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trlProps/ctrlProp1.xml" ContentType="application/vnd.ms-excel.control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1845" yWindow="855" windowWidth="19440" windowHeight="11760" tabRatio="771"/>
  </bookViews>
  <sheets>
    <sheet name="Мои данные" sheetId="8" r:id="rId1"/>
    <sheet name="Ведомость ресурсов" sheetId="16" r:id="rId2"/>
  </sheets>
  <definedNames>
    <definedName name="Print_Titles" localSheetId="1">'Ведомость ресурсов'!$23:$23</definedName>
    <definedName name="Print_Titles" localSheetId="0">'Мои данные'!$29:$29</definedName>
    <definedName name="_xlnm.Print_Titles" localSheetId="1">'Ведомость ресурсов'!$23:$23</definedName>
    <definedName name="_xlnm.Print_Titles" localSheetId="0">'Мои данные'!$29:$29</definedName>
  </definedNames>
  <calcPr calcId="145621"/>
</workbook>
</file>

<file path=xl/calcChain.xml><?xml version="1.0" encoding="utf-8"?>
<calcChain xmlns="http://schemas.openxmlformats.org/spreadsheetml/2006/main">
  <c r="J15" i="16" l="1"/>
  <c r="G15" i="16"/>
  <c r="J13" i="16"/>
  <c r="G13" i="16"/>
  <c r="J12" i="16"/>
  <c r="G12" i="16"/>
  <c r="J11" i="16"/>
  <c r="G11" i="16"/>
  <c r="J21" i="8"/>
  <c r="G21" i="8"/>
  <c r="J19" i="8"/>
  <c r="G19" i="8"/>
  <c r="J18" i="8"/>
  <c r="G18" i="8"/>
  <c r="J17" i="8"/>
  <c r="G17" i="8"/>
  <c r="J120" i="8"/>
  <c r="J119" i="8"/>
  <c r="G120" i="8"/>
  <c r="G119" i="8"/>
  <c r="J14" i="16"/>
  <c r="G14" i="16"/>
  <c r="J20" i="8"/>
  <c r="G20" i="8"/>
  <c r="M73" i="16"/>
  <c r="M77" i="16"/>
  <c r="M81" i="16"/>
  <c r="M85" i="16"/>
  <c r="M80" i="16"/>
  <c r="M74" i="16"/>
  <c r="M78" i="16"/>
  <c r="M82" i="16"/>
  <c r="M79" i="16"/>
  <c r="M83" i="16"/>
  <c r="M84" i="16"/>
  <c r="M75" i="16"/>
  <c r="M76" i="16"/>
</calcChain>
</file>

<file path=xl/comments1.xml><?xml version="1.0" encoding="utf-8"?>
<comments xmlns="http://schemas.openxmlformats.org/spreadsheetml/2006/main">
  <authors>
    <author>Пользователь</author>
    <author>Соседко А.Н.</author>
    <author>&lt;&gt;</author>
    <author>YuKazaeva</author>
    <author>Сергей</author>
    <author>Alex</author>
    <author>onikitina</author>
    <author>Max</author>
    <author>Alex Sosedko</author>
  </authors>
  <commentList>
    <comment ref="A3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200 атрибут 950 текст&gt;  &lt;подпись 200 значение&gt;</t>
        </r>
      </text>
    </comment>
    <comment ref="H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Титул::&lt;подпись 210 атрибут 950 текст&gt;  &lt;подпись 210 значение&gt;</t>
        </r>
      </text>
    </comment>
    <comment ref="A4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200 атрибут 950 значение&gt;/</t>
        </r>
      </text>
    </comment>
    <comment ref="H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Титул::_________________ /&lt;подпись 210 атрибут 950 значение&gt;/</t>
        </r>
      </text>
    </comment>
    <comment ref="A8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10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11" authorId="4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13" authorId="4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14" authorId="4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7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8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V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W20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X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ФОТ&gt;</t>
        </r>
      </text>
    </comment>
    <comment ref="Y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НР&gt;</t>
        </r>
      </text>
    </comment>
    <comment ref="Z20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СП&gt;</t>
        </r>
      </text>
    </comment>
    <comment ref="G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V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W21" authorId="6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X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ФОТ&gt;</t>
        </r>
      </text>
    </comment>
    <comment ref="Y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НР&gt;</t>
        </r>
      </text>
    </comment>
    <comment ref="Z21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СП&gt;</t>
        </r>
      </text>
    </comment>
    <comment ref="A24" authorId="7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24" authorId="4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ЛокСмета::&lt;Номер позиции по смете&gt;</t>
        </r>
      </text>
    </comment>
    <comment ref="B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ЛокСмета::&lt;Обоснование (код) позиции&gt;
&lt;Наименование (текстовая часть) расценки&gt;
&lt;Обоснование коэффициентов&gt;
&lt;Ед. измерения по расценке&gt;
&lt;Формула расчета стоимости единицы&gt;
&lt;Строка задания НР для рес.расч.&gt;
&lt;Строка задания СП для рес.расч.&gt;</t>
        </r>
      </text>
    </comment>
    <comment ref="C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ЛокСмета::&lt;Количество всего (физ. объем) по позиции&gt;
&lt;Формула расчета физ. объема&gt;
&lt;Нормы НР 2001г. по позиции&gt;
&lt;Нормы СП 2001г. по позиции&gt;</t>
        </r>
      </text>
    </comment>
    <comment ref="D2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ЛокСмета::&lt;ПЗ по позиции на единицу в базисных ценах с учетом всех к-тов&gt;</t>
        </r>
      </text>
    </comment>
    <comment ref="E2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ЛокСмета::&lt;ОЗП по позиции на единицу в базисных ценах с учетом всех к-тов&gt;
_____
&lt;МАТ по позиции на единицу в базисных ценах с учетом всех к-тов&gt;
</t>
        </r>
      </text>
    </comment>
    <comment ref="F29" authorId="8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ЛокСмета::&lt;ЭММ по позиции на единицу в базисных ценах с учетом всех к-тов&gt;
_____
&lt;ЗПМ по позиции на единицу в базисных ценах с учетом всех к-тов&gt;
</t>
        </r>
      </text>
    </comment>
    <comment ref="G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ПЗ на физобъем по позиции в базисных ценах&gt;
&lt;Сумма НР по позиции при расчете в базисных ценах&gt;
&lt;Сумма СП по позиции при расчете в базисных ценах&gt;</t>
        </r>
      </text>
    </comment>
    <comment ref="H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ОЗП на физобъем по позиции в базисных ценах&gt;
_____
&lt;ИТОГО МАТ на физобъем по позиции в базисных ценах&gt;
</t>
        </r>
      </text>
    </comment>
    <comment ref="I29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ЛокСмета::&lt;ИТОГО ЭММ на физобъем по позиции в базисных ценах&gt;
_____
&lt;ИТОГО ЗПМ на физобъем по позиции в базисных ценах&gt;
</t>
        </r>
      </text>
    </comment>
    <comment ref="J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ПЗ по позиции в текущих ценах&gt;
&lt;Сумма НР по позиции при расчете в текущих ценах (ресурсный расчет)&gt;
&lt;Сумма СП по позиции при расчете в текущих ценах (ресурсный расчет)&gt;</t>
        </r>
      </text>
    </comment>
    <comment ref="K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ОЗП по позиции в текущих ценах&gt;
_____
&lt;ИТОГО МАТ по позиции в текущих ценах&gt;
</t>
        </r>
      </text>
    </comment>
    <comment ref="U29" authorId="4">
      <text>
        <r>
          <rPr>
            <sz val="8"/>
            <color indexed="81"/>
            <rFont val="Tahoma"/>
            <family val="2"/>
            <charset val="204"/>
          </rPr>
          <t xml:space="preserve"> ЛокСмета::&lt;ИТОГО ЭММ по позиции в текущих ценах&gt;
_____
&lt;ИТОГО ЗПМ по позиции в текущих ценах&gt;
</t>
        </r>
      </text>
    </comment>
    <comment ref="A105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105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H105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(итоги)&gt;
_____
&lt;Материалы (итоги)&gt;</t>
        </r>
      </text>
    </comment>
    <comment ref="I105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(итоги)&gt;
_____
&lt;З/п машинистов (итоги)&gt;</t>
        </r>
      </text>
    </comment>
    <comment ref="J105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K105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Итоги::&lt;З/п основных рабочих в тек.ценах (итоги)&gt;
_____
&lt;Материалы в тек.ценах (итоги)&gt;</t>
        </r>
      </text>
    </comment>
    <comment ref="U105" authorId="4">
      <text>
        <r>
          <rPr>
            <sz val="8"/>
            <color indexed="81"/>
            <rFont val="Tahoma"/>
            <family val="2"/>
            <charset val="204"/>
          </rPr>
          <t xml:space="preserve"> Итоги::&lt;Эксплуатация машин в тек.ценах (итоги)&gt;
_____
&lt;З/п машинистов в тек.ценах (итоги)&gt;</t>
        </r>
      </text>
    </comment>
    <comment ref="A122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124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comments2.xml><?xml version="1.0" encoding="utf-8"?>
<comments xmlns="http://schemas.openxmlformats.org/spreadsheetml/2006/main">
  <authors>
    <author>&lt;&gt;</author>
    <author>YuKazaeva</author>
    <author>Сергей</author>
    <author>Alex</author>
    <author>onikitina</author>
    <author>nsavkin</author>
    <author>Max</author>
  </authors>
  <commentList>
    <comment ref="A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стройки&gt;</t>
        </r>
      </text>
    </comment>
    <comment ref="A4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Титул::&lt;Наименование объекта&gt;</t>
        </r>
      </text>
    </comment>
    <comment ref="A5" authorId="2">
      <text>
        <r>
          <rPr>
            <sz val="8"/>
            <color indexed="81"/>
            <rFont val="Tahoma"/>
            <family val="2"/>
            <charset val="204"/>
          </rPr>
          <t xml:space="preserve"> Титул::&lt;Индекс/ЛН локальной сметы&gt;</t>
        </r>
      </text>
    </comment>
    <comment ref="A7" authorId="2">
      <text>
        <r>
          <rPr>
            <sz val="8"/>
            <color indexed="81"/>
            <rFont val="Tahoma"/>
            <family val="2"/>
            <charset val="204"/>
          </rPr>
          <t xml:space="preserve"> Титул::на &lt;Наименование локальной сметы&gt;</t>
        </r>
      </text>
    </comment>
    <comment ref="A8" authorId="2">
      <text>
        <r>
          <rPr>
            <sz val="8"/>
            <color indexed="81"/>
            <rFont val="Tahoma"/>
            <family val="2"/>
            <charset val="204"/>
          </rPr>
          <t xml:space="preserve"> Титул::&lt;Основание&gt;</t>
        </r>
      </text>
    </comment>
    <comment ref="G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по расчету&gt;/1000</t>
        </r>
      </text>
    </comment>
    <comment ref="J11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по расчету&gt;/1000</t>
        </r>
      </text>
    </comment>
    <comment ref="G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Оборудование&gt;/1000</t>
        </r>
      </text>
    </comment>
    <comment ref="J12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Оборудование&gt;/1000</t>
        </r>
      </text>
    </comment>
    <comment ref="G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Монтажные работы &gt;/1000</t>
        </r>
      </text>
    </comment>
    <comment ref="J13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Монтажные работы &gt;/1000</t>
        </r>
      </text>
    </comment>
    <comment ref="L14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ОЗП&gt;</t>
        </r>
      </text>
    </comment>
    <comment ref="O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 с коэф. к итогам&gt;</t>
        </r>
      </text>
    </comment>
    <comment ref="P14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 с коэф. к итогам&gt;</t>
        </r>
      </text>
    </comment>
    <comment ref="G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ИтогоБазЦ::=&lt;Итого ФОТ с индексами&gt;/1000</t>
        </r>
      </text>
    </comment>
    <comment ref="J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ИтогоРесМет::=&lt;Итого ФОТ с индексами&gt;/1000</t>
        </r>
      </text>
    </comment>
    <comment ref="L15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ОЗП&gt;</t>
        </r>
      </text>
    </comment>
    <comment ref="O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ТЗМ с коэф. к итогам&gt;</t>
        </r>
      </text>
    </comment>
    <comment ref="P15" authorId="4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ТЗМ с коэф. к итогам&gt;</t>
        </r>
      </text>
    </comment>
    <comment ref="Q1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 &lt;Итого ОЗП&gt;
</t>
        </r>
      </text>
    </comment>
    <comment ref="R15" authorId="5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 &lt;Итого ОЗП&gt;</t>
        </r>
      </text>
    </comment>
    <comment ref="L16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ИтогоБазЦ::&lt;Итого ЗПМ&gt;</t>
        </r>
      </text>
    </comment>
    <comment ref="L1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ИтогоРесМет::&lt;Итого ЗПМ&gt;</t>
        </r>
      </text>
    </comment>
    <comment ref="A18" authorId="6">
      <text>
        <r>
          <rPr>
            <b/>
            <sz val="9"/>
            <color indexed="81"/>
            <rFont val="Tahoma"/>
            <family val="2"/>
            <charset val="204"/>
          </rPr>
          <t xml:space="preserve"> Титул:: &lt;подпись 102 значение&gt;</t>
        </r>
      </text>
    </comment>
    <comment ref="L18" authorId="2">
      <text>
        <r>
          <rPr>
            <sz val="8"/>
            <color indexed="81"/>
            <rFont val="Tahoma"/>
            <family val="2"/>
            <charset val="204"/>
          </rPr>
          <t xml:space="preserve"> Normal::&lt;Отчетный период (учет выполненных работ)&gt;</t>
        </r>
      </text>
    </comment>
    <comment ref="A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ВедРесурсов::&lt;Номер ресурса п.п.&gt;</t>
        </r>
      </text>
    </comment>
    <comment ref="B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ВедРесурсов::&lt;Код ресурса&gt;</t>
        </r>
      </text>
    </comment>
    <comment ref="C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ВедРесурсов::&lt;Наименование ресурса &gt;</t>
        </r>
      </text>
    </comment>
    <comment ref="D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ВедРесурсов::&lt;Единица измерения ресурса&gt;
&lt;Количество машиночасов на единицу по позиции&gt;</t>
        </r>
      </text>
    </comment>
    <comment ref="E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ВедРесурсов::&lt;Общее количество ресурса&gt;</t>
        </r>
      </text>
    </comment>
    <comment ref="F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базисная цена ресурса (на ед. измерения)&gt;
&lt;Формула базисной цены единицы ПЗ&gt;</t>
        </r>
      </text>
    </comment>
    <comment ref="G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базисная цена ресурса (на физ. объем)&gt;</t>
        </r>
      </text>
    </comment>
    <comment ref="H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ВедРесурсов::&lt;Оптовая цена единицы&gt;</t>
        </r>
      </text>
    </comment>
    <comment ref="I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ВедРесурсов::&lt;Оптовая цена всего&gt;</t>
        </r>
      </text>
    </comment>
    <comment ref="J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текущая цена ресурса (на ед. измерения)&gt;
&lt;Формула текущей цены единицы ПЗ&gt;</t>
        </r>
      </text>
    </comment>
    <comment ref="K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ВедРесурсов::&lt;Сметная текущая цена ресурса (на физ. объем)&gt;</t>
        </r>
      </text>
    </comment>
    <comment ref="M2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ВедРесурсов::&lt;К-т удорожания по позиции (ресурсу)&gt;</t>
        </r>
      </text>
    </comment>
    <comment ref="N23" authorId="2">
      <text>
        <r>
          <rPr>
            <sz val="8"/>
            <color indexed="81"/>
            <rFont val="Tahoma"/>
            <family val="2"/>
            <charset val="204"/>
          </rPr>
          <t xml:space="preserve"> ВедРесурсов::&lt;Обоснование текущей цены ресурса&gt;</t>
        </r>
      </text>
    </comment>
    <comment ref="A87" authorId="2">
      <text>
        <r>
          <rPr>
            <sz val="8"/>
            <color indexed="81"/>
            <rFont val="Tahoma"/>
            <family val="2"/>
            <charset val="204"/>
          </rPr>
          <t xml:space="preserve"> Итоги::&lt;Текстовая часть (итоги)&gt;</t>
        </r>
      </text>
    </comment>
    <comment ref="G87" authorId="2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базисных ценах (итоги)&gt;</t>
        </r>
      </text>
    </comment>
    <comment ref="K87" authorId="2">
      <text>
        <r>
          <rPr>
            <sz val="8"/>
            <color indexed="81"/>
            <rFont val="Tahoma"/>
            <family val="2"/>
            <charset val="204"/>
          </rPr>
          <t xml:space="preserve"> Итоги::&lt;Прямые затраты в тек.ценах (итоги)&gt;</t>
        </r>
      </text>
    </comment>
    <comment ref="M87" authorId="3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Итоги::=IF(ISNUMBER(INDIRECT("K" &amp; ROW())/INDIRECT("G" &amp; ROW())),INDIRECT("K" &amp; ROW())/INDIRECT("G" &amp; ROW()), " ")&lt;Пустой идентификатор&gt;</t>
        </r>
      </text>
    </comment>
    <comment ref="N87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Итоги::&lt;Пустой идентификатор&gt;</t>
        </r>
      </text>
    </comment>
    <comment ref="A89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300 атрибут 970 значение&gt; _________________ /&lt;подпись 300 значение&gt;/</t>
        </r>
      </text>
    </comment>
    <comment ref="A91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 Хвост::&lt;подпись 310 атрибут 970 значение&gt; _________________ /&lt;подпись 310 значение&gt;/</t>
        </r>
      </text>
    </comment>
  </commentList>
</comments>
</file>

<file path=xl/sharedStrings.xml><?xml version="1.0" encoding="utf-8"?>
<sst xmlns="http://schemas.openxmlformats.org/spreadsheetml/2006/main" count="529" uniqueCount="322">
  <si>
    <t>Код ресурса</t>
  </si>
  <si>
    <t>Стройка:</t>
  </si>
  <si>
    <t>Всего</t>
  </si>
  <si>
    <t>Объект:</t>
  </si>
  <si>
    <t xml:space="preserve">ЛОКАЛЬНАЯ СМЕТА </t>
  </si>
  <si>
    <t>Основание:</t>
  </si>
  <si>
    <t>Сметная стоимость:</t>
  </si>
  <si>
    <t>тыс. руб.</t>
  </si>
  <si>
    <t>Hормативная трудоемкость:</t>
  </si>
  <si>
    <t>тыс.чел.ч</t>
  </si>
  <si>
    <t>Сметная заработная плата:</t>
  </si>
  <si>
    <t>№ пп</t>
  </si>
  <si>
    <t>Код норматива,  
Наименование,  
Единица измерения</t>
  </si>
  <si>
    <t>Объем</t>
  </si>
  <si>
    <t>Базисная стоимость за единицу</t>
  </si>
  <si>
    <t>Базисная стоимость всего</t>
  </si>
  <si>
    <t>Текущая стоимость всего</t>
  </si>
  <si>
    <t>Осн. З/п</t>
  </si>
  <si>
    <t>Эксп.</t>
  </si>
  <si>
    <t>Материал</t>
  </si>
  <si>
    <t>В т.ч. з/п</t>
  </si>
  <si>
    <t>базисная цена</t>
  </si>
  <si>
    <t>текущая цена</t>
  </si>
  <si>
    <t>Наименование</t>
  </si>
  <si>
    <t>Единица измерения</t>
  </si>
  <si>
    <t>Количество единиц по проектным данным</t>
  </si>
  <si>
    <t>Сметная стоимость в базисных ценах (руб.)</t>
  </si>
  <si>
    <t>Стоимость в текущих ценах (руб.)</t>
  </si>
  <si>
    <t>Индекс для смт. цен</t>
  </si>
  <si>
    <t>Обоснование</t>
  </si>
  <si>
    <t>Отпускная</t>
  </si>
  <si>
    <t>Сметная</t>
  </si>
  <si>
    <t>на ед. изм.</t>
  </si>
  <si>
    <t>общая</t>
  </si>
  <si>
    <t>Кол-во механизаторов</t>
  </si>
  <si>
    <t>(локальная смета)</t>
  </si>
  <si>
    <t>(локальный сметный расчет)</t>
  </si>
  <si>
    <t>в т.ч. оборудование</t>
  </si>
  <si>
    <t>монтажных работ</t>
  </si>
  <si>
    <t xml:space="preserve">ЛОКАЛЬНЫЙ РЕСУРСНЫЙ СМЕТНЫЙ РАСЧЕТ </t>
  </si>
  <si>
    <t>% НР</t>
  </si>
  <si>
    <t>% СП</t>
  </si>
  <si>
    <t xml:space="preserve">УТВЕРЖДАЮ </t>
  </si>
  <si>
    <t>СОГЛАСОВАНО</t>
  </si>
  <si>
    <t>"___" ____________ 20___ г.</t>
  </si>
  <si>
    <t>"___" _____________ 20___ г.</t>
  </si>
  <si>
    <t xml:space="preserve">  </t>
  </si>
  <si>
    <t>_________________ //</t>
  </si>
  <si>
    <t>на 800 м. автом. дорога д.Назарово</t>
  </si>
  <si>
    <t xml:space="preserve">Составлена в базисных ценах на 01.2000 г. и текущих ценах на </t>
  </si>
  <si>
    <t>Составил:  _________________ //</t>
  </si>
  <si>
    <t>Проверил:  _________________ //</t>
  </si>
  <si>
    <t>Раздел 1. подготовительные работы</t>
  </si>
  <si>
    <t>ТЕР27-12-001-03
Устройство временных грунтовых дорог профилированных при работе в нулевых отметках с земляным полотном шириной 7,5 м для категории грунтов: 3
1 км дороги</t>
  </si>
  <si>
    <t>0,8
800/1000</t>
  </si>
  <si>
    <t>1348,16
_____
1386</t>
  </si>
  <si>
    <t>9303,29
_____
1034,6</t>
  </si>
  <si>
    <t>1079
_____
1108</t>
  </si>
  <si>
    <t>7443
_____
828</t>
  </si>
  <si>
    <t>15493
_____
5097</t>
  </si>
  <si>
    <t>53817
_____
11884</t>
  </si>
  <si>
    <t>Накладные расходы от ФОТ(27377 руб.)</t>
  </si>
  <si>
    <t>142%</t>
  </si>
  <si>
    <t>Сметная прибыль от ФОТ(27377 руб.)</t>
  </si>
  <si>
    <t>95%*0.85</t>
  </si>
  <si>
    <t>Всего с НР и СП</t>
  </si>
  <si>
    <t/>
  </si>
  <si>
    <t>ТЕР01-01-036-02
Планировка площадей бульдозерами мощностью: 79 кВт (108 л.с.)
1000 м2 спланированной поверхности за 1 проход бульдозера</t>
  </si>
  <si>
    <t>8
(800*(6+2+2)) / 1000</t>
  </si>
  <si>
    <t>21,99
_____
4,08</t>
  </si>
  <si>
    <t>176
_____
33</t>
  </si>
  <si>
    <t>1474
_____
469</t>
  </si>
  <si>
    <t>Накладные расходы от ФОТ(469 руб.)</t>
  </si>
  <si>
    <t>95%*0.9</t>
  </si>
  <si>
    <t>Сметная прибыль от ФОТ(469 руб.)</t>
  </si>
  <si>
    <t>50%*0.85</t>
  </si>
  <si>
    <t>устойство основания</t>
  </si>
  <si>
    <t>ТЕР01-01-030-07
Разработка грунта с перемещением до 10 м бульдозерами мощностью: 79 кВт (108 л.с.), группа грунтов 3 (корыто глубина 30 см.под дорожную одежду)
1000 м3 грунта</t>
  </si>
  <si>
    <t>1,44
(800*6*0,30) / 1000</t>
  </si>
  <si>
    <t>750,3
_____
139,29</t>
  </si>
  <si>
    <t>1080
_____
201</t>
  </si>
  <si>
    <t>9053
_____
2880</t>
  </si>
  <si>
    <t>Накладные расходы от ФОТ(2880 руб.)</t>
  </si>
  <si>
    <t>Сметная прибыль от ФОТ(2880 руб.)</t>
  </si>
  <si>
    <t>ТЕР01-01-030-15
При перемещении грунта на каждые последующие 10 м добавлять: к расценке 01-01-030-07 (+ 60 м)
1000 м3 грунта</t>
  </si>
  <si>
    <t>7,2
((800*6*0,30)*5) / 1000</t>
  </si>
  <si>
    <t>541,83
_____
100,59</t>
  </si>
  <si>
    <t>3901
_____
724</t>
  </si>
  <si>
    <t>32687
_____
10401</t>
  </si>
  <si>
    <t>Накладные расходы от ФОТ(10401 руб.)</t>
  </si>
  <si>
    <t>Сметная прибыль от ФОТ(10401 руб.)</t>
  </si>
  <si>
    <t>ТЕР01-02-003-02
Уплотнение грунта вибрационными катками 2,2 т на первый проход по одному следу при толщине слоя: 30 см
1000 м3 уплотненного грунта</t>
  </si>
  <si>
    <t>15,552
(8640*6*0,30) / 1000</t>
  </si>
  <si>
    <t>1126,72
_____
213,52</t>
  </si>
  <si>
    <t>17523
_____
3321</t>
  </si>
  <si>
    <t>145365
_____
47689</t>
  </si>
  <si>
    <t>Накладные расходы от ФОТ(47689 руб.)</t>
  </si>
  <si>
    <t>Сметная прибыль от ФОТ(47689 руб.)</t>
  </si>
  <si>
    <t>ТЕР01-02-003-08
На каждый последующий проход по одному следу добавлять: к расценке 01-02-003-02 (+7)
1000 м3 уплотненного грунта</t>
  </si>
  <si>
    <t>108,864
((8640*6*0,30)*7) / 1000</t>
  </si>
  <si>
    <t>110,78
_____
24,93</t>
  </si>
  <si>
    <t>12060
_____
2714</t>
  </si>
  <si>
    <t>90869
_____
38970</t>
  </si>
  <si>
    <t>Накладные расходы от ФОТ(38970 руб.)</t>
  </si>
  <si>
    <t>Сметная прибыль от ФОТ(38970 руб.)</t>
  </si>
  <si>
    <t>ТЕР01-02-027-13
Планировка откосов и полотна: насыпей механизированным способом, группа грунтов 3
1000 м2 спланированной площади</t>
  </si>
  <si>
    <t>3,2
(800*2*2) / 1000</t>
  </si>
  <si>
    <t>502,58
_____
57,48</t>
  </si>
  <si>
    <t>1609
_____
184</t>
  </si>
  <si>
    <t>11367
_____
2641</t>
  </si>
  <si>
    <t>Накладные расходы от ФОТ(20712 руб.)</t>
  </si>
  <si>
    <t>80%*0.9</t>
  </si>
  <si>
    <t>Сметная прибыль от ФОТ(20712 руб.)</t>
  </si>
  <si>
    <t>45%*0.85</t>
  </si>
  <si>
    <t>ТЕР01-02-003-01
Уплотнение грунта вибрационными катками 2,2 т на первый проход по одному следу при толщине слоя: 25 см
1000 м3 уплотненного грунта</t>
  </si>
  <si>
    <t>0,8
(800*2*2*0,25) / 1000</t>
  </si>
  <si>
    <t>1235,91
_____
234,25</t>
  </si>
  <si>
    <t>989
_____
187</t>
  </si>
  <si>
    <t>8201
_____
2692</t>
  </si>
  <si>
    <t>Накладные расходы от ФОТ(2692 руб.)</t>
  </si>
  <si>
    <t>Сметная прибыль от ФОТ(2692 руб.)</t>
  </si>
  <si>
    <t>ТЕР01-02-003-07
На каждый последующий проход по одному следу добавлять: к расценке 01-02-003-01 (+7)
1000 м3 уплотненного грунта</t>
  </si>
  <si>
    <t>5,6
((800*2*2*0,25)*7) / 1000</t>
  </si>
  <si>
    <t>123,21
_____
27,72</t>
  </si>
  <si>
    <t>690
_____
155</t>
  </si>
  <si>
    <t>5199
_____
2230</t>
  </si>
  <si>
    <t>Накладные расходы от ФОТ(2230 руб.)</t>
  </si>
  <si>
    <t>Сметная прибыль от ФОТ(2230 руб.)</t>
  </si>
  <si>
    <t>Раздел 2. устройство дорожной одежды</t>
  </si>
  <si>
    <t>ТЕР27-04-001-02
Устройство подстилающих и выравнивающих слоев оснований: из песчано-гравийной смеси, дресвы (0,15м.)
100 м3 материала основания (в плотном теле)
2 790,67 = 2 674,67 + 1 x 116,00</t>
  </si>
  <si>
    <t>7,2
(800*6*0,15) / 100</t>
  </si>
  <si>
    <t>159,4
_____
137,77</t>
  </si>
  <si>
    <t>2493,5
_____
227,33</t>
  </si>
  <si>
    <t>1148
_____
992</t>
  </si>
  <si>
    <t>17953
_____
1637</t>
  </si>
  <si>
    <t>16486
_____
3836</t>
  </si>
  <si>
    <t>99035
_____
23510</t>
  </si>
  <si>
    <t>Накладные расходы от ФОТ(39996 руб.)</t>
  </si>
  <si>
    <t>Сметная прибыль от ФОТ(39996 руб.)</t>
  </si>
  <si>
    <t>ТЕР27-04-006-01
Устройство оснований толщиной 15 см из щебня фракции 40-70 мм при укатке каменных материалов с пределом прочности на сжатие свыше 68,6 до 98,1 МПа (свыше 700 до 1000 кгс/см2): однослойных
1000 м2 основания</t>
  </si>
  <si>
    <t>4,8
(800*6) / 1000</t>
  </si>
  <si>
    <t>381,8
_____
25026,3</t>
  </si>
  <si>
    <t>4777,4
_____
663,23</t>
  </si>
  <si>
    <t>1833
_____
120125</t>
  </si>
  <si>
    <t>22932
_____
3184</t>
  </si>
  <si>
    <t>26336
_____
530172</t>
  </si>
  <si>
    <t>150673
_____
45701</t>
  </si>
  <si>
    <t>Накладные расходы от ФОТ(72037 руб.)</t>
  </si>
  <si>
    <t>Сметная прибыль от ФОТ(72037 руб.)</t>
  </si>
  <si>
    <t>ТЕР27-06-026-01
Розлив вяжущих материалов
1 т</t>
  </si>
  <si>
    <t>12
(800*6*2,5)/1000</t>
  </si>
  <si>
    <t xml:space="preserve">
_____
3059,1</t>
  </si>
  <si>
    <t>40,92
_____
8,64</t>
  </si>
  <si>
    <t xml:space="preserve">
_____
36709</t>
  </si>
  <si>
    <t>491
_____
104</t>
  </si>
  <si>
    <t xml:space="preserve">
_____
175243</t>
  </si>
  <si>
    <t>3556
_____
1489</t>
  </si>
  <si>
    <t>Накладные расходы от ФОТ(1489 руб.)</t>
  </si>
  <si>
    <t>Сметная прибыль от ФОТ(1489 руб.)</t>
  </si>
  <si>
    <t>ТЕР27-06-020-06
Устройство покрытия толщиной 4 см из горячих асфальтобетонных смесей пористых крупнозернистых, плотность каменных материалов: 2,5-2,9 т/м3
1000 м2 покрытия</t>
  </si>
  <si>
    <t>465,73
_____
95,9</t>
  </si>
  <si>
    <t>2500,28
_____
317,18</t>
  </si>
  <si>
    <t>2236
_____
460</t>
  </si>
  <si>
    <t>12001
_____
1522</t>
  </si>
  <si>
    <t>32108
_____
2922</t>
  </si>
  <si>
    <t>77892
_____
21864</t>
  </si>
  <si>
    <t>Накладные расходы от ФОТ(53972 руб.)</t>
  </si>
  <si>
    <t>Сметная прибыль от ФОТ(53972 руб.)</t>
  </si>
  <si>
    <t>ТССЦ-410-0022
Асфальтобетонные смеси дорожные, аэродромные и асфальтобетон (горячие и теплые для пористого асфальтобетона щебеночные и гравийные), марка II
т</t>
  </si>
  <si>
    <t>444
((800*6)*92,5)/1000</t>
  </si>
  <si>
    <t xml:space="preserve">
_____
483</t>
  </si>
  <si>
    <t xml:space="preserve">
_____
214452</t>
  </si>
  <si>
    <t xml:space="preserve">
_____
952673</t>
  </si>
  <si>
    <t>ТЕР27-06-021-06
На каждые 0,5 см изменения толщины покрытия добавлять или исключать: к расценке 27-06-020-06 (+2 см)
1000 м2 покрытия</t>
  </si>
  <si>
    <t>19,2
(800*6*4) / 1000</t>
  </si>
  <si>
    <t>1,09
_____
4,24</t>
  </si>
  <si>
    <t>21
_____
81</t>
  </si>
  <si>
    <t>302
_____
373</t>
  </si>
  <si>
    <t>Накладные расходы от ФОТ(302 руб.)</t>
  </si>
  <si>
    <t>Сметная прибыль от ФОТ(302 руб.)</t>
  </si>
  <si>
    <t>222,72
(800*6)*4*11,6/1000</t>
  </si>
  <si>
    <t xml:space="preserve">
_____
107574</t>
  </si>
  <si>
    <t xml:space="preserve">
_____
477881</t>
  </si>
  <si>
    <t>ТЕР27-06-020-01
Устройство покрытия толщиной 4 см из горячих асфальтобетонных смесей плотных мелкозернистых типа АБВ, плотность каменных материалов: 2,5-2,9 т/м3
1000 м2 покрытия</t>
  </si>
  <si>
    <t>465,73
_____
245,3</t>
  </si>
  <si>
    <t>2507,4
_____
317,68</t>
  </si>
  <si>
    <t>2236
_____
1176</t>
  </si>
  <si>
    <t>12036
_____
1525</t>
  </si>
  <si>
    <t>32108
_____
8290</t>
  </si>
  <si>
    <t>78099
_____
21898</t>
  </si>
  <si>
    <t>Накладные расходы от ФОТ(54006 руб.)</t>
  </si>
  <si>
    <t>Сметная прибыль от ФОТ(54006 руб.)</t>
  </si>
  <si>
    <t>ТССЦ-410-0010
Асфальтобетонные смеси дорожные, аэродромные и асфальтобетон (горячие и теплые для плотного асфальтобетона мелко и крупнозернистые, песчаные), марка III, тип Б
т</t>
  </si>
  <si>
    <t>463,68
((800*6)*96,6)/1000</t>
  </si>
  <si>
    <t xml:space="preserve">
_____
426</t>
  </si>
  <si>
    <t xml:space="preserve">
_____
197528</t>
  </si>
  <si>
    <t xml:space="preserve">
_____
1060288</t>
  </si>
  <si>
    <t>ТЕР27-08-001-11
Укрепление обочин щебнем толщиной 10 см
1000 м2 покрытия полосы и обочин</t>
  </si>
  <si>
    <t>498,84
_____
62,2</t>
  </si>
  <si>
    <t>3995,64
_____
396,05</t>
  </si>
  <si>
    <t>1596
_____
199</t>
  </si>
  <si>
    <t>12786
_____
1267</t>
  </si>
  <si>
    <t>22940
_____
1466</t>
  </si>
  <si>
    <t>71579
_____
18204</t>
  </si>
  <si>
    <t>Накладные расходы от ФОТ(41144 руб.)</t>
  </si>
  <si>
    <t>Сметная прибыль от ФОТ(41144 руб.)</t>
  </si>
  <si>
    <t>ТССЦ-408-0311
Готовые песчано-щебеночные смеси марка Др. 8, размер зерен 70-40, сорт 1
м3</t>
  </si>
  <si>
    <t>40,32
((800*2*2)*12,6)/1000</t>
  </si>
  <si>
    <t xml:space="preserve">
_____
100</t>
  </si>
  <si>
    <t xml:space="preserve">
_____
4032</t>
  </si>
  <si>
    <t xml:space="preserve">
_____
15255</t>
  </si>
  <si>
    <t>ТЕР01-01-048-03
Разработка продольных водоотводных и нагорных канав, группа грунтов: 3
1000 м3 грунта</t>
  </si>
  <si>
    <t>0,32
(800*2*0,2) / 1000</t>
  </si>
  <si>
    <t>2719,58
_____
320,23</t>
  </si>
  <si>
    <t>870
_____
102</t>
  </si>
  <si>
    <t>5656
_____
1472</t>
  </si>
  <si>
    <t>Накладные расходы от ФОТ(97517 руб.)</t>
  </si>
  <si>
    <t>Сметная прибыль от ФОТ(97517 руб.)</t>
  </si>
  <si>
    <t>Итого прямые затраты по смете</t>
  </si>
  <si>
    <t>18090
_____
684436</t>
  </si>
  <si>
    <t>124605
_____
17688</t>
  </si>
  <si>
    <t>259889
_____
3233496</t>
  </si>
  <si>
    <t>844765
_____
253994</t>
  </si>
  <si>
    <t xml:space="preserve">    В том числе (справочно):</t>
  </si>
  <si>
    <t xml:space="preserve">       фонд оплаты труда (ФОТ)</t>
  </si>
  <si>
    <t xml:space="preserve">       материалы</t>
  </si>
  <si>
    <t xml:space="preserve">       эксплуатация машин и механизмов</t>
  </si>
  <si>
    <t>Накладные расходы</t>
  </si>
  <si>
    <t>Сметная прибыль</t>
  </si>
  <si>
    <t>ВСЕГО по смете</t>
  </si>
  <si>
    <t xml:space="preserve">    Автомобильные дороги</t>
  </si>
  <si>
    <t xml:space="preserve">    Земляные работы, выполняемые механизированным способом</t>
  </si>
  <si>
    <t xml:space="preserve">    Земляные работы, выполняемые по другим видам работ (подготовительным, сопутствующим, укрепительным)</t>
  </si>
  <si>
    <t xml:space="preserve">    Итого</t>
  </si>
  <si>
    <t xml:space="preserve">    ВСЕГО по смете</t>
  </si>
  <si>
    <t>Ресурсы подрядчика</t>
  </si>
  <si>
    <t xml:space="preserve">          Трудозатраты</t>
  </si>
  <si>
    <t>1-1-8</t>
  </si>
  <si>
    <t>Рабочий строитель (ср 1,8)</t>
  </si>
  <si>
    <t>чел.-ч</t>
  </si>
  <si>
    <t>1-2-0</t>
  </si>
  <si>
    <t>Рабочий строитель (ср 2)</t>
  </si>
  <si>
    <t>1-2-3</t>
  </si>
  <si>
    <t>Рабочий строитель (ср 2,3)</t>
  </si>
  <si>
    <t>1-2-5</t>
  </si>
  <si>
    <t>Рабочий строитель (ср 2,5)</t>
  </si>
  <si>
    <t>1-3-0</t>
  </si>
  <si>
    <t>Рабочий строитель (ср 3)</t>
  </si>
  <si>
    <t>1-4-0</t>
  </si>
  <si>
    <t>Рабочий строитель (ср 4)</t>
  </si>
  <si>
    <t>Затраты труда машинистов</t>
  </si>
  <si>
    <t>Итого по трудовым ресурсам</t>
  </si>
  <si>
    <t xml:space="preserve">руб
</t>
  </si>
  <si>
    <t xml:space="preserve">
</t>
  </si>
  <si>
    <t xml:space="preserve">          Машины и механизмы</t>
  </si>
  <si>
    <t>Тракторы на гусеничном ходу при работе на других видах строительства 79 кВт (108 л.с.)</t>
  </si>
  <si>
    <t>маш.час</t>
  </si>
  <si>
    <t>МТРиЭ ЧО, пост. от 14.11.2019 № 84/1</t>
  </si>
  <si>
    <t>Краны на автомобильном ходу при работе на других видах строительства 10 т</t>
  </si>
  <si>
    <t>Автопогрузчики 5 т</t>
  </si>
  <si>
    <t>Экскаваторы одноковшовые дизельные на гусеничном ходу при работе на других видах строительства 0,65 м3</t>
  </si>
  <si>
    <t>Бульдозеры при работе на других видах строительства 79 кВт (108 л.с.)...</t>
  </si>
  <si>
    <t>...</t>
  </si>
  <si>
    <t xml:space="preserve">   - Бульдозеры при работе на других видах строительства 79 кВт (108 л.с.)</t>
  </si>
  <si>
    <t>Рыхлители прицепные (без трактора)</t>
  </si>
  <si>
    <t>ЧелСЦена, ноябрь 2019 г., ч.2</t>
  </si>
  <si>
    <t>Автогудронаторы 3500 л</t>
  </si>
  <si>
    <t>Автогрейдеры среднего типа 99 кВт (135 л.с.)...</t>
  </si>
  <si>
    <t xml:space="preserve">   - Автогрейдеры среднего типа 99 кВт (135 л.с.)</t>
  </si>
  <si>
    <t>Гудронаторы ручные</t>
  </si>
  <si>
    <t>Катки дорожные прицепные кулачковые 8 т</t>
  </si>
  <si>
    <t>Катки дорожные самоходные вибрационные 2,2 т</t>
  </si>
  <si>
    <t>Катки дорожные самоходные гладкие 8 т</t>
  </si>
  <si>
    <t>Катки дорожные самоходные гладкие 13 т</t>
  </si>
  <si>
    <t>Катки на пневмоколесном ходу 30 т</t>
  </si>
  <si>
    <t>Катки дорожные самоходные вибрационные, масса более 8 т</t>
  </si>
  <si>
    <t>Машины поливомоечные 6000 л</t>
  </si>
  <si>
    <t>Распределители каменной мелочи</t>
  </si>
  <si>
    <t>Укладчики асфальтобетона</t>
  </si>
  <si>
    <t>Автомобили бортовые, грузоподъемность до 5 т</t>
  </si>
  <si>
    <t>Итого по строительным машинам</t>
  </si>
  <si>
    <t xml:space="preserve">          Материалы</t>
  </si>
  <si>
    <t>101-0782</t>
  </si>
  <si>
    <t>Поковки из квадратных заготовок, масса 1,8 кг</t>
  </si>
  <si>
    <t>т</t>
  </si>
  <si>
    <t>МТРиЭ ЧО, Пост.от 14.11.2019 г. №84/1, п.117</t>
  </si>
  <si>
    <t>101-1556</t>
  </si>
  <si>
    <t>Битумы нефтяные дорожные марки БНД-60/90, БНД 90/130</t>
  </si>
  <si>
    <t>МТРиЭ ЧО, Пост.от 14.11.2019 г. №84/1, п.509</t>
  </si>
  <si>
    <t>101-1561</t>
  </si>
  <si>
    <t>Битумы нефтяные дорожные жидкие, класс МГ, СГ</t>
  </si>
  <si>
    <t>Среднее (13.02.010/2355.59*2639.9, 13.02.033/2894.81*2639.9)</t>
  </si>
  <si>
    <t>102-0025</t>
  </si>
  <si>
    <t>Бруски обрезные хвойных пород длиной 4-6,5 м, шириной 75-150 мм, толщиной 40-75 мм, III сорта</t>
  </si>
  <si>
    <t>м3</t>
  </si>
  <si>
    <t>МТРиЭ ЧО, Пост.от 14.11.2019 г. №84/1, п.176</t>
  </si>
  <si>
    <t>408-0012</t>
  </si>
  <si>
    <t>Щебень из природного камня для строительных работ марка 1000, фракция 40-70 мм</t>
  </si>
  <si>
    <t>МТРиЭ ЧО, Пост.от 14.11.2019 г. №84/1, п.503</t>
  </si>
  <si>
    <t>408-0014</t>
  </si>
  <si>
    <t>Щебень из природного камня для строительных работ марка 800, фракция 10-20 мм</t>
  </si>
  <si>
    <t>Среднее (06.01.118.2, 06.01.090, 06.01.0295)</t>
  </si>
  <si>
    <t>408-0016</t>
  </si>
  <si>
    <t>Щебень из природного камня для строительных работ марка 800, фракция 40-70 мм</t>
  </si>
  <si>
    <t>Среднее (06.01.029, 06.01.118.4, 06.01.031, 06.01.110)</t>
  </si>
  <si>
    <t>408-0200</t>
  </si>
  <si>
    <t>Смесь песчано-гравийная природная</t>
  </si>
  <si>
    <t>МТРиЭ ЧО, Пост.от 14.11.2019 г. №84/1, п.096</t>
  </si>
  <si>
    <t>411-0001</t>
  </si>
  <si>
    <t>Вода</t>
  </si>
  <si>
    <t>Среднее (26.01.015, 26.01.017)</t>
  </si>
  <si>
    <t>ТССЦ-408-0311</t>
  </si>
  <si>
    <t>Готовые песчано-щебеночные смеси марка Др. 8, размер зерен 70-40, сорт 1</t>
  </si>
  <si>
    <t>МТРиЭ ЧО, Пост.от 14.11.2019 г. №84/1, п.508</t>
  </si>
  <si>
    <t>ТССЦ-410-0010</t>
  </si>
  <si>
    <t>Асфальтобетонные смеси дорожные, аэродромные и асфальтобетон (горячие и теплые для плотного асфальтобетона мелко и крупнозернистые, песчаные), марка III, тип Б</t>
  </si>
  <si>
    <t>Среднее (13.03.005, 13.03.004, 13.03.0032)</t>
  </si>
  <si>
    <t>ТССЦ-410-0022</t>
  </si>
  <si>
    <t>Асфальтобетонные смеси дорожные, аэродромные и асфальтобетон (горячие и теплые для пористого асфальтобетона щебеночные и гравийные), марка II</t>
  </si>
  <si>
    <t>МТРиЭ ЧО, Пост.от 14.11.2019 г. №84/1, п.501.4</t>
  </si>
  <si>
    <t>Итого по строительным материалам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</si>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</sst>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b/>
      <sz val="12"/>
      <name val="Arial"/>
      <family val="2"/>
      <charset val="204"/>
    </font>
    <font>
      <sz val="9"/>
      <name val="Arial"/>
      <family val="2"/>
      <charset val="204"/>
    </font>
    <font>
      <b/>
      <sz val="11"/>
      <name val="Arial"/>
      <family val="2"/>
      <charset val="204"/>
    </font>
    <font>
      <b/>
      <sz val="10"/>
      <name val="Arial"/>
      <family val="2"/>
      <charset val="204"/>
    </font>
    <font>
      <b/>
      <sz val="9"/>
      <name val="Arial"/>
      <family val="2"/>
      <charset val="204"/>
    </font>
    <font>
      <sz val="10"/>
      <name val="Arial Cyr"/>
    </font>
    <font>
      <b/>
      <sz val="9"/>
      <color indexed="81"/>
      <name val="Tahoma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i/>
      <sz val="9"/>
      <name val="Arial"/>
      <family val="2"/>
      <charset val="204"/>
    </font>
    <font>
      <i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7">
    <xf numFmtId="0" fontId="0" fillId="0" borderId="0"/>
    <xf numFmtId="0" fontId="3" fillId="0" borderId="1">
      <alignment horizontal="center"/>
    </xf>
    <xf numFmtId="0" fontId="1" fillId="0" borderId="0">
      <alignment vertical="top"/>
    </xf>
    <xf numFmtId="0" fontId="3" fillId="0" borderId="1">
      <alignment horizontal="center"/>
    </xf>
    <xf numFmtId="0" fontId="3" fillId="0" borderId="0">
      <alignment vertical="top"/>
    </xf>
    <xf numFmtId="0" fontId="1" fillId="0" borderId="0"/>
    <xf numFmtId="0" fontId="3" fillId="0" borderId="0">
      <alignment horizontal="right" vertical="top"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3" fillId="0" borderId="0"/>
    <xf numFmtId="0" fontId="3" fillId="0" borderId="1">
      <alignment horizontal="center" wrapText="1"/>
    </xf>
    <xf numFmtId="0" fontId="3" fillId="0" borderId="1">
      <alignment horizontal="center"/>
    </xf>
    <xf numFmtId="0" fontId="6" fillId="0" borderId="0"/>
    <xf numFmtId="0" fontId="3" fillId="0" borderId="1">
      <alignment horizontal="center" wrapText="1"/>
    </xf>
    <xf numFmtId="0" fontId="1" fillId="0" borderId="0"/>
    <xf numFmtId="0" fontId="3" fillId="0" borderId="0">
      <alignment horizontal="center"/>
    </xf>
    <xf numFmtId="0" fontId="3" fillId="0" borderId="0">
      <alignment horizontal="left" vertical="top"/>
    </xf>
    <xf numFmtId="0" fontId="6" fillId="0" borderId="0"/>
    <xf numFmtId="0" fontId="3" fillId="0" borderId="0"/>
  </cellStyleXfs>
  <cellXfs count="141">
    <xf numFmtId="0" fontId="0" fillId="0" borderId="0" xfId="0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left" vertical="center"/>
    </xf>
    <xf numFmtId="0" fontId="7" fillId="0" borderId="0" xfId="0" applyFont="1" applyBorder="1"/>
    <xf numFmtId="0" fontId="9" fillId="0" borderId="0" xfId="0" applyFont="1" applyAlignment="1">
      <alignment horizontal="left" vertical="top"/>
    </xf>
    <xf numFmtId="0" fontId="9" fillId="0" borderId="0" xfId="0" applyFont="1" applyAlignment="1">
      <alignment vertical="top"/>
    </xf>
    <xf numFmtId="0" fontId="9" fillId="0" borderId="0" xfId="0" applyFont="1" applyAlignment="1"/>
    <xf numFmtId="0" fontId="9" fillId="0" borderId="0" xfId="23" applyFont="1" applyAlignment="1">
      <alignment horizontal="left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12" fillId="0" borderId="2" xfId="0" applyFont="1" applyBorder="1" applyAlignment="1">
      <alignment vertical="top"/>
    </xf>
    <xf numFmtId="164" fontId="12" fillId="0" borderId="3" xfId="12" applyNumberFormat="1" applyFont="1" applyBorder="1" applyAlignment="1">
      <alignment horizontal="right"/>
    </xf>
    <xf numFmtId="0" fontId="9" fillId="0" borderId="0" xfId="0" applyFont="1" applyAlignment="1">
      <alignment horizontal="left" indent="1"/>
    </xf>
    <xf numFmtId="0" fontId="9" fillId="0" borderId="0" xfId="0" applyFont="1" applyAlignment="1">
      <alignment horizontal="right" vertical="top"/>
    </xf>
    <xf numFmtId="0" fontId="7" fillId="0" borderId="0" xfId="10" applyFont="1"/>
    <xf numFmtId="0" fontId="7" fillId="0" borderId="0" xfId="12" applyFont="1"/>
    <xf numFmtId="2" fontId="12" fillId="0" borderId="4" xfId="0" applyNumberFormat="1" applyFont="1" applyBorder="1" applyAlignment="1">
      <alignment horizontal="right" vertical="top"/>
    </xf>
    <xf numFmtId="0" fontId="9" fillId="0" borderId="4" xfId="0" applyFont="1" applyBorder="1" applyAlignment="1">
      <alignment vertical="top"/>
    </xf>
    <xf numFmtId="0" fontId="12" fillId="0" borderId="4" xfId="0" applyFont="1" applyBorder="1" applyAlignment="1">
      <alignment vertical="top"/>
    </xf>
    <xf numFmtId="2" fontId="12" fillId="0" borderId="0" xfId="0" applyNumberFormat="1" applyFont="1" applyAlignment="1">
      <alignment horizontal="right"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right" vertical="top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2" fontId="9" fillId="0" borderId="0" xfId="0" applyNumberFormat="1" applyFont="1" applyAlignment="1">
      <alignment horizontal="left" vertical="top" wrapText="1"/>
    </xf>
    <xf numFmtId="2" fontId="9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vertical="top" wrapText="1"/>
    </xf>
    <xf numFmtId="0" fontId="9" fillId="0" borderId="0" xfId="6" applyFont="1" applyAlignment="1">
      <alignment horizontal="righ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indent="1"/>
    </xf>
    <xf numFmtId="0" fontId="11" fillId="0" borderId="0" xfId="0" applyFont="1" applyBorder="1"/>
    <xf numFmtId="1" fontId="12" fillId="0" borderId="0" xfId="10" applyNumberFormat="1" applyFont="1" applyAlignment="1">
      <alignment horizontal="right"/>
    </xf>
    <xf numFmtId="0" fontId="9" fillId="0" borderId="0" xfId="0" applyFont="1"/>
    <xf numFmtId="0" fontId="7" fillId="0" borderId="0" xfId="0" applyFont="1" applyAlignment="1"/>
    <xf numFmtId="0" fontId="9" fillId="0" borderId="0" xfId="0" applyFont="1" applyBorder="1" applyAlignment="1">
      <alignment horizontal="center"/>
    </xf>
    <xf numFmtId="0" fontId="12" fillId="0" borderId="3" xfId="0" applyFont="1" applyBorder="1" applyAlignment="1">
      <alignment vertical="top"/>
    </xf>
    <xf numFmtId="164" fontId="11" fillId="0" borderId="3" xfId="12" applyNumberFormat="1" applyFont="1" applyBorder="1" applyAlignment="1">
      <alignment horizontal="right"/>
    </xf>
    <xf numFmtId="164" fontId="12" fillId="0" borderId="0" xfId="12" applyNumberFormat="1" applyFont="1" applyBorder="1" applyAlignment="1">
      <alignment horizontal="right"/>
    </xf>
    <xf numFmtId="0" fontId="9" fillId="0" borderId="0" xfId="0" applyFont="1" applyBorder="1" applyAlignment="1"/>
    <xf numFmtId="0" fontId="12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9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vertical="top" wrapText="1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horizontal="right" vertical="top"/>
    </xf>
    <xf numFmtId="1" fontId="7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3" fillId="0" borderId="0" xfId="10"/>
    <xf numFmtId="0" fontId="1" fillId="0" borderId="0" xfId="12"/>
    <xf numFmtId="0" fontId="3" fillId="0" borderId="0" xfId="6">
      <alignment horizontal="right" vertical="top" wrapText="1"/>
    </xf>
    <xf numFmtId="0" fontId="9" fillId="0" borderId="0" xfId="23" applyFont="1" applyAlignment="1">
      <alignment horizontal="left"/>
    </xf>
    <xf numFmtId="0" fontId="3" fillId="0" borderId="0" xfId="23" applyBorder="1" applyAlignment="1">
      <alignment horizontal="left"/>
    </xf>
    <xf numFmtId="0" fontId="7" fillId="0" borderId="0" xfId="0" applyFont="1" applyAlignment="1">
      <alignment horizontal="left"/>
    </xf>
    <xf numFmtId="0" fontId="9" fillId="0" borderId="0" xfId="24" applyFont="1">
      <alignment horizontal="left" vertical="top"/>
    </xf>
    <xf numFmtId="0" fontId="9" fillId="0" borderId="0" xfId="23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164" fontId="11" fillId="0" borderId="10" xfId="10" applyNumberFormat="1" applyFont="1" applyBorder="1" applyAlignment="1">
      <alignment horizontal="right"/>
    </xf>
    <xf numFmtId="164" fontId="11" fillId="0" borderId="3" xfId="10" applyNumberFormat="1" applyFont="1" applyBorder="1" applyAlignment="1">
      <alignment horizontal="right"/>
    </xf>
    <xf numFmtId="164" fontId="12" fillId="0" borderId="10" xfId="12" applyNumberFormat="1" applyFont="1" applyBorder="1" applyAlignment="1">
      <alignment horizontal="right"/>
    </xf>
    <xf numFmtId="164" fontId="12" fillId="0" borderId="3" xfId="12" applyNumberFormat="1" applyFont="1" applyBorder="1" applyAlignment="1">
      <alignment horizontal="right"/>
    </xf>
    <xf numFmtId="0" fontId="10" fillId="0" borderId="0" xfId="23" applyFont="1">
      <alignment horizontal="center"/>
    </xf>
    <xf numFmtId="0" fontId="9" fillId="0" borderId="0" xfId="23" applyFont="1">
      <alignment horizontal="center"/>
    </xf>
    <xf numFmtId="0" fontId="9" fillId="0" borderId="0" xfId="23" applyFont="1" applyAlignment="1">
      <alignment horizontal="left"/>
    </xf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17" fillId="0" borderId="0" xfId="0" applyFont="1" applyAlignment="1">
      <alignment vertical="top" wrapText="1"/>
    </xf>
    <xf numFmtId="0" fontId="7" fillId="0" borderId="17" xfId="13" applyFont="1" applyBorder="1">
      <alignment horizontal="center" wrapText="1"/>
    </xf>
    <xf numFmtId="0" fontId="7" fillId="0" borderId="17" xfId="13" applyFont="1" applyFill="1" applyBorder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16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2" fontId="9" fillId="0" borderId="1" xfId="0" applyNumberFormat="1" applyFont="1" applyBorder="1" applyAlignment="1">
      <alignment horizontal="left" vertical="top" wrapText="1"/>
    </xf>
    <xf numFmtId="49" fontId="9" fillId="0" borderId="1" xfId="0" applyNumberFormat="1" applyFont="1" applyBorder="1" applyAlignment="1">
      <alignment horizontal="right" vertical="top" wrapText="1"/>
    </xf>
    <xf numFmtId="2" fontId="9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2" fontId="17" fillId="0" borderId="1" xfId="0" applyNumberFormat="1" applyFont="1" applyBorder="1" applyAlignment="1">
      <alignment horizontal="left" vertical="top" wrapText="1"/>
    </xf>
    <xf numFmtId="49" fontId="17" fillId="0" borderId="1" xfId="0" applyNumberFormat="1" applyFont="1" applyBorder="1" applyAlignment="1">
      <alignment horizontal="right" vertical="top" wrapText="1"/>
    </xf>
    <xf numFmtId="2" fontId="17" fillId="0" borderId="1" xfId="0" applyNumberFormat="1" applyFont="1" applyBorder="1" applyAlignment="1">
      <alignment horizontal="right" vertical="top" wrapText="1"/>
    </xf>
    <xf numFmtId="0" fontId="17" fillId="0" borderId="1" xfId="0" applyFont="1" applyBorder="1" applyAlignment="1">
      <alignment horizontal="right" vertical="top" wrapText="1"/>
    </xf>
    <xf numFmtId="0" fontId="17" fillId="0" borderId="1" xfId="0" applyFont="1" applyBorder="1" applyAlignment="1">
      <alignment horizontal="left" vertical="top" wrapText="1"/>
    </xf>
    <xf numFmtId="0" fontId="18" fillId="0" borderId="1" xfId="0" applyFont="1" applyBorder="1" applyAlignment="1">
      <alignment horizontal="left" vertical="top" wrapText="1"/>
    </xf>
    <xf numFmtId="0" fontId="17" fillId="0" borderId="17" xfId="0" applyFont="1" applyBorder="1" applyAlignment="1">
      <alignment horizontal="left" vertical="top" wrapText="1"/>
    </xf>
    <xf numFmtId="2" fontId="17" fillId="0" borderId="17" xfId="0" applyNumberFormat="1" applyFont="1" applyBorder="1" applyAlignment="1">
      <alignment horizontal="left" vertical="top" wrapText="1"/>
    </xf>
    <xf numFmtId="49" fontId="17" fillId="0" borderId="17" xfId="0" applyNumberFormat="1" applyFont="1" applyBorder="1" applyAlignment="1">
      <alignment horizontal="right" vertical="top" wrapText="1"/>
    </xf>
    <xf numFmtId="2" fontId="17" fillId="0" borderId="17" xfId="0" applyNumberFormat="1" applyFont="1" applyBorder="1" applyAlignment="1">
      <alignment horizontal="right" vertical="top" wrapText="1"/>
    </xf>
    <xf numFmtId="0" fontId="17" fillId="0" borderId="17" xfId="0" applyFont="1" applyBorder="1" applyAlignment="1">
      <alignment horizontal="right" vertical="top" wrapText="1"/>
    </xf>
    <xf numFmtId="0" fontId="9" fillId="0" borderId="1" xfId="6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9" fillId="0" borderId="1" xfId="6" applyFont="1" applyBorder="1" applyAlignment="1">
      <alignment horizontal="right" vertical="top" wrapText="1"/>
    </xf>
    <xf numFmtId="0" fontId="12" fillId="0" borderId="1" xfId="6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2" fillId="0" borderId="1" xfId="6" applyFont="1" applyBorder="1" applyAlignment="1">
      <alignment horizontal="right" vertical="top" wrapText="1"/>
    </xf>
    <xf numFmtId="0" fontId="9" fillId="0" borderId="9" xfId="0" applyFont="1" applyBorder="1" applyAlignment="1">
      <alignment horizontal="center" vertical="center" wrapText="1"/>
    </xf>
    <xf numFmtId="0" fontId="9" fillId="0" borderId="1" xfId="3" applyFont="1" applyBorder="1">
      <alignment horizontal="center"/>
    </xf>
    <xf numFmtId="0" fontId="7" fillId="0" borderId="1" xfId="3" applyFont="1" applyBorder="1">
      <alignment horizontal="center"/>
    </xf>
    <xf numFmtId="0" fontId="11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right" vertical="top"/>
    </xf>
    <xf numFmtId="49" fontId="9" fillId="0" borderId="1" xfId="0" applyNumberFormat="1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2" fontId="9" fillId="0" borderId="1" xfId="0" applyNumberFormat="1" applyFont="1" applyBorder="1" applyAlignment="1">
      <alignment horizontal="right" vertical="top"/>
    </xf>
    <xf numFmtId="1" fontId="7" fillId="0" borderId="1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right" vertical="top"/>
    </xf>
    <xf numFmtId="49" fontId="12" fillId="0" borderId="1" xfId="0" applyNumberFormat="1" applyFont="1" applyBorder="1" applyAlignment="1">
      <alignment horizontal="left" vertical="top" wrapText="1"/>
    </xf>
    <xf numFmtId="2" fontId="12" fillId="0" borderId="1" xfId="0" applyNumberFormat="1" applyFont="1" applyBorder="1" applyAlignment="1">
      <alignment horizontal="left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/>
    </xf>
    <xf numFmtId="2" fontId="12" fillId="0" borderId="1" xfId="0" applyNumberFormat="1" applyFont="1" applyBorder="1" applyAlignment="1">
      <alignment horizontal="right" vertical="top" wrapText="1"/>
    </xf>
    <xf numFmtId="2" fontId="12" fillId="0" borderId="1" xfId="0" applyNumberFormat="1" applyFont="1" applyBorder="1" applyAlignment="1">
      <alignment horizontal="right" vertical="top"/>
    </xf>
    <xf numFmtId="1" fontId="11" fillId="0" borderId="1" xfId="0" applyNumberFormat="1" applyFont="1" applyBorder="1" applyAlignment="1">
      <alignment horizontal="right" vertical="top" wrapText="1"/>
    </xf>
    <xf numFmtId="0" fontId="12" fillId="0" borderId="17" xfId="0" applyFont="1" applyBorder="1" applyAlignment="1">
      <alignment horizontal="right" vertical="top"/>
    </xf>
    <xf numFmtId="49" fontId="12" fillId="0" borderId="17" xfId="0" applyNumberFormat="1" applyFont="1" applyBorder="1" applyAlignment="1">
      <alignment horizontal="left" vertical="top" wrapText="1"/>
    </xf>
    <xf numFmtId="2" fontId="12" fillId="0" borderId="17" xfId="0" applyNumberFormat="1" applyFont="1" applyBorder="1" applyAlignment="1">
      <alignment horizontal="left" vertical="top" wrapText="1"/>
    </xf>
    <xf numFmtId="0" fontId="12" fillId="0" borderId="17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top"/>
    </xf>
    <xf numFmtId="2" fontId="12" fillId="0" borderId="17" xfId="0" applyNumberFormat="1" applyFont="1" applyBorder="1" applyAlignment="1">
      <alignment horizontal="right" vertical="top" wrapText="1"/>
    </xf>
    <xf numFmtId="2" fontId="12" fillId="0" borderId="17" xfId="0" applyNumberFormat="1" applyFont="1" applyBorder="1" applyAlignment="1">
      <alignment horizontal="right" vertical="top"/>
    </xf>
    <xf numFmtId="1" fontId="11" fillId="0" borderId="17" xfId="0" applyNumberFormat="1" applyFont="1" applyBorder="1" applyAlignment="1">
      <alignment horizontal="right" vertical="top" wrapText="1"/>
    </xf>
    <xf numFmtId="0" fontId="9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</cellXfs>
  <cellStyles count="27">
    <cellStyle name="Акт" xfId="1"/>
    <cellStyle name="АктМТСН" xfId="2"/>
    <cellStyle name="ВедРесурсов" xfId="3"/>
    <cellStyle name="ВедРесурсовАкт" xfId="4"/>
    <cellStyle name="Индексы" xfId="5"/>
    <cellStyle name="Итоги" xfId="6"/>
    <cellStyle name="ИтогоАктБазЦ" xfId="7"/>
    <cellStyle name="ИтогоАктБИМ" xfId="8"/>
    <cellStyle name="ИтогоАктРесМет" xfId="9"/>
    <cellStyle name="ИтогоБазЦ" xfId="10"/>
    <cellStyle name="ИтогоБИМ" xfId="11"/>
    <cellStyle name="ИтогоРесМет" xfId="12"/>
    <cellStyle name="ЛокСмета" xfId="13"/>
    <cellStyle name="ЛокСмМТСН" xfId="14"/>
    <cellStyle name="М29" xfId="15"/>
    <cellStyle name="ОбСмета" xfId="16"/>
    <cellStyle name="Обычный" xfId="0" builtinId="0"/>
    <cellStyle name="Параметр" xfId="17"/>
    <cellStyle name="ПеременныеСметы" xfId="18"/>
    <cellStyle name="РесСмета" xfId="19"/>
    <cellStyle name="СводВедРес" xfId="20"/>
    <cellStyle name="СводкаСтоимРаб" xfId="21"/>
    <cellStyle name="СводРасч" xfId="22"/>
    <cellStyle name="Титул" xfId="23"/>
    <cellStyle name="Хвост" xfId="24"/>
    <cellStyle name="Ценник" xfId="25"/>
    <cellStyle name="Экспертиза" xf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76200</xdr:colOff>
          <xdr:row>14</xdr:row>
          <xdr:rowOff>104775</xdr:rowOff>
        </xdr:from>
        <xdr:to>
          <xdr:col>1</xdr:col>
          <xdr:colOff>971550</xdr:colOff>
          <xdr:row>16</xdr:row>
          <xdr:rowOff>19050</xdr:rowOff>
        </xdr:to>
        <xdr:sp macro="" textlink="">
          <xdr:nvSpPr>
            <xdr:cNvPr id="17550" name="Button 142" hidden="1">
              <a:extLst>
                <a:ext uri="{63B3BB69-23CF-44E3-9099-C40C66FF867C}">
                  <a14:compatExt spid="_x0000_s175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ru-RU" sz="1000" b="0" i="0" u="none" strike="noStrike" baseline="0">
                  <a:solidFill>
                    <a:srgbClr val="000000"/>
                  </a:solidFill>
                  <a:latin typeface="Arial Cyr"/>
                  <a:cs typeface="Arial Cyr"/>
                </a:rPr>
                <a:t>Сформировать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2:Z126"/>
  <sheetViews>
    <sheetView showGridLines="0" tabSelected="1" zoomScaleNormal="100" workbookViewId="0">
      <selection activeCell="A24" sqref="A24"/>
    </sheetView>
  </sheetViews>
  <sheetFormatPr defaultRowHeight="12.75" x14ac:dyDescent="0.2"/>
  <cols>
    <col min="1" max="1" width="6" style="1" customWidth="1"/>
    <col min="2" max="2" width="35.7109375" style="1" customWidth="1"/>
    <col min="3" max="3" width="11.85546875" style="1" customWidth="1"/>
    <col min="4" max="6" width="11.5703125" style="1" customWidth="1"/>
    <col min="7" max="7" width="12.7109375" style="1" customWidth="1"/>
    <col min="8" max="8" width="11.85546875" style="1" customWidth="1"/>
    <col min="9" max="9" width="11.5703125" style="1" customWidth="1"/>
    <col min="10" max="10" width="12.7109375" style="1" customWidth="1"/>
    <col min="11" max="11" width="11.5703125" style="1" customWidth="1"/>
    <col min="12" max="20" width="9.140625" style="1" hidden="1" customWidth="1"/>
    <col min="21" max="21" width="11.5703125" style="1" customWidth="1"/>
    <col min="22" max="25" width="9.140625" style="1" hidden="1" customWidth="1"/>
    <col min="26" max="26" width="0" style="1" hidden="1" customWidth="1"/>
    <col min="27" max="27" width="9.140625" style="1" customWidth="1"/>
    <col min="28" max="16384" width="9.140625" style="1"/>
  </cols>
  <sheetData>
    <row r="2" spans="1:21" ht="15.75" x14ac:dyDescent="0.25">
      <c r="A2" s="2" t="s">
        <v>42</v>
      </c>
      <c r="H2" s="3" t="s">
        <v>43</v>
      </c>
    </row>
    <row r="3" spans="1:21" x14ac:dyDescent="0.2">
      <c r="A3" s="56" t="s">
        <v>46</v>
      </c>
      <c r="H3" s="56" t="s">
        <v>46</v>
      </c>
    </row>
    <row r="4" spans="1:21" x14ac:dyDescent="0.2">
      <c r="A4" s="56" t="s">
        <v>47</v>
      </c>
      <c r="B4" s="4"/>
      <c r="C4" s="4"/>
      <c r="D4" s="4"/>
      <c r="E4" s="4"/>
      <c r="F4" s="4"/>
      <c r="G4" s="4"/>
      <c r="H4" s="56" t="s">
        <v>47</v>
      </c>
    </row>
    <row r="5" spans="1:21" x14ac:dyDescent="0.2">
      <c r="A5" s="1" t="s">
        <v>44</v>
      </c>
      <c r="B5" s="4"/>
      <c r="C5" s="4"/>
      <c r="D5" s="4"/>
      <c r="E5" s="4"/>
      <c r="F5" s="4"/>
      <c r="G5" s="4"/>
      <c r="H5" s="57" t="s">
        <v>45</v>
      </c>
    </row>
    <row r="6" spans="1:21" x14ac:dyDescent="0.2">
      <c r="A6" s="4"/>
      <c r="B6" s="4"/>
      <c r="C6" s="4"/>
      <c r="D6" s="4"/>
      <c r="E6" s="4"/>
      <c r="F6" s="4"/>
      <c r="G6" s="4"/>
      <c r="H6" s="4"/>
    </row>
    <row r="7" spans="1:21" s="7" customFormat="1" ht="12" x14ac:dyDescent="0.2">
      <c r="A7" s="5"/>
      <c r="B7" s="6"/>
      <c r="C7" s="6"/>
      <c r="D7" s="6"/>
    </row>
    <row r="8" spans="1:21" s="7" customFormat="1" ht="12" x14ac:dyDescent="0.2">
      <c r="A8" s="55" t="s">
        <v>1</v>
      </c>
      <c r="B8" s="6"/>
      <c r="C8" s="6"/>
      <c r="D8" s="6"/>
    </row>
    <row r="9" spans="1:21" s="7" customFormat="1" ht="12" x14ac:dyDescent="0.2">
      <c r="A9" s="5"/>
      <c r="B9" s="6"/>
      <c r="C9" s="6"/>
      <c r="D9" s="6"/>
    </row>
    <row r="10" spans="1:21" s="7" customFormat="1" ht="12" x14ac:dyDescent="0.2">
      <c r="A10" s="55" t="s">
        <v>3</v>
      </c>
      <c r="B10" s="6"/>
      <c r="C10" s="6"/>
      <c r="D10" s="6"/>
    </row>
    <row r="11" spans="1:21" s="7" customFormat="1" ht="15" x14ac:dyDescent="0.25">
      <c r="A11" s="67" t="s">
        <v>4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</row>
    <row r="12" spans="1:21" s="7" customFormat="1" ht="12" x14ac:dyDescent="0.2">
      <c r="A12" s="68" t="s">
        <v>36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</row>
    <row r="13" spans="1:21" s="7" customFormat="1" ht="12" x14ac:dyDescent="0.2">
      <c r="A13" s="68" t="s">
        <v>48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</row>
    <row r="14" spans="1:21" s="7" customFormat="1" ht="12" x14ac:dyDescent="0.2">
      <c r="A14" s="69" t="s">
        <v>5</v>
      </c>
      <c r="B14" s="69"/>
      <c r="C14" s="69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</row>
    <row r="15" spans="1:21" s="7" customFormat="1" ht="12" x14ac:dyDescent="0.2"/>
    <row r="16" spans="1:21" s="7" customFormat="1" ht="12" x14ac:dyDescent="0.2">
      <c r="G16" s="70" t="s">
        <v>21</v>
      </c>
      <c r="H16" s="71"/>
      <c r="I16" s="72"/>
      <c r="J16" s="70" t="s">
        <v>22</v>
      </c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2"/>
    </row>
    <row r="17" spans="1:26" s="7" customFormat="1" x14ac:dyDescent="0.2">
      <c r="D17" s="5" t="s">
        <v>6</v>
      </c>
      <c r="G17" s="63">
        <f>891825/1000</f>
        <v>891.82500000000005</v>
      </c>
      <c r="H17" s="64"/>
      <c r="I17" s="11" t="s">
        <v>7</v>
      </c>
      <c r="J17" s="65">
        <f>5267325/1000</f>
        <v>5267.3249999999998</v>
      </c>
      <c r="K17" s="66"/>
      <c r="L17" s="12"/>
      <c r="M17" s="12"/>
      <c r="N17" s="12"/>
      <c r="O17" s="12"/>
      <c r="P17" s="12"/>
      <c r="Q17" s="12"/>
      <c r="R17" s="12"/>
      <c r="S17" s="12"/>
      <c r="T17" s="12"/>
      <c r="U17" s="11" t="s">
        <v>7</v>
      </c>
    </row>
    <row r="18" spans="1:26" s="7" customFormat="1" x14ac:dyDescent="0.2">
      <c r="D18" s="13" t="s">
        <v>37</v>
      </c>
      <c r="F18" s="14"/>
      <c r="G18" s="63">
        <f>0/1000</f>
        <v>0</v>
      </c>
      <c r="H18" s="64"/>
      <c r="I18" s="11" t="s">
        <v>7</v>
      </c>
      <c r="J18" s="65">
        <f>0/1000</f>
        <v>0</v>
      </c>
      <c r="K18" s="66"/>
      <c r="L18" s="12"/>
      <c r="M18" s="12"/>
      <c r="N18" s="12"/>
      <c r="O18" s="12"/>
      <c r="P18" s="12"/>
      <c r="Q18" s="12"/>
      <c r="R18" s="12"/>
      <c r="S18" s="12"/>
      <c r="T18" s="12"/>
      <c r="U18" s="11" t="s">
        <v>7</v>
      </c>
    </row>
    <row r="19" spans="1:26" s="7" customFormat="1" x14ac:dyDescent="0.2">
      <c r="D19" s="13" t="s">
        <v>38</v>
      </c>
      <c r="F19" s="14"/>
      <c r="G19" s="63">
        <f>0/1000</f>
        <v>0</v>
      </c>
      <c r="H19" s="64"/>
      <c r="I19" s="11" t="s">
        <v>7</v>
      </c>
      <c r="J19" s="65">
        <f>0/1000</f>
        <v>0</v>
      </c>
      <c r="K19" s="66"/>
      <c r="L19" s="12"/>
      <c r="M19" s="12"/>
      <c r="N19" s="12"/>
      <c r="O19" s="12"/>
      <c r="P19" s="12"/>
      <c r="Q19" s="12"/>
      <c r="R19" s="12"/>
      <c r="S19" s="12"/>
      <c r="T19" s="12"/>
      <c r="U19" s="11" t="s">
        <v>7</v>
      </c>
    </row>
    <row r="20" spans="1:26" s="7" customFormat="1" x14ac:dyDescent="0.2">
      <c r="D20" s="5" t="s">
        <v>8</v>
      </c>
      <c r="G20" s="63">
        <f>(V20+V21)/1000</f>
        <v>2.8417799999999995</v>
      </c>
      <c r="H20" s="64"/>
      <c r="I20" s="11" t="s">
        <v>9</v>
      </c>
      <c r="J20" s="65">
        <f>(W20+W21)/1000</f>
        <v>2.8417799999999995</v>
      </c>
      <c r="K20" s="66"/>
      <c r="L20" s="12"/>
      <c r="M20" s="12"/>
      <c r="N20" s="12"/>
      <c r="O20" s="12"/>
      <c r="P20" s="12"/>
      <c r="Q20" s="12"/>
      <c r="R20" s="12"/>
      <c r="S20" s="12"/>
      <c r="T20" s="12"/>
      <c r="U20" s="11" t="s">
        <v>9</v>
      </c>
      <c r="V20" s="15">
        <v>1673.42</v>
      </c>
      <c r="W20" s="16">
        <v>1673.42</v>
      </c>
      <c r="X20" s="52">
        <v>35778</v>
      </c>
      <c r="Y20" s="52">
        <v>41818</v>
      </c>
      <c r="Z20" s="52">
        <v>22876</v>
      </c>
    </row>
    <row r="21" spans="1:26" s="7" customFormat="1" x14ac:dyDescent="0.2">
      <c r="D21" s="5" t="s">
        <v>10</v>
      </c>
      <c r="G21" s="63">
        <f>35778/1000</f>
        <v>35.777999999999999</v>
      </c>
      <c r="H21" s="64"/>
      <c r="I21" s="11" t="s">
        <v>7</v>
      </c>
      <c r="J21" s="65">
        <f>513883/1000</f>
        <v>513.88300000000004</v>
      </c>
      <c r="K21" s="66"/>
      <c r="L21" s="12"/>
      <c r="M21" s="12"/>
      <c r="N21" s="12"/>
      <c r="O21" s="12"/>
      <c r="P21" s="12"/>
      <c r="Q21" s="12"/>
      <c r="R21" s="12"/>
      <c r="S21" s="12"/>
      <c r="T21" s="12"/>
      <c r="U21" s="11" t="s">
        <v>7</v>
      </c>
      <c r="V21" s="15">
        <v>1168.3599999999999</v>
      </c>
      <c r="W21" s="16">
        <v>1168.3599999999999</v>
      </c>
      <c r="X21" s="53">
        <v>513883</v>
      </c>
      <c r="Y21" s="53">
        <v>600607</v>
      </c>
      <c r="Z21" s="53">
        <v>328568</v>
      </c>
    </row>
    <row r="22" spans="1:26" s="7" customFormat="1" ht="12" x14ac:dyDescent="0.2">
      <c r="F22" s="6"/>
      <c r="G22" s="17"/>
      <c r="H22" s="17"/>
      <c r="I22" s="18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8"/>
    </row>
    <row r="23" spans="1:26" s="7" customFormat="1" ht="12" x14ac:dyDescent="0.2">
      <c r="B23" s="6"/>
      <c r="C23" s="6"/>
      <c r="D23" s="6"/>
      <c r="F23" s="14"/>
      <c r="G23" s="20"/>
      <c r="H23" s="20"/>
      <c r="I23" s="21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1"/>
    </row>
    <row r="24" spans="1:26" s="7" customFormat="1" ht="12" x14ac:dyDescent="0.2">
      <c r="A24" s="59" t="s">
        <v>49</v>
      </c>
    </row>
    <row r="25" spans="1:26" s="7" customFormat="1" thickBot="1" x14ac:dyDescent="0.25">
      <c r="A25" s="23"/>
    </row>
    <row r="26" spans="1:26" s="25" customFormat="1" ht="27" customHeight="1" thickBot="1" x14ac:dyDescent="0.25">
      <c r="A26" s="60" t="s">
        <v>11</v>
      </c>
      <c r="B26" s="60" t="s">
        <v>12</v>
      </c>
      <c r="C26" s="60" t="s">
        <v>13</v>
      </c>
      <c r="D26" s="61" t="s">
        <v>14</v>
      </c>
      <c r="E26" s="61"/>
      <c r="F26" s="61"/>
      <c r="G26" s="61" t="s">
        <v>15</v>
      </c>
      <c r="H26" s="61"/>
      <c r="I26" s="61"/>
      <c r="J26" s="61" t="s">
        <v>16</v>
      </c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</row>
    <row r="27" spans="1:26" s="25" customFormat="1" ht="22.5" customHeight="1" thickBot="1" x14ac:dyDescent="0.25">
      <c r="A27" s="60"/>
      <c r="B27" s="60"/>
      <c r="C27" s="60"/>
      <c r="D27" s="62" t="s">
        <v>2</v>
      </c>
      <c r="E27" s="24" t="s">
        <v>17</v>
      </c>
      <c r="F27" s="24" t="s">
        <v>18</v>
      </c>
      <c r="G27" s="62" t="s">
        <v>2</v>
      </c>
      <c r="H27" s="24" t="s">
        <v>17</v>
      </c>
      <c r="I27" s="24" t="s">
        <v>18</v>
      </c>
      <c r="J27" s="62" t="s">
        <v>2</v>
      </c>
      <c r="K27" s="24" t="s">
        <v>17</v>
      </c>
      <c r="L27" s="24"/>
      <c r="M27" s="24"/>
      <c r="N27" s="24"/>
      <c r="O27" s="24"/>
      <c r="P27" s="24"/>
      <c r="Q27" s="24"/>
      <c r="R27" s="24"/>
      <c r="S27" s="24"/>
      <c r="T27" s="24"/>
      <c r="U27" s="24" t="s">
        <v>18</v>
      </c>
    </row>
    <row r="28" spans="1:26" s="25" customFormat="1" ht="22.5" customHeight="1" thickBot="1" x14ac:dyDescent="0.25">
      <c r="A28" s="60"/>
      <c r="B28" s="60"/>
      <c r="C28" s="60"/>
      <c r="D28" s="62"/>
      <c r="E28" s="24" t="s">
        <v>19</v>
      </c>
      <c r="F28" s="24" t="s">
        <v>20</v>
      </c>
      <c r="G28" s="62"/>
      <c r="H28" s="24" t="s">
        <v>19</v>
      </c>
      <c r="I28" s="24" t="s">
        <v>20</v>
      </c>
      <c r="J28" s="62"/>
      <c r="K28" s="24" t="s">
        <v>19</v>
      </c>
      <c r="L28" s="24"/>
      <c r="M28" s="24"/>
      <c r="N28" s="24"/>
      <c r="O28" s="24"/>
      <c r="P28" s="24"/>
      <c r="Q28" s="24"/>
      <c r="R28" s="24"/>
      <c r="S28" s="24"/>
      <c r="T28" s="24"/>
      <c r="U28" s="24" t="s">
        <v>20</v>
      </c>
    </row>
    <row r="29" spans="1:26" s="6" customFormat="1" x14ac:dyDescent="0.2">
      <c r="A29" s="86">
        <v>1</v>
      </c>
      <c r="B29" s="86">
        <v>2</v>
      </c>
      <c r="C29" s="86">
        <v>3</v>
      </c>
      <c r="D29" s="87">
        <v>4</v>
      </c>
      <c r="E29" s="86">
        <v>5</v>
      </c>
      <c r="F29" s="86">
        <v>6</v>
      </c>
      <c r="G29" s="87">
        <v>7</v>
      </c>
      <c r="H29" s="86">
        <v>8</v>
      </c>
      <c r="I29" s="86">
        <v>9</v>
      </c>
      <c r="J29" s="87">
        <v>10</v>
      </c>
      <c r="K29" s="86">
        <v>11</v>
      </c>
      <c r="L29" s="86"/>
      <c r="M29" s="86"/>
      <c r="N29" s="86"/>
      <c r="O29" s="86"/>
      <c r="P29" s="86"/>
      <c r="Q29" s="86"/>
      <c r="R29" s="86"/>
      <c r="S29" s="86"/>
      <c r="T29" s="86"/>
      <c r="U29" s="86">
        <v>12</v>
      </c>
    </row>
    <row r="30" spans="1:26" s="28" customFormat="1" ht="21" customHeight="1" x14ac:dyDescent="0.2">
      <c r="A30" s="88" t="s">
        <v>52</v>
      </c>
      <c r="B30" s="89"/>
      <c r="C30" s="89"/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  <c r="T30" s="89"/>
      <c r="U30" s="89"/>
    </row>
    <row r="31" spans="1:26" s="28" customFormat="1" ht="72" x14ac:dyDescent="0.2">
      <c r="A31" s="90">
        <v>14</v>
      </c>
      <c r="B31" s="91" t="s">
        <v>53</v>
      </c>
      <c r="C31" s="92" t="s">
        <v>54</v>
      </c>
      <c r="D31" s="93">
        <v>12037.45</v>
      </c>
      <c r="E31" s="94" t="s">
        <v>55</v>
      </c>
      <c r="F31" s="93" t="s">
        <v>56</v>
      </c>
      <c r="G31" s="93">
        <v>9630</v>
      </c>
      <c r="H31" s="93" t="s">
        <v>57</v>
      </c>
      <c r="I31" s="93" t="s">
        <v>58</v>
      </c>
      <c r="J31" s="93">
        <v>74407</v>
      </c>
      <c r="K31" s="94" t="s">
        <v>59</v>
      </c>
      <c r="L31" s="94"/>
      <c r="M31" s="94"/>
      <c r="N31" s="94"/>
      <c r="O31" s="94"/>
      <c r="P31" s="94"/>
      <c r="Q31" s="94"/>
      <c r="R31" s="94"/>
      <c r="S31" s="94"/>
      <c r="T31" s="94"/>
      <c r="U31" s="94" t="s">
        <v>60</v>
      </c>
    </row>
    <row r="32" spans="1:26" s="28" customFormat="1" ht="24" x14ac:dyDescent="0.2">
      <c r="A32" s="95"/>
      <c r="B32" s="96" t="s">
        <v>61</v>
      </c>
      <c r="C32" s="97" t="s">
        <v>62</v>
      </c>
      <c r="D32" s="98"/>
      <c r="E32" s="99"/>
      <c r="F32" s="98"/>
      <c r="G32" s="98">
        <v>2708</v>
      </c>
      <c r="H32" s="98"/>
      <c r="I32" s="98"/>
      <c r="J32" s="98">
        <v>38875</v>
      </c>
      <c r="K32" s="99"/>
      <c r="L32" s="99"/>
      <c r="M32" s="99"/>
      <c r="N32" s="99"/>
      <c r="O32" s="99"/>
      <c r="P32" s="99"/>
      <c r="Q32" s="99"/>
      <c r="R32" s="99"/>
      <c r="S32" s="99"/>
      <c r="T32" s="99"/>
      <c r="U32" s="99"/>
      <c r="V32" s="85"/>
    </row>
    <row r="33" spans="1:22" s="28" customFormat="1" ht="12" x14ac:dyDescent="0.2">
      <c r="A33" s="95"/>
      <c r="B33" s="96" t="s">
        <v>63</v>
      </c>
      <c r="C33" s="97" t="s">
        <v>64</v>
      </c>
      <c r="D33" s="98"/>
      <c r="E33" s="99"/>
      <c r="F33" s="98"/>
      <c r="G33" s="98">
        <v>1540</v>
      </c>
      <c r="H33" s="98"/>
      <c r="I33" s="98"/>
      <c r="J33" s="98">
        <v>22107</v>
      </c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85"/>
    </row>
    <row r="34" spans="1:22" s="28" customFormat="1" ht="12" x14ac:dyDescent="0.2">
      <c r="A34" s="95"/>
      <c r="B34" s="96" t="s">
        <v>65</v>
      </c>
      <c r="C34" s="97" t="s">
        <v>66</v>
      </c>
      <c r="D34" s="98"/>
      <c r="E34" s="99"/>
      <c r="F34" s="98"/>
      <c r="G34" s="98">
        <v>13878</v>
      </c>
      <c r="H34" s="98"/>
      <c r="I34" s="98"/>
      <c r="J34" s="98">
        <v>135389</v>
      </c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85"/>
    </row>
    <row r="35" spans="1:22" s="28" customFormat="1" ht="60" x14ac:dyDescent="0.2">
      <c r="A35" s="90">
        <v>5</v>
      </c>
      <c r="B35" s="91" t="s">
        <v>67</v>
      </c>
      <c r="C35" s="92" t="s">
        <v>68</v>
      </c>
      <c r="D35" s="93">
        <v>21.99</v>
      </c>
      <c r="E35" s="94"/>
      <c r="F35" s="93" t="s">
        <v>69</v>
      </c>
      <c r="G35" s="93">
        <v>176</v>
      </c>
      <c r="H35" s="93"/>
      <c r="I35" s="93" t="s">
        <v>70</v>
      </c>
      <c r="J35" s="93">
        <v>1474</v>
      </c>
      <c r="K35" s="94"/>
      <c r="L35" s="94"/>
      <c r="M35" s="94"/>
      <c r="N35" s="94"/>
      <c r="O35" s="94"/>
      <c r="P35" s="94"/>
      <c r="Q35" s="94"/>
      <c r="R35" s="94"/>
      <c r="S35" s="94"/>
      <c r="T35" s="94"/>
      <c r="U35" s="94" t="s">
        <v>71</v>
      </c>
    </row>
    <row r="36" spans="1:22" s="28" customFormat="1" ht="12" x14ac:dyDescent="0.2">
      <c r="A36" s="95"/>
      <c r="B36" s="96" t="s">
        <v>72</v>
      </c>
      <c r="C36" s="97" t="s">
        <v>73</v>
      </c>
      <c r="D36" s="98"/>
      <c r="E36" s="99"/>
      <c r="F36" s="98"/>
      <c r="G36" s="98">
        <v>28</v>
      </c>
      <c r="H36" s="98"/>
      <c r="I36" s="98"/>
      <c r="J36" s="98">
        <v>401</v>
      </c>
      <c r="K36" s="99"/>
      <c r="L36" s="99"/>
      <c r="M36" s="99"/>
      <c r="N36" s="99"/>
      <c r="O36" s="99"/>
      <c r="P36" s="99"/>
      <c r="Q36" s="99"/>
      <c r="R36" s="99"/>
      <c r="S36" s="99"/>
      <c r="T36" s="99"/>
      <c r="U36" s="99"/>
      <c r="V36" s="85"/>
    </row>
    <row r="37" spans="1:22" s="28" customFormat="1" ht="12" x14ac:dyDescent="0.2">
      <c r="A37" s="95"/>
      <c r="B37" s="96" t="s">
        <v>74</v>
      </c>
      <c r="C37" s="97" t="s">
        <v>75</v>
      </c>
      <c r="D37" s="98"/>
      <c r="E37" s="99"/>
      <c r="F37" s="98"/>
      <c r="G37" s="98">
        <v>14</v>
      </c>
      <c r="H37" s="98"/>
      <c r="I37" s="98"/>
      <c r="J37" s="98">
        <v>199</v>
      </c>
      <c r="K37" s="99"/>
      <c r="L37" s="99"/>
      <c r="M37" s="99"/>
      <c r="N37" s="99"/>
      <c r="O37" s="99"/>
      <c r="P37" s="99"/>
      <c r="Q37" s="99"/>
      <c r="R37" s="99"/>
      <c r="S37" s="99"/>
      <c r="T37" s="99"/>
      <c r="U37" s="99"/>
      <c r="V37" s="85"/>
    </row>
    <row r="38" spans="1:22" s="28" customFormat="1" ht="12" x14ac:dyDescent="0.2">
      <c r="A38" s="95"/>
      <c r="B38" s="96" t="s">
        <v>65</v>
      </c>
      <c r="C38" s="97" t="s">
        <v>66</v>
      </c>
      <c r="D38" s="98"/>
      <c r="E38" s="99"/>
      <c r="F38" s="98"/>
      <c r="G38" s="98">
        <v>218</v>
      </c>
      <c r="H38" s="98"/>
      <c r="I38" s="98"/>
      <c r="J38" s="98">
        <v>2074</v>
      </c>
      <c r="K38" s="99"/>
      <c r="L38" s="99"/>
      <c r="M38" s="99"/>
      <c r="N38" s="99"/>
      <c r="O38" s="99"/>
      <c r="P38" s="99"/>
      <c r="Q38" s="99"/>
      <c r="R38" s="99"/>
      <c r="S38" s="99"/>
      <c r="T38" s="99"/>
      <c r="U38" s="99"/>
      <c r="V38" s="85"/>
    </row>
    <row r="39" spans="1:22" s="28" customFormat="1" ht="17.850000000000001" customHeight="1" x14ac:dyDescent="0.2">
      <c r="A39" s="100" t="s">
        <v>76</v>
      </c>
      <c r="B39" s="101"/>
      <c r="C39" s="101"/>
      <c r="D39" s="101"/>
      <c r="E39" s="101"/>
      <c r="F39" s="101"/>
      <c r="G39" s="101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1"/>
      <c r="S39" s="101"/>
      <c r="T39" s="101"/>
      <c r="U39" s="101"/>
    </row>
    <row r="40" spans="1:22" s="28" customFormat="1" ht="72" x14ac:dyDescent="0.2">
      <c r="A40" s="90">
        <v>6</v>
      </c>
      <c r="B40" s="91" t="s">
        <v>77</v>
      </c>
      <c r="C40" s="92" t="s">
        <v>78</v>
      </c>
      <c r="D40" s="93">
        <v>750.3</v>
      </c>
      <c r="E40" s="94"/>
      <c r="F40" s="93" t="s">
        <v>79</v>
      </c>
      <c r="G40" s="93">
        <v>1080</v>
      </c>
      <c r="H40" s="93"/>
      <c r="I40" s="93" t="s">
        <v>80</v>
      </c>
      <c r="J40" s="93">
        <v>9053</v>
      </c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 t="s">
        <v>81</v>
      </c>
    </row>
    <row r="41" spans="1:22" s="28" customFormat="1" ht="12" x14ac:dyDescent="0.2">
      <c r="A41" s="95"/>
      <c r="B41" s="96" t="s">
        <v>82</v>
      </c>
      <c r="C41" s="97" t="s">
        <v>73</v>
      </c>
      <c r="D41" s="98"/>
      <c r="E41" s="99"/>
      <c r="F41" s="98"/>
      <c r="G41" s="98">
        <v>172</v>
      </c>
      <c r="H41" s="98"/>
      <c r="I41" s="98"/>
      <c r="J41" s="98">
        <v>2462</v>
      </c>
      <c r="K41" s="99"/>
      <c r="L41" s="99"/>
      <c r="M41" s="99"/>
      <c r="N41" s="99"/>
      <c r="O41" s="99"/>
      <c r="P41" s="99"/>
      <c r="Q41" s="99"/>
      <c r="R41" s="99"/>
      <c r="S41" s="99"/>
      <c r="T41" s="99"/>
      <c r="U41" s="99"/>
      <c r="V41" s="85"/>
    </row>
    <row r="42" spans="1:22" s="28" customFormat="1" ht="12" x14ac:dyDescent="0.2">
      <c r="A42" s="95"/>
      <c r="B42" s="96" t="s">
        <v>83</v>
      </c>
      <c r="C42" s="97" t="s">
        <v>75</v>
      </c>
      <c r="D42" s="98"/>
      <c r="E42" s="99"/>
      <c r="F42" s="98"/>
      <c r="G42" s="98">
        <v>85</v>
      </c>
      <c r="H42" s="98"/>
      <c r="I42" s="98"/>
      <c r="J42" s="98">
        <v>1224</v>
      </c>
      <c r="K42" s="99"/>
      <c r="L42" s="99"/>
      <c r="M42" s="99"/>
      <c r="N42" s="99"/>
      <c r="O42" s="99"/>
      <c r="P42" s="99"/>
      <c r="Q42" s="99"/>
      <c r="R42" s="99"/>
      <c r="S42" s="99"/>
      <c r="T42" s="99"/>
      <c r="U42" s="99"/>
      <c r="V42" s="85"/>
    </row>
    <row r="43" spans="1:22" s="28" customFormat="1" ht="12" x14ac:dyDescent="0.2">
      <c r="A43" s="95"/>
      <c r="B43" s="96" t="s">
        <v>65</v>
      </c>
      <c r="C43" s="97" t="s">
        <v>66</v>
      </c>
      <c r="D43" s="98"/>
      <c r="E43" s="99"/>
      <c r="F43" s="98"/>
      <c r="G43" s="98">
        <v>1337</v>
      </c>
      <c r="H43" s="98"/>
      <c r="I43" s="98"/>
      <c r="J43" s="98">
        <v>12739</v>
      </c>
      <c r="K43" s="99"/>
      <c r="L43" s="99"/>
      <c r="M43" s="99"/>
      <c r="N43" s="99"/>
      <c r="O43" s="99"/>
      <c r="P43" s="99"/>
      <c r="Q43" s="99"/>
      <c r="R43" s="99"/>
      <c r="S43" s="99"/>
      <c r="T43" s="99"/>
      <c r="U43" s="99"/>
      <c r="V43" s="85"/>
    </row>
    <row r="44" spans="1:22" s="28" customFormat="1" ht="60" x14ac:dyDescent="0.2">
      <c r="A44" s="90">
        <v>7</v>
      </c>
      <c r="B44" s="91" t="s">
        <v>84</v>
      </c>
      <c r="C44" s="92" t="s">
        <v>85</v>
      </c>
      <c r="D44" s="93">
        <v>541.83000000000004</v>
      </c>
      <c r="E44" s="94"/>
      <c r="F44" s="93" t="s">
        <v>86</v>
      </c>
      <c r="G44" s="93">
        <v>3901</v>
      </c>
      <c r="H44" s="93"/>
      <c r="I44" s="93" t="s">
        <v>87</v>
      </c>
      <c r="J44" s="93">
        <v>32687</v>
      </c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 t="s">
        <v>88</v>
      </c>
    </row>
    <row r="45" spans="1:22" s="28" customFormat="1" ht="24" x14ac:dyDescent="0.2">
      <c r="A45" s="95"/>
      <c r="B45" s="96" t="s">
        <v>89</v>
      </c>
      <c r="C45" s="97" t="s">
        <v>73</v>
      </c>
      <c r="D45" s="98"/>
      <c r="E45" s="99"/>
      <c r="F45" s="98"/>
      <c r="G45" s="98">
        <v>619</v>
      </c>
      <c r="H45" s="98"/>
      <c r="I45" s="98"/>
      <c r="J45" s="98">
        <v>8893</v>
      </c>
      <c r="K45" s="99"/>
      <c r="L45" s="99"/>
      <c r="M45" s="99"/>
      <c r="N45" s="99"/>
      <c r="O45" s="99"/>
      <c r="P45" s="99"/>
      <c r="Q45" s="99"/>
      <c r="R45" s="99"/>
      <c r="S45" s="99"/>
      <c r="T45" s="99"/>
      <c r="U45" s="99"/>
      <c r="V45" s="85"/>
    </row>
    <row r="46" spans="1:22" s="28" customFormat="1" ht="12" x14ac:dyDescent="0.2">
      <c r="A46" s="95"/>
      <c r="B46" s="96" t="s">
        <v>90</v>
      </c>
      <c r="C46" s="97" t="s">
        <v>75</v>
      </c>
      <c r="D46" s="98"/>
      <c r="E46" s="99"/>
      <c r="F46" s="98"/>
      <c r="G46" s="98">
        <v>308</v>
      </c>
      <c r="H46" s="98"/>
      <c r="I46" s="98"/>
      <c r="J46" s="98">
        <v>4420</v>
      </c>
      <c r="K46" s="99"/>
      <c r="L46" s="99"/>
      <c r="M46" s="99"/>
      <c r="N46" s="99"/>
      <c r="O46" s="99"/>
      <c r="P46" s="99"/>
      <c r="Q46" s="99"/>
      <c r="R46" s="99"/>
      <c r="S46" s="99"/>
      <c r="T46" s="99"/>
      <c r="U46" s="99"/>
      <c r="V46" s="85"/>
    </row>
    <row r="47" spans="1:22" s="28" customFormat="1" ht="12" x14ac:dyDescent="0.2">
      <c r="A47" s="95"/>
      <c r="B47" s="96" t="s">
        <v>65</v>
      </c>
      <c r="C47" s="97" t="s">
        <v>66</v>
      </c>
      <c r="D47" s="98"/>
      <c r="E47" s="99"/>
      <c r="F47" s="98"/>
      <c r="G47" s="98">
        <v>4828</v>
      </c>
      <c r="H47" s="98"/>
      <c r="I47" s="98"/>
      <c r="J47" s="98">
        <v>46000</v>
      </c>
      <c r="K47" s="99"/>
      <c r="L47" s="99"/>
      <c r="M47" s="99"/>
      <c r="N47" s="99"/>
      <c r="O47" s="99"/>
      <c r="P47" s="99"/>
      <c r="Q47" s="99"/>
      <c r="R47" s="99"/>
      <c r="S47" s="99"/>
      <c r="T47" s="99"/>
      <c r="U47" s="99"/>
      <c r="V47" s="85"/>
    </row>
    <row r="48" spans="1:22" s="28" customFormat="1" ht="60" x14ac:dyDescent="0.2">
      <c r="A48" s="90">
        <v>8</v>
      </c>
      <c r="B48" s="91" t="s">
        <v>91</v>
      </c>
      <c r="C48" s="92" t="s">
        <v>92</v>
      </c>
      <c r="D48" s="93">
        <v>1126.72</v>
      </c>
      <c r="E48" s="94"/>
      <c r="F48" s="93" t="s">
        <v>93</v>
      </c>
      <c r="G48" s="93">
        <v>17523</v>
      </c>
      <c r="H48" s="93"/>
      <c r="I48" s="93" t="s">
        <v>94</v>
      </c>
      <c r="J48" s="93">
        <v>145365</v>
      </c>
      <c r="K48" s="94"/>
      <c r="L48" s="94"/>
      <c r="M48" s="94"/>
      <c r="N48" s="94"/>
      <c r="O48" s="94"/>
      <c r="P48" s="94"/>
      <c r="Q48" s="94"/>
      <c r="R48" s="94"/>
      <c r="S48" s="94"/>
      <c r="T48" s="94"/>
      <c r="U48" s="94" t="s">
        <v>95</v>
      </c>
    </row>
    <row r="49" spans="1:22" s="28" customFormat="1" ht="24" x14ac:dyDescent="0.2">
      <c r="A49" s="95"/>
      <c r="B49" s="96" t="s">
        <v>96</v>
      </c>
      <c r="C49" s="97" t="s">
        <v>73</v>
      </c>
      <c r="D49" s="98"/>
      <c r="E49" s="99"/>
      <c r="F49" s="98"/>
      <c r="G49" s="98">
        <v>2839</v>
      </c>
      <c r="H49" s="98"/>
      <c r="I49" s="98"/>
      <c r="J49" s="98">
        <v>40774</v>
      </c>
      <c r="K49" s="99"/>
      <c r="L49" s="99"/>
      <c r="M49" s="99"/>
      <c r="N49" s="99"/>
      <c r="O49" s="99"/>
      <c r="P49" s="99"/>
      <c r="Q49" s="99"/>
      <c r="R49" s="99"/>
      <c r="S49" s="99"/>
      <c r="T49" s="99"/>
      <c r="U49" s="99"/>
      <c r="V49" s="85"/>
    </row>
    <row r="50" spans="1:22" s="28" customFormat="1" ht="12" x14ac:dyDescent="0.2">
      <c r="A50" s="95"/>
      <c r="B50" s="96" t="s">
        <v>97</v>
      </c>
      <c r="C50" s="97" t="s">
        <v>75</v>
      </c>
      <c r="D50" s="98"/>
      <c r="E50" s="99"/>
      <c r="F50" s="98"/>
      <c r="G50" s="98">
        <v>1411</v>
      </c>
      <c r="H50" s="98"/>
      <c r="I50" s="98"/>
      <c r="J50" s="98">
        <v>20268</v>
      </c>
      <c r="K50" s="99"/>
      <c r="L50" s="99"/>
      <c r="M50" s="99"/>
      <c r="N50" s="99"/>
      <c r="O50" s="99"/>
      <c r="P50" s="99"/>
      <c r="Q50" s="99"/>
      <c r="R50" s="99"/>
      <c r="S50" s="99"/>
      <c r="T50" s="99"/>
      <c r="U50" s="99"/>
      <c r="V50" s="85"/>
    </row>
    <row r="51" spans="1:22" s="28" customFormat="1" ht="12" x14ac:dyDescent="0.2">
      <c r="A51" s="95"/>
      <c r="B51" s="96" t="s">
        <v>65</v>
      </c>
      <c r="C51" s="97" t="s">
        <v>66</v>
      </c>
      <c r="D51" s="98"/>
      <c r="E51" s="99"/>
      <c r="F51" s="98"/>
      <c r="G51" s="98">
        <v>21773</v>
      </c>
      <c r="H51" s="98"/>
      <c r="I51" s="98"/>
      <c r="J51" s="98">
        <v>206407</v>
      </c>
      <c r="K51" s="99"/>
      <c r="L51" s="99"/>
      <c r="M51" s="99"/>
      <c r="N51" s="99"/>
      <c r="O51" s="99"/>
      <c r="P51" s="99"/>
      <c r="Q51" s="99"/>
      <c r="R51" s="99"/>
      <c r="S51" s="99"/>
      <c r="T51" s="99"/>
      <c r="U51" s="99"/>
      <c r="V51" s="85"/>
    </row>
    <row r="52" spans="1:22" s="28" customFormat="1" ht="60" x14ac:dyDescent="0.2">
      <c r="A52" s="90">
        <v>9</v>
      </c>
      <c r="B52" s="91" t="s">
        <v>98</v>
      </c>
      <c r="C52" s="92" t="s">
        <v>99</v>
      </c>
      <c r="D52" s="93">
        <v>110.78</v>
      </c>
      <c r="E52" s="94"/>
      <c r="F52" s="93" t="s">
        <v>100</v>
      </c>
      <c r="G52" s="93">
        <v>12060</v>
      </c>
      <c r="H52" s="93"/>
      <c r="I52" s="93" t="s">
        <v>101</v>
      </c>
      <c r="J52" s="93">
        <v>90869</v>
      </c>
      <c r="K52" s="94"/>
      <c r="L52" s="94"/>
      <c r="M52" s="94"/>
      <c r="N52" s="94"/>
      <c r="O52" s="94"/>
      <c r="P52" s="94"/>
      <c r="Q52" s="94"/>
      <c r="R52" s="94"/>
      <c r="S52" s="94"/>
      <c r="T52" s="94"/>
      <c r="U52" s="94" t="s">
        <v>102</v>
      </c>
    </row>
    <row r="53" spans="1:22" s="28" customFormat="1" ht="24" x14ac:dyDescent="0.2">
      <c r="A53" s="95"/>
      <c r="B53" s="96" t="s">
        <v>103</v>
      </c>
      <c r="C53" s="97" t="s">
        <v>73</v>
      </c>
      <c r="D53" s="98"/>
      <c r="E53" s="99"/>
      <c r="F53" s="98"/>
      <c r="G53" s="98">
        <v>2320</v>
      </c>
      <c r="H53" s="98"/>
      <c r="I53" s="98"/>
      <c r="J53" s="98">
        <v>33319</v>
      </c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85"/>
    </row>
    <row r="54" spans="1:22" s="28" customFormat="1" ht="12" x14ac:dyDescent="0.2">
      <c r="A54" s="95"/>
      <c r="B54" s="96" t="s">
        <v>104</v>
      </c>
      <c r="C54" s="97" t="s">
        <v>75</v>
      </c>
      <c r="D54" s="98"/>
      <c r="E54" s="99"/>
      <c r="F54" s="98"/>
      <c r="G54" s="98">
        <v>1153</v>
      </c>
      <c r="H54" s="98"/>
      <c r="I54" s="98"/>
      <c r="J54" s="98">
        <v>16562</v>
      </c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85"/>
    </row>
    <row r="55" spans="1:22" s="28" customFormat="1" ht="12" x14ac:dyDescent="0.2">
      <c r="A55" s="95"/>
      <c r="B55" s="96" t="s">
        <v>65</v>
      </c>
      <c r="C55" s="97" t="s">
        <v>66</v>
      </c>
      <c r="D55" s="98"/>
      <c r="E55" s="99"/>
      <c r="F55" s="98"/>
      <c r="G55" s="98">
        <v>15533</v>
      </c>
      <c r="H55" s="98"/>
      <c r="I55" s="98"/>
      <c r="J55" s="98">
        <v>140750</v>
      </c>
      <c r="K55" s="99"/>
      <c r="L55" s="99"/>
      <c r="M55" s="99"/>
      <c r="N55" s="99"/>
      <c r="O55" s="99"/>
      <c r="P55" s="99"/>
      <c r="Q55" s="99"/>
      <c r="R55" s="99"/>
      <c r="S55" s="99"/>
      <c r="T55" s="99"/>
      <c r="U55" s="99"/>
      <c r="V55" s="85"/>
    </row>
    <row r="56" spans="1:22" s="28" customFormat="1" ht="60" x14ac:dyDescent="0.2">
      <c r="A56" s="90">
        <v>10</v>
      </c>
      <c r="B56" s="91" t="s">
        <v>105</v>
      </c>
      <c r="C56" s="92" t="s">
        <v>106</v>
      </c>
      <c r="D56" s="93">
        <v>895.54</v>
      </c>
      <c r="E56" s="94">
        <v>392.96</v>
      </c>
      <c r="F56" s="93" t="s">
        <v>107</v>
      </c>
      <c r="G56" s="93">
        <v>2866</v>
      </c>
      <c r="H56" s="93">
        <v>1257</v>
      </c>
      <c r="I56" s="93" t="s">
        <v>108</v>
      </c>
      <c r="J56" s="93">
        <v>29438</v>
      </c>
      <c r="K56" s="94">
        <v>18071</v>
      </c>
      <c r="L56" s="94"/>
      <c r="M56" s="94"/>
      <c r="N56" s="94"/>
      <c r="O56" s="94"/>
      <c r="P56" s="94"/>
      <c r="Q56" s="94"/>
      <c r="R56" s="94"/>
      <c r="S56" s="94"/>
      <c r="T56" s="94"/>
      <c r="U56" s="94" t="s">
        <v>109</v>
      </c>
    </row>
    <row r="57" spans="1:22" s="28" customFormat="1" ht="24" x14ac:dyDescent="0.2">
      <c r="A57" s="95"/>
      <c r="B57" s="96" t="s">
        <v>110</v>
      </c>
      <c r="C57" s="97" t="s">
        <v>111</v>
      </c>
      <c r="D57" s="98"/>
      <c r="E57" s="99"/>
      <c r="F57" s="98"/>
      <c r="G57" s="98">
        <v>1038</v>
      </c>
      <c r="H57" s="98"/>
      <c r="I57" s="98"/>
      <c r="J57" s="98">
        <v>14913</v>
      </c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85"/>
    </row>
    <row r="58" spans="1:22" s="28" customFormat="1" ht="12" x14ac:dyDescent="0.2">
      <c r="A58" s="95"/>
      <c r="B58" s="96" t="s">
        <v>112</v>
      </c>
      <c r="C58" s="97" t="s">
        <v>113</v>
      </c>
      <c r="D58" s="98"/>
      <c r="E58" s="99"/>
      <c r="F58" s="98"/>
      <c r="G58" s="98">
        <v>551</v>
      </c>
      <c r="H58" s="98"/>
      <c r="I58" s="98"/>
      <c r="J58" s="98">
        <v>7922</v>
      </c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85"/>
    </row>
    <row r="59" spans="1:22" s="28" customFormat="1" ht="12" x14ac:dyDescent="0.2">
      <c r="A59" s="95"/>
      <c r="B59" s="96" t="s">
        <v>65</v>
      </c>
      <c r="C59" s="97" t="s">
        <v>66</v>
      </c>
      <c r="D59" s="98"/>
      <c r="E59" s="99"/>
      <c r="F59" s="98"/>
      <c r="G59" s="98">
        <v>4455</v>
      </c>
      <c r="H59" s="98"/>
      <c r="I59" s="98"/>
      <c r="J59" s="98">
        <v>52273</v>
      </c>
      <c r="K59" s="99"/>
      <c r="L59" s="99"/>
      <c r="M59" s="99"/>
      <c r="N59" s="99"/>
      <c r="O59" s="99"/>
      <c r="P59" s="99"/>
      <c r="Q59" s="99"/>
      <c r="R59" s="99"/>
      <c r="S59" s="99"/>
      <c r="T59" s="99"/>
      <c r="U59" s="99"/>
      <c r="V59" s="85"/>
    </row>
    <row r="60" spans="1:22" s="28" customFormat="1" ht="60" x14ac:dyDescent="0.2">
      <c r="A60" s="90">
        <v>11</v>
      </c>
      <c r="B60" s="91" t="s">
        <v>114</v>
      </c>
      <c r="C60" s="92" t="s">
        <v>115</v>
      </c>
      <c r="D60" s="93">
        <v>1235.9100000000001</v>
      </c>
      <c r="E60" s="94"/>
      <c r="F60" s="93" t="s">
        <v>116</v>
      </c>
      <c r="G60" s="93">
        <v>989</v>
      </c>
      <c r="H60" s="93"/>
      <c r="I60" s="93" t="s">
        <v>117</v>
      </c>
      <c r="J60" s="93">
        <v>8201</v>
      </c>
      <c r="K60" s="94"/>
      <c r="L60" s="94"/>
      <c r="M60" s="94"/>
      <c r="N60" s="94"/>
      <c r="O60" s="94"/>
      <c r="P60" s="94"/>
      <c r="Q60" s="94"/>
      <c r="R60" s="94"/>
      <c r="S60" s="94"/>
      <c r="T60" s="94"/>
      <c r="U60" s="94" t="s">
        <v>118</v>
      </c>
    </row>
    <row r="61" spans="1:22" s="28" customFormat="1" ht="12" x14ac:dyDescent="0.2">
      <c r="A61" s="95"/>
      <c r="B61" s="96" t="s">
        <v>119</v>
      </c>
      <c r="C61" s="97" t="s">
        <v>73</v>
      </c>
      <c r="D61" s="98"/>
      <c r="E61" s="99"/>
      <c r="F61" s="98"/>
      <c r="G61" s="98">
        <v>160</v>
      </c>
      <c r="H61" s="98"/>
      <c r="I61" s="98"/>
      <c r="J61" s="98">
        <v>2302</v>
      </c>
      <c r="K61" s="99"/>
      <c r="L61" s="99"/>
      <c r="M61" s="99"/>
      <c r="N61" s="99"/>
      <c r="O61" s="99"/>
      <c r="P61" s="99"/>
      <c r="Q61" s="99"/>
      <c r="R61" s="99"/>
      <c r="S61" s="99"/>
      <c r="T61" s="99"/>
      <c r="U61" s="99"/>
      <c r="V61" s="85"/>
    </row>
    <row r="62" spans="1:22" s="28" customFormat="1" ht="12" x14ac:dyDescent="0.2">
      <c r="A62" s="95"/>
      <c r="B62" s="96" t="s">
        <v>120</v>
      </c>
      <c r="C62" s="97" t="s">
        <v>75</v>
      </c>
      <c r="D62" s="98"/>
      <c r="E62" s="99"/>
      <c r="F62" s="98"/>
      <c r="G62" s="98">
        <v>79</v>
      </c>
      <c r="H62" s="98"/>
      <c r="I62" s="98"/>
      <c r="J62" s="98">
        <v>1144</v>
      </c>
      <c r="K62" s="99"/>
      <c r="L62" s="99"/>
      <c r="M62" s="99"/>
      <c r="N62" s="99"/>
      <c r="O62" s="99"/>
      <c r="P62" s="99"/>
      <c r="Q62" s="99"/>
      <c r="R62" s="99"/>
      <c r="S62" s="99"/>
      <c r="T62" s="99"/>
      <c r="U62" s="99"/>
      <c r="V62" s="85"/>
    </row>
    <row r="63" spans="1:22" s="28" customFormat="1" ht="12" x14ac:dyDescent="0.2">
      <c r="A63" s="95"/>
      <c r="B63" s="96" t="s">
        <v>65</v>
      </c>
      <c r="C63" s="97" t="s">
        <v>66</v>
      </c>
      <c r="D63" s="98"/>
      <c r="E63" s="99"/>
      <c r="F63" s="98"/>
      <c r="G63" s="98">
        <v>1228</v>
      </c>
      <c r="H63" s="98"/>
      <c r="I63" s="98"/>
      <c r="J63" s="98">
        <v>11647</v>
      </c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85"/>
    </row>
    <row r="64" spans="1:22" s="28" customFormat="1" ht="60" x14ac:dyDescent="0.2">
      <c r="A64" s="90">
        <v>12</v>
      </c>
      <c r="B64" s="91" t="s">
        <v>121</v>
      </c>
      <c r="C64" s="92" t="s">
        <v>122</v>
      </c>
      <c r="D64" s="93">
        <v>123.21</v>
      </c>
      <c r="E64" s="94"/>
      <c r="F64" s="93" t="s">
        <v>123</v>
      </c>
      <c r="G64" s="93">
        <v>690</v>
      </c>
      <c r="H64" s="93"/>
      <c r="I64" s="93" t="s">
        <v>124</v>
      </c>
      <c r="J64" s="93">
        <v>5199</v>
      </c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 t="s">
        <v>125</v>
      </c>
    </row>
    <row r="65" spans="1:22" s="28" customFormat="1" ht="12" x14ac:dyDescent="0.2">
      <c r="A65" s="95"/>
      <c r="B65" s="96" t="s">
        <v>126</v>
      </c>
      <c r="C65" s="97" t="s">
        <v>73</v>
      </c>
      <c r="D65" s="98"/>
      <c r="E65" s="99"/>
      <c r="F65" s="98"/>
      <c r="G65" s="98">
        <v>133</v>
      </c>
      <c r="H65" s="98"/>
      <c r="I65" s="98"/>
      <c r="J65" s="98">
        <v>1907</v>
      </c>
      <c r="K65" s="99"/>
      <c r="L65" s="99"/>
      <c r="M65" s="99"/>
      <c r="N65" s="99"/>
      <c r="O65" s="99"/>
      <c r="P65" s="99"/>
      <c r="Q65" s="99"/>
      <c r="R65" s="99"/>
      <c r="S65" s="99"/>
      <c r="T65" s="99"/>
      <c r="U65" s="99"/>
      <c r="V65" s="85"/>
    </row>
    <row r="66" spans="1:22" s="28" customFormat="1" ht="12" x14ac:dyDescent="0.2">
      <c r="A66" s="95"/>
      <c r="B66" s="96" t="s">
        <v>127</v>
      </c>
      <c r="C66" s="97" t="s">
        <v>75</v>
      </c>
      <c r="D66" s="98"/>
      <c r="E66" s="99"/>
      <c r="F66" s="98"/>
      <c r="G66" s="98">
        <v>66</v>
      </c>
      <c r="H66" s="98"/>
      <c r="I66" s="98"/>
      <c r="J66" s="98">
        <v>948</v>
      </c>
      <c r="K66" s="99"/>
      <c r="L66" s="99"/>
      <c r="M66" s="99"/>
      <c r="N66" s="99"/>
      <c r="O66" s="99"/>
      <c r="P66" s="99"/>
      <c r="Q66" s="99"/>
      <c r="R66" s="99"/>
      <c r="S66" s="99"/>
      <c r="T66" s="99"/>
      <c r="U66" s="99"/>
      <c r="V66" s="85"/>
    </row>
    <row r="67" spans="1:22" s="28" customFormat="1" ht="12" x14ac:dyDescent="0.2">
      <c r="A67" s="102"/>
      <c r="B67" s="103" t="s">
        <v>65</v>
      </c>
      <c r="C67" s="104" t="s">
        <v>66</v>
      </c>
      <c r="D67" s="105"/>
      <c r="E67" s="106"/>
      <c r="F67" s="105"/>
      <c r="G67" s="105">
        <v>889</v>
      </c>
      <c r="H67" s="105"/>
      <c r="I67" s="105"/>
      <c r="J67" s="105">
        <v>8054</v>
      </c>
      <c r="K67" s="106"/>
      <c r="L67" s="106"/>
      <c r="M67" s="106"/>
      <c r="N67" s="106"/>
      <c r="O67" s="106"/>
      <c r="P67" s="106"/>
      <c r="Q67" s="106"/>
      <c r="R67" s="106"/>
      <c r="S67" s="106"/>
      <c r="T67" s="106"/>
      <c r="U67" s="106"/>
      <c r="V67" s="85"/>
    </row>
    <row r="68" spans="1:22" s="28" customFormat="1" ht="21" customHeight="1" x14ac:dyDescent="0.2">
      <c r="A68" s="88" t="s">
        <v>128</v>
      </c>
      <c r="B68" s="89"/>
      <c r="C68" s="89"/>
      <c r="D68" s="89"/>
      <c r="E68" s="89"/>
      <c r="F68" s="89"/>
      <c r="G68" s="89"/>
      <c r="H68" s="89"/>
      <c r="I68" s="89"/>
      <c r="J68" s="89"/>
      <c r="K68" s="89"/>
      <c r="L68" s="89"/>
      <c r="M68" s="89"/>
      <c r="N68" s="89"/>
      <c r="O68" s="89"/>
      <c r="P68" s="89"/>
      <c r="Q68" s="89"/>
      <c r="R68" s="89"/>
      <c r="S68" s="89"/>
      <c r="T68" s="89"/>
      <c r="U68" s="89"/>
    </row>
    <row r="69" spans="1:22" s="28" customFormat="1" ht="96" x14ac:dyDescent="0.2">
      <c r="A69" s="90">
        <v>13</v>
      </c>
      <c r="B69" s="91" t="s">
        <v>129</v>
      </c>
      <c r="C69" s="92" t="s">
        <v>130</v>
      </c>
      <c r="D69" s="93">
        <v>2790.67</v>
      </c>
      <c r="E69" s="94" t="s">
        <v>131</v>
      </c>
      <c r="F69" s="93" t="s">
        <v>132</v>
      </c>
      <c r="G69" s="93">
        <v>20093</v>
      </c>
      <c r="H69" s="93" t="s">
        <v>133</v>
      </c>
      <c r="I69" s="93" t="s">
        <v>134</v>
      </c>
      <c r="J69" s="93">
        <v>119357</v>
      </c>
      <c r="K69" s="94" t="s">
        <v>135</v>
      </c>
      <c r="L69" s="94"/>
      <c r="M69" s="94"/>
      <c r="N69" s="94"/>
      <c r="O69" s="94"/>
      <c r="P69" s="94"/>
      <c r="Q69" s="94"/>
      <c r="R69" s="94"/>
      <c r="S69" s="94"/>
      <c r="T69" s="94"/>
      <c r="U69" s="94" t="s">
        <v>136</v>
      </c>
    </row>
    <row r="70" spans="1:22" s="28" customFormat="1" ht="24" x14ac:dyDescent="0.2">
      <c r="A70" s="95"/>
      <c r="B70" s="96" t="s">
        <v>137</v>
      </c>
      <c r="C70" s="97" t="s">
        <v>62</v>
      </c>
      <c r="D70" s="98"/>
      <c r="E70" s="99"/>
      <c r="F70" s="98"/>
      <c r="G70" s="98">
        <v>3955</v>
      </c>
      <c r="H70" s="98"/>
      <c r="I70" s="98"/>
      <c r="J70" s="98">
        <v>56794</v>
      </c>
      <c r="K70" s="99"/>
      <c r="L70" s="99"/>
      <c r="M70" s="99"/>
      <c r="N70" s="99"/>
      <c r="O70" s="99"/>
      <c r="P70" s="99"/>
      <c r="Q70" s="99"/>
      <c r="R70" s="99"/>
      <c r="S70" s="99"/>
      <c r="T70" s="99"/>
      <c r="U70" s="99"/>
      <c r="V70" s="85"/>
    </row>
    <row r="71" spans="1:22" s="28" customFormat="1" ht="12" x14ac:dyDescent="0.2">
      <c r="A71" s="95"/>
      <c r="B71" s="96" t="s">
        <v>138</v>
      </c>
      <c r="C71" s="97" t="s">
        <v>64</v>
      </c>
      <c r="D71" s="98"/>
      <c r="E71" s="99"/>
      <c r="F71" s="98"/>
      <c r="G71" s="98">
        <v>2249</v>
      </c>
      <c r="H71" s="98"/>
      <c r="I71" s="98"/>
      <c r="J71" s="98">
        <v>32297</v>
      </c>
      <c r="K71" s="99"/>
      <c r="L71" s="99"/>
      <c r="M71" s="99"/>
      <c r="N71" s="99"/>
      <c r="O71" s="99"/>
      <c r="P71" s="99"/>
      <c r="Q71" s="99"/>
      <c r="R71" s="99"/>
      <c r="S71" s="99"/>
      <c r="T71" s="99"/>
      <c r="U71" s="99"/>
      <c r="V71" s="85"/>
    </row>
    <row r="72" spans="1:22" s="28" customFormat="1" ht="12" x14ac:dyDescent="0.2">
      <c r="A72" s="95"/>
      <c r="B72" s="96" t="s">
        <v>65</v>
      </c>
      <c r="C72" s="97" t="s">
        <v>66</v>
      </c>
      <c r="D72" s="98"/>
      <c r="E72" s="99"/>
      <c r="F72" s="98"/>
      <c r="G72" s="98">
        <v>26297</v>
      </c>
      <c r="H72" s="98"/>
      <c r="I72" s="98"/>
      <c r="J72" s="98">
        <v>208448</v>
      </c>
      <c r="K72" s="99"/>
      <c r="L72" s="99"/>
      <c r="M72" s="99"/>
      <c r="N72" s="99"/>
      <c r="O72" s="99"/>
      <c r="P72" s="99"/>
      <c r="Q72" s="99"/>
      <c r="R72" s="99"/>
      <c r="S72" s="99"/>
      <c r="T72" s="99"/>
      <c r="U72" s="99"/>
      <c r="V72" s="85"/>
    </row>
    <row r="73" spans="1:22" s="28" customFormat="1" ht="96" x14ac:dyDescent="0.2">
      <c r="A73" s="90">
        <v>16</v>
      </c>
      <c r="B73" s="91" t="s">
        <v>139</v>
      </c>
      <c r="C73" s="92" t="s">
        <v>140</v>
      </c>
      <c r="D73" s="93">
        <v>30185.5</v>
      </c>
      <c r="E73" s="94" t="s">
        <v>141</v>
      </c>
      <c r="F73" s="93" t="s">
        <v>142</v>
      </c>
      <c r="G73" s="93">
        <v>144890</v>
      </c>
      <c r="H73" s="93" t="s">
        <v>143</v>
      </c>
      <c r="I73" s="93" t="s">
        <v>144</v>
      </c>
      <c r="J73" s="93">
        <v>707181</v>
      </c>
      <c r="K73" s="94" t="s">
        <v>145</v>
      </c>
      <c r="L73" s="94"/>
      <c r="M73" s="94"/>
      <c r="N73" s="94"/>
      <c r="O73" s="94"/>
      <c r="P73" s="94"/>
      <c r="Q73" s="94"/>
      <c r="R73" s="94"/>
      <c r="S73" s="94"/>
      <c r="T73" s="94"/>
      <c r="U73" s="94" t="s">
        <v>146</v>
      </c>
    </row>
    <row r="74" spans="1:22" s="28" customFormat="1" ht="24" x14ac:dyDescent="0.2">
      <c r="A74" s="95"/>
      <c r="B74" s="96" t="s">
        <v>147</v>
      </c>
      <c r="C74" s="97" t="s">
        <v>62</v>
      </c>
      <c r="D74" s="98"/>
      <c r="E74" s="99"/>
      <c r="F74" s="98"/>
      <c r="G74" s="98">
        <v>7124</v>
      </c>
      <c r="H74" s="98"/>
      <c r="I74" s="98"/>
      <c r="J74" s="98">
        <v>102293</v>
      </c>
      <c r="K74" s="99"/>
      <c r="L74" s="99"/>
      <c r="M74" s="99"/>
      <c r="N74" s="99"/>
      <c r="O74" s="99"/>
      <c r="P74" s="99"/>
      <c r="Q74" s="99"/>
      <c r="R74" s="99"/>
      <c r="S74" s="99"/>
      <c r="T74" s="99"/>
      <c r="U74" s="99"/>
      <c r="V74" s="85"/>
    </row>
    <row r="75" spans="1:22" s="28" customFormat="1" ht="12" x14ac:dyDescent="0.2">
      <c r="A75" s="95"/>
      <c r="B75" s="96" t="s">
        <v>148</v>
      </c>
      <c r="C75" s="97" t="s">
        <v>64</v>
      </c>
      <c r="D75" s="98"/>
      <c r="E75" s="99"/>
      <c r="F75" s="98"/>
      <c r="G75" s="98">
        <v>4051</v>
      </c>
      <c r="H75" s="98"/>
      <c r="I75" s="98"/>
      <c r="J75" s="98">
        <v>58170</v>
      </c>
      <c r="K75" s="99"/>
      <c r="L75" s="99"/>
      <c r="M75" s="99"/>
      <c r="N75" s="99"/>
      <c r="O75" s="99"/>
      <c r="P75" s="99"/>
      <c r="Q75" s="99"/>
      <c r="R75" s="99"/>
      <c r="S75" s="99"/>
      <c r="T75" s="99"/>
      <c r="U75" s="99"/>
      <c r="V75" s="85"/>
    </row>
    <row r="76" spans="1:22" s="28" customFormat="1" ht="12" x14ac:dyDescent="0.2">
      <c r="A76" s="95"/>
      <c r="B76" s="96" t="s">
        <v>65</v>
      </c>
      <c r="C76" s="97" t="s">
        <v>66</v>
      </c>
      <c r="D76" s="98"/>
      <c r="E76" s="99"/>
      <c r="F76" s="98"/>
      <c r="G76" s="98">
        <v>156065</v>
      </c>
      <c r="H76" s="98"/>
      <c r="I76" s="98"/>
      <c r="J76" s="98">
        <v>867644</v>
      </c>
      <c r="K76" s="99"/>
      <c r="L76" s="99"/>
      <c r="M76" s="99"/>
      <c r="N76" s="99"/>
      <c r="O76" s="99"/>
      <c r="P76" s="99"/>
      <c r="Q76" s="99"/>
      <c r="R76" s="99"/>
      <c r="S76" s="99"/>
      <c r="T76" s="99"/>
      <c r="U76" s="99"/>
      <c r="V76" s="85"/>
    </row>
    <row r="77" spans="1:22" s="28" customFormat="1" ht="36" x14ac:dyDescent="0.2">
      <c r="A77" s="90">
        <v>15</v>
      </c>
      <c r="B77" s="91" t="s">
        <v>149</v>
      </c>
      <c r="C77" s="92" t="s">
        <v>150</v>
      </c>
      <c r="D77" s="93">
        <v>3100.02</v>
      </c>
      <c r="E77" s="94" t="s">
        <v>151</v>
      </c>
      <c r="F77" s="93" t="s">
        <v>152</v>
      </c>
      <c r="G77" s="93">
        <v>37200</v>
      </c>
      <c r="H77" s="93" t="s">
        <v>153</v>
      </c>
      <c r="I77" s="93" t="s">
        <v>154</v>
      </c>
      <c r="J77" s="93">
        <v>178799</v>
      </c>
      <c r="K77" s="94" t="s">
        <v>155</v>
      </c>
      <c r="L77" s="94"/>
      <c r="M77" s="94"/>
      <c r="N77" s="94"/>
      <c r="O77" s="94"/>
      <c r="P77" s="94"/>
      <c r="Q77" s="94"/>
      <c r="R77" s="94"/>
      <c r="S77" s="94"/>
      <c r="T77" s="94"/>
      <c r="U77" s="94" t="s">
        <v>156</v>
      </c>
    </row>
    <row r="78" spans="1:22" s="28" customFormat="1" ht="12" x14ac:dyDescent="0.2">
      <c r="A78" s="95"/>
      <c r="B78" s="96" t="s">
        <v>157</v>
      </c>
      <c r="C78" s="97" t="s">
        <v>62</v>
      </c>
      <c r="D78" s="98"/>
      <c r="E78" s="99"/>
      <c r="F78" s="98"/>
      <c r="G78" s="98">
        <v>148</v>
      </c>
      <c r="H78" s="98"/>
      <c r="I78" s="98"/>
      <c r="J78" s="98">
        <v>2114</v>
      </c>
      <c r="K78" s="99"/>
      <c r="L78" s="99"/>
      <c r="M78" s="99"/>
      <c r="N78" s="99"/>
      <c r="O78" s="99"/>
      <c r="P78" s="99"/>
      <c r="Q78" s="99"/>
      <c r="R78" s="99"/>
      <c r="S78" s="99"/>
      <c r="T78" s="99"/>
      <c r="U78" s="99"/>
      <c r="V78" s="85"/>
    </row>
    <row r="79" spans="1:22" s="28" customFormat="1" ht="12" x14ac:dyDescent="0.2">
      <c r="A79" s="95"/>
      <c r="B79" s="96" t="s">
        <v>158</v>
      </c>
      <c r="C79" s="97" t="s">
        <v>64</v>
      </c>
      <c r="D79" s="98"/>
      <c r="E79" s="99"/>
      <c r="F79" s="98"/>
      <c r="G79" s="98">
        <v>84</v>
      </c>
      <c r="H79" s="98"/>
      <c r="I79" s="98"/>
      <c r="J79" s="98">
        <v>1202</v>
      </c>
      <c r="K79" s="99"/>
      <c r="L79" s="99"/>
      <c r="M79" s="99"/>
      <c r="N79" s="99"/>
      <c r="O79" s="99"/>
      <c r="P79" s="99"/>
      <c r="Q79" s="99"/>
      <c r="R79" s="99"/>
      <c r="S79" s="99"/>
      <c r="T79" s="99"/>
      <c r="U79" s="99"/>
      <c r="V79" s="85"/>
    </row>
    <row r="80" spans="1:22" s="28" customFormat="1" ht="12" x14ac:dyDescent="0.2">
      <c r="A80" s="95"/>
      <c r="B80" s="96" t="s">
        <v>65</v>
      </c>
      <c r="C80" s="97" t="s">
        <v>66</v>
      </c>
      <c r="D80" s="98"/>
      <c r="E80" s="99"/>
      <c r="F80" s="98"/>
      <c r="G80" s="98">
        <v>37432</v>
      </c>
      <c r="H80" s="98"/>
      <c r="I80" s="98"/>
      <c r="J80" s="98">
        <v>182115</v>
      </c>
      <c r="K80" s="99"/>
      <c r="L80" s="99"/>
      <c r="M80" s="99"/>
      <c r="N80" s="99"/>
      <c r="O80" s="99"/>
      <c r="P80" s="99"/>
      <c r="Q80" s="99"/>
      <c r="R80" s="99"/>
      <c r="S80" s="99"/>
      <c r="T80" s="99"/>
      <c r="U80" s="99"/>
      <c r="V80" s="85"/>
    </row>
    <row r="81" spans="1:22" s="28" customFormat="1" ht="72" x14ac:dyDescent="0.2">
      <c r="A81" s="90">
        <v>17</v>
      </c>
      <c r="B81" s="91" t="s">
        <v>159</v>
      </c>
      <c r="C81" s="92" t="s">
        <v>140</v>
      </c>
      <c r="D81" s="93">
        <v>3061.91</v>
      </c>
      <c r="E81" s="94" t="s">
        <v>160</v>
      </c>
      <c r="F81" s="93" t="s">
        <v>161</v>
      </c>
      <c r="G81" s="93">
        <v>14697</v>
      </c>
      <c r="H81" s="93" t="s">
        <v>162</v>
      </c>
      <c r="I81" s="93" t="s">
        <v>163</v>
      </c>
      <c r="J81" s="93">
        <v>112922</v>
      </c>
      <c r="K81" s="94" t="s">
        <v>164</v>
      </c>
      <c r="L81" s="94"/>
      <c r="M81" s="94"/>
      <c r="N81" s="94"/>
      <c r="O81" s="94"/>
      <c r="P81" s="94"/>
      <c r="Q81" s="94"/>
      <c r="R81" s="94"/>
      <c r="S81" s="94"/>
      <c r="T81" s="94"/>
      <c r="U81" s="94" t="s">
        <v>165</v>
      </c>
    </row>
    <row r="82" spans="1:22" s="28" customFormat="1" ht="24" x14ac:dyDescent="0.2">
      <c r="A82" s="95"/>
      <c r="B82" s="96" t="s">
        <v>166</v>
      </c>
      <c r="C82" s="97" t="s">
        <v>62</v>
      </c>
      <c r="D82" s="98"/>
      <c r="E82" s="99"/>
      <c r="F82" s="98"/>
      <c r="G82" s="98">
        <v>5336</v>
      </c>
      <c r="H82" s="98"/>
      <c r="I82" s="98"/>
      <c r="J82" s="98">
        <v>76640</v>
      </c>
      <c r="K82" s="99"/>
      <c r="L82" s="99"/>
      <c r="M82" s="99"/>
      <c r="N82" s="99"/>
      <c r="O82" s="99"/>
      <c r="P82" s="99"/>
      <c r="Q82" s="99"/>
      <c r="R82" s="99"/>
      <c r="S82" s="99"/>
      <c r="T82" s="99"/>
      <c r="U82" s="99"/>
      <c r="V82" s="85"/>
    </row>
    <row r="83" spans="1:22" s="28" customFormat="1" ht="12" x14ac:dyDescent="0.2">
      <c r="A83" s="95"/>
      <c r="B83" s="96" t="s">
        <v>167</v>
      </c>
      <c r="C83" s="97" t="s">
        <v>64</v>
      </c>
      <c r="D83" s="98"/>
      <c r="E83" s="99"/>
      <c r="F83" s="98"/>
      <c r="G83" s="98">
        <v>3035</v>
      </c>
      <c r="H83" s="98"/>
      <c r="I83" s="98"/>
      <c r="J83" s="98">
        <v>43582</v>
      </c>
      <c r="K83" s="99"/>
      <c r="L83" s="99"/>
      <c r="M83" s="99"/>
      <c r="N83" s="99"/>
      <c r="O83" s="99"/>
      <c r="P83" s="99"/>
      <c r="Q83" s="99"/>
      <c r="R83" s="99"/>
      <c r="S83" s="99"/>
      <c r="T83" s="99"/>
      <c r="U83" s="99"/>
      <c r="V83" s="85"/>
    </row>
    <row r="84" spans="1:22" s="28" customFormat="1" ht="12" x14ac:dyDescent="0.2">
      <c r="A84" s="95"/>
      <c r="B84" s="96" t="s">
        <v>65</v>
      </c>
      <c r="C84" s="97" t="s">
        <v>66</v>
      </c>
      <c r="D84" s="98"/>
      <c r="E84" s="99"/>
      <c r="F84" s="98"/>
      <c r="G84" s="98">
        <v>23068</v>
      </c>
      <c r="H84" s="98"/>
      <c r="I84" s="98"/>
      <c r="J84" s="98">
        <v>233144</v>
      </c>
      <c r="K84" s="99"/>
      <c r="L84" s="99"/>
      <c r="M84" s="99"/>
      <c r="N84" s="99"/>
      <c r="O84" s="99"/>
      <c r="P84" s="99"/>
      <c r="Q84" s="99"/>
      <c r="R84" s="99"/>
      <c r="S84" s="99"/>
      <c r="T84" s="99"/>
      <c r="U84" s="99"/>
      <c r="V84" s="85"/>
    </row>
    <row r="85" spans="1:22" s="28" customFormat="1" ht="72" x14ac:dyDescent="0.2">
      <c r="A85" s="90">
        <v>1</v>
      </c>
      <c r="B85" s="91" t="s">
        <v>168</v>
      </c>
      <c r="C85" s="92" t="s">
        <v>169</v>
      </c>
      <c r="D85" s="93">
        <v>483</v>
      </c>
      <c r="E85" s="94" t="s">
        <v>170</v>
      </c>
      <c r="F85" s="93"/>
      <c r="G85" s="93">
        <v>214452</v>
      </c>
      <c r="H85" s="93" t="s">
        <v>171</v>
      </c>
      <c r="I85" s="93"/>
      <c r="J85" s="93">
        <v>952673</v>
      </c>
      <c r="K85" s="94" t="s">
        <v>172</v>
      </c>
      <c r="L85" s="94"/>
      <c r="M85" s="94"/>
      <c r="N85" s="94"/>
      <c r="O85" s="94"/>
      <c r="P85" s="94"/>
      <c r="Q85" s="94"/>
      <c r="R85" s="94"/>
      <c r="S85" s="94"/>
      <c r="T85" s="94"/>
      <c r="U85" s="94"/>
    </row>
    <row r="86" spans="1:22" s="28" customFormat="1" ht="60" x14ac:dyDescent="0.2">
      <c r="A86" s="90">
        <v>18</v>
      </c>
      <c r="B86" s="91" t="s">
        <v>173</v>
      </c>
      <c r="C86" s="92" t="s">
        <v>174</v>
      </c>
      <c r="D86" s="93">
        <v>8.7200000000000006</v>
      </c>
      <c r="E86" s="94" t="s">
        <v>175</v>
      </c>
      <c r="F86" s="93">
        <v>3.39</v>
      </c>
      <c r="G86" s="93">
        <v>167</v>
      </c>
      <c r="H86" s="93" t="s">
        <v>176</v>
      </c>
      <c r="I86" s="93">
        <v>65</v>
      </c>
      <c r="J86" s="93">
        <v>918</v>
      </c>
      <c r="K86" s="94" t="s">
        <v>177</v>
      </c>
      <c r="L86" s="94"/>
      <c r="M86" s="94"/>
      <c r="N86" s="94"/>
      <c r="O86" s="94"/>
      <c r="P86" s="94"/>
      <c r="Q86" s="94"/>
      <c r="R86" s="94"/>
      <c r="S86" s="94"/>
      <c r="T86" s="94"/>
      <c r="U86" s="94">
        <v>243</v>
      </c>
    </row>
    <row r="87" spans="1:22" s="28" customFormat="1" ht="12" x14ac:dyDescent="0.2">
      <c r="A87" s="95"/>
      <c r="B87" s="96" t="s">
        <v>178</v>
      </c>
      <c r="C87" s="97" t="s">
        <v>62</v>
      </c>
      <c r="D87" s="98"/>
      <c r="E87" s="99"/>
      <c r="F87" s="98"/>
      <c r="G87" s="98">
        <v>30</v>
      </c>
      <c r="H87" s="98"/>
      <c r="I87" s="98"/>
      <c r="J87" s="98">
        <v>429</v>
      </c>
      <c r="K87" s="99"/>
      <c r="L87" s="99"/>
      <c r="M87" s="99"/>
      <c r="N87" s="99"/>
      <c r="O87" s="99"/>
      <c r="P87" s="99"/>
      <c r="Q87" s="99"/>
      <c r="R87" s="99"/>
      <c r="S87" s="99"/>
      <c r="T87" s="99"/>
      <c r="U87" s="99"/>
      <c r="V87" s="85"/>
    </row>
    <row r="88" spans="1:22" s="28" customFormat="1" ht="12" x14ac:dyDescent="0.2">
      <c r="A88" s="95"/>
      <c r="B88" s="96" t="s">
        <v>179</v>
      </c>
      <c r="C88" s="97" t="s">
        <v>64</v>
      </c>
      <c r="D88" s="98"/>
      <c r="E88" s="99"/>
      <c r="F88" s="98"/>
      <c r="G88" s="98">
        <v>17</v>
      </c>
      <c r="H88" s="98"/>
      <c r="I88" s="98"/>
      <c r="J88" s="98">
        <v>244</v>
      </c>
      <c r="K88" s="99"/>
      <c r="L88" s="99"/>
      <c r="M88" s="99"/>
      <c r="N88" s="99"/>
      <c r="O88" s="99"/>
      <c r="P88" s="99"/>
      <c r="Q88" s="99"/>
      <c r="R88" s="99"/>
      <c r="S88" s="99"/>
      <c r="T88" s="99"/>
      <c r="U88" s="99"/>
      <c r="V88" s="85"/>
    </row>
    <row r="89" spans="1:22" s="28" customFormat="1" ht="12" x14ac:dyDescent="0.2">
      <c r="A89" s="95"/>
      <c r="B89" s="96" t="s">
        <v>65</v>
      </c>
      <c r="C89" s="97" t="s">
        <v>66</v>
      </c>
      <c r="D89" s="98"/>
      <c r="E89" s="99"/>
      <c r="F89" s="98"/>
      <c r="G89" s="98">
        <v>214</v>
      </c>
      <c r="H89" s="98"/>
      <c r="I89" s="98"/>
      <c r="J89" s="98">
        <v>1591</v>
      </c>
      <c r="K89" s="99"/>
      <c r="L89" s="99"/>
      <c r="M89" s="99"/>
      <c r="N89" s="99"/>
      <c r="O89" s="99"/>
      <c r="P89" s="99"/>
      <c r="Q89" s="99"/>
      <c r="R89" s="99"/>
      <c r="S89" s="99"/>
      <c r="T89" s="99"/>
      <c r="U89" s="99"/>
      <c r="V89" s="85"/>
    </row>
    <row r="90" spans="1:22" s="28" customFormat="1" ht="72" x14ac:dyDescent="0.2">
      <c r="A90" s="90">
        <v>2</v>
      </c>
      <c r="B90" s="91" t="s">
        <v>168</v>
      </c>
      <c r="C90" s="92" t="s">
        <v>180</v>
      </c>
      <c r="D90" s="93">
        <v>483</v>
      </c>
      <c r="E90" s="94" t="s">
        <v>170</v>
      </c>
      <c r="F90" s="93"/>
      <c r="G90" s="93">
        <v>107574</v>
      </c>
      <c r="H90" s="93" t="s">
        <v>181</v>
      </c>
      <c r="I90" s="93"/>
      <c r="J90" s="93">
        <v>477881</v>
      </c>
      <c r="K90" s="94" t="s">
        <v>182</v>
      </c>
      <c r="L90" s="94"/>
      <c r="M90" s="94"/>
      <c r="N90" s="94"/>
      <c r="O90" s="94"/>
      <c r="P90" s="94"/>
      <c r="Q90" s="94"/>
      <c r="R90" s="94"/>
      <c r="S90" s="94"/>
      <c r="T90" s="94"/>
      <c r="U90" s="94"/>
    </row>
    <row r="91" spans="1:22" s="28" customFormat="1" ht="84" x14ac:dyDescent="0.2">
      <c r="A91" s="90">
        <v>19</v>
      </c>
      <c r="B91" s="91" t="s">
        <v>183</v>
      </c>
      <c r="C91" s="92" t="s">
        <v>140</v>
      </c>
      <c r="D91" s="93">
        <v>3218.43</v>
      </c>
      <c r="E91" s="94" t="s">
        <v>184</v>
      </c>
      <c r="F91" s="93" t="s">
        <v>185</v>
      </c>
      <c r="G91" s="93">
        <v>15448</v>
      </c>
      <c r="H91" s="93" t="s">
        <v>186</v>
      </c>
      <c r="I91" s="93" t="s">
        <v>187</v>
      </c>
      <c r="J91" s="93">
        <v>118497</v>
      </c>
      <c r="K91" s="94" t="s">
        <v>188</v>
      </c>
      <c r="L91" s="94"/>
      <c r="M91" s="94"/>
      <c r="N91" s="94"/>
      <c r="O91" s="94"/>
      <c r="P91" s="94"/>
      <c r="Q91" s="94"/>
      <c r="R91" s="94"/>
      <c r="S91" s="94"/>
      <c r="T91" s="94"/>
      <c r="U91" s="94" t="s">
        <v>189</v>
      </c>
    </row>
    <row r="92" spans="1:22" s="28" customFormat="1" ht="24" x14ac:dyDescent="0.2">
      <c r="A92" s="95"/>
      <c r="B92" s="96" t="s">
        <v>190</v>
      </c>
      <c r="C92" s="97" t="s">
        <v>62</v>
      </c>
      <c r="D92" s="98"/>
      <c r="E92" s="99"/>
      <c r="F92" s="98"/>
      <c r="G92" s="98">
        <v>5341</v>
      </c>
      <c r="H92" s="98"/>
      <c r="I92" s="98"/>
      <c r="J92" s="98">
        <v>76689</v>
      </c>
      <c r="K92" s="99"/>
      <c r="L92" s="99"/>
      <c r="M92" s="99"/>
      <c r="N92" s="99"/>
      <c r="O92" s="99"/>
      <c r="P92" s="99"/>
      <c r="Q92" s="99"/>
      <c r="R92" s="99"/>
      <c r="S92" s="99"/>
      <c r="T92" s="99"/>
      <c r="U92" s="99"/>
      <c r="V92" s="85"/>
    </row>
    <row r="93" spans="1:22" s="28" customFormat="1" ht="12" x14ac:dyDescent="0.2">
      <c r="A93" s="95"/>
      <c r="B93" s="96" t="s">
        <v>191</v>
      </c>
      <c r="C93" s="97" t="s">
        <v>64</v>
      </c>
      <c r="D93" s="98"/>
      <c r="E93" s="99"/>
      <c r="F93" s="98"/>
      <c r="G93" s="98">
        <v>3037</v>
      </c>
      <c r="H93" s="98"/>
      <c r="I93" s="98"/>
      <c r="J93" s="98">
        <v>43610</v>
      </c>
      <c r="K93" s="99"/>
      <c r="L93" s="99"/>
      <c r="M93" s="99"/>
      <c r="N93" s="99"/>
      <c r="O93" s="99"/>
      <c r="P93" s="99"/>
      <c r="Q93" s="99"/>
      <c r="R93" s="99"/>
      <c r="S93" s="99"/>
      <c r="T93" s="99"/>
      <c r="U93" s="99"/>
      <c r="V93" s="85"/>
    </row>
    <row r="94" spans="1:22" s="28" customFormat="1" ht="12" x14ac:dyDescent="0.2">
      <c r="A94" s="95"/>
      <c r="B94" s="96" t="s">
        <v>65</v>
      </c>
      <c r="C94" s="97" t="s">
        <v>66</v>
      </c>
      <c r="D94" s="98"/>
      <c r="E94" s="99"/>
      <c r="F94" s="98"/>
      <c r="G94" s="98">
        <v>23826</v>
      </c>
      <c r="H94" s="98"/>
      <c r="I94" s="98"/>
      <c r="J94" s="98">
        <v>238796</v>
      </c>
      <c r="K94" s="99"/>
      <c r="L94" s="99"/>
      <c r="M94" s="99"/>
      <c r="N94" s="99"/>
      <c r="O94" s="99"/>
      <c r="P94" s="99"/>
      <c r="Q94" s="99"/>
      <c r="R94" s="99"/>
      <c r="S94" s="99"/>
      <c r="T94" s="99"/>
      <c r="U94" s="99"/>
      <c r="V94" s="85"/>
    </row>
    <row r="95" spans="1:22" s="28" customFormat="1" ht="84" x14ac:dyDescent="0.2">
      <c r="A95" s="90">
        <v>3</v>
      </c>
      <c r="B95" s="91" t="s">
        <v>192</v>
      </c>
      <c r="C95" s="92" t="s">
        <v>193</v>
      </c>
      <c r="D95" s="93">
        <v>426</v>
      </c>
      <c r="E95" s="94" t="s">
        <v>194</v>
      </c>
      <c r="F95" s="93"/>
      <c r="G95" s="93">
        <v>197528</v>
      </c>
      <c r="H95" s="93" t="s">
        <v>195</v>
      </c>
      <c r="I95" s="93"/>
      <c r="J95" s="93">
        <v>1060288</v>
      </c>
      <c r="K95" s="94" t="s">
        <v>196</v>
      </c>
      <c r="L95" s="94"/>
      <c r="M95" s="94"/>
      <c r="N95" s="94"/>
      <c r="O95" s="94"/>
      <c r="P95" s="94"/>
      <c r="Q95" s="94"/>
      <c r="R95" s="94"/>
      <c r="S95" s="94"/>
      <c r="T95" s="94"/>
      <c r="U95" s="94"/>
    </row>
    <row r="96" spans="1:22" s="28" customFormat="1" ht="48" x14ac:dyDescent="0.2">
      <c r="A96" s="90">
        <v>20</v>
      </c>
      <c r="B96" s="91" t="s">
        <v>197</v>
      </c>
      <c r="C96" s="92" t="s">
        <v>106</v>
      </c>
      <c r="D96" s="93">
        <v>4556.68</v>
      </c>
      <c r="E96" s="94" t="s">
        <v>198</v>
      </c>
      <c r="F96" s="93" t="s">
        <v>199</v>
      </c>
      <c r="G96" s="93">
        <v>14581</v>
      </c>
      <c r="H96" s="93" t="s">
        <v>200</v>
      </c>
      <c r="I96" s="93" t="s">
        <v>201</v>
      </c>
      <c r="J96" s="93">
        <v>95985</v>
      </c>
      <c r="K96" s="94" t="s">
        <v>202</v>
      </c>
      <c r="L96" s="94"/>
      <c r="M96" s="94"/>
      <c r="N96" s="94"/>
      <c r="O96" s="94"/>
      <c r="P96" s="94"/>
      <c r="Q96" s="94"/>
      <c r="R96" s="94"/>
      <c r="S96" s="94"/>
      <c r="T96" s="94"/>
      <c r="U96" s="94" t="s">
        <v>203</v>
      </c>
    </row>
    <row r="97" spans="1:22" s="28" customFormat="1" ht="24" x14ac:dyDescent="0.2">
      <c r="A97" s="95"/>
      <c r="B97" s="96" t="s">
        <v>204</v>
      </c>
      <c r="C97" s="97" t="s">
        <v>62</v>
      </c>
      <c r="D97" s="98"/>
      <c r="E97" s="99"/>
      <c r="F97" s="98"/>
      <c r="G97" s="98">
        <v>4065</v>
      </c>
      <c r="H97" s="98"/>
      <c r="I97" s="98"/>
      <c r="J97" s="98">
        <v>58424</v>
      </c>
      <c r="K97" s="99"/>
      <c r="L97" s="99"/>
      <c r="M97" s="99"/>
      <c r="N97" s="99"/>
      <c r="O97" s="99"/>
      <c r="P97" s="99"/>
      <c r="Q97" s="99"/>
      <c r="R97" s="99"/>
      <c r="S97" s="99"/>
      <c r="T97" s="99"/>
      <c r="U97" s="99"/>
      <c r="V97" s="85"/>
    </row>
    <row r="98" spans="1:22" s="28" customFormat="1" ht="12" x14ac:dyDescent="0.2">
      <c r="A98" s="95"/>
      <c r="B98" s="96" t="s">
        <v>205</v>
      </c>
      <c r="C98" s="97" t="s">
        <v>64</v>
      </c>
      <c r="D98" s="98"/>
      <c r="E98" s="99"/>
      <c r="F98" s="98"/>
      <c r="G98" s="98">
        <v>2312</v>
      </c>
      <c r="H98" s="98"/>
      <c r="I98" s="98"/>
      <c r="J98" s="98">
        <v>33224</v>
      </c>
      <c r="K98" s="99"/>
      <c r="L98" s="99"/>
      <c r="M98" s="99"/>
      <c r="N98" s="99"/>
      <c r="O98" s="99"/>
      <c r="P98" s="99"/>
      <c r="Q98" s="99"/>
      <c r="R98" s="99"/>
      <c r="S98" s="99"/>
      <c r="T98" s="99"/>
      <c r="U98" s="99"/>
      <c r="V98" s="85"/>
    </row>
    <row r="99" spans="1:22" s="28" customFormat="1" ht="12" x14ac:dyDescent="0.2">
      <c r="A99" s="95"/>
      <c r="B99" s="96" t="s">
        <v>65</v>
      </c>
      <c r="C99" s="97" t="s">
        <v>66</v>
      </c>
      <c r="D99" s="98"/>
      <c r="E99" s="99"/>
      <c r="F99" s="98"/>
      <c r="G99" s="98">
        <v>20958</v>
      </c>
      <c r="H99" s="98"/>
      <c r="I99" s="98"/>
      <c r="J99" s="98">
        <v>187633</v>
      </c>
      <c r="K99" s="99"/>
      <c r="L99" s="99"/>
      <c r="M99" s="99"/>
      <c r="N99" s="99"/>
      <c r="O99" s="99"/>
      <c r="P99" s="99"/>
      <c r="Q99" s="99"/>
      <c r="R99" s="99"/>
      <c r="S99" s="99"/>
      <c r="T99" s="99"/>
      <c r="U99" s="99"/>
      <c r="V99" s="85"/>
    </row>
    <row r="100" spans="1:22" s="28" customFormat="1" ht="48" x14ac:dyDescent="0.2">
      <c r="A100" s="90">
        <v>4</v>
      </c>
      <c r="B100" s="91" t="s">
        <v>206</v>
      </c>
      <c r="C100" s="92" t="s">
        <v>207</v>
      </c>
      <c r="D100" s="93">
        <v>100</v>
      </c>
      <c r="E100" s="94" t="s">
        <v>208</v>
      </c>
      <c r="F100" s="93"/>
      <c r="G100" s="93">
        <v>4032</v>
      </c>
      <c r="H100" s="93" t="s">
        <v>209</v>
      </c>
      <c r="I100" s="93"/>
      <c r="J100" s="93">
        <v>15255</v>
      </c>
      <c r="K100" s="94" t="s">
        <v>210</v>
      </c>
      <c r="L100" s="94"/>
      <c r="M100" s="94"/>
      <c r="N100" s="94"/>
      <c r="O100" s="94"/>
      <c r="P100" s="94"/>
      <c r="Q100" s="94"/>
      <c r="R100" s="94"/>
      <c r="S100" s="94"/>
      <c r="T100" s="94"/>
      <c r="U100" s="94"/>
    </row>
    <row r="101" spans="1:22" s="28" customFormat="1" ht="48" x14ac:dyDescent="0.2">
      <c r="A101" s="90">
        <v>21</v>
      </c>
      <c r="B101" s="91" t="s">
        <v>211</v>
      </c>
      <c r="C101" s="92" t="s">
        <v>212</v>
      </c>
      <c r="D101" s="93">
        <v>23606.05</v>
      </c>
      <c r="E101" s="94">
        <v>20886.47</v>
      </c>
      <c r="F101" s="93" t="s">
        <v>213</v>
      </c>
      <c r="G101" s="93">
        <v>7554</v>
      </c>
      <c r="H101" s="93">
        <v>6684</v>
      </c>
      <c r="I101" s="93" t="s">
        <v>214</v>
      </c>
      <c r="J101" s="93">
        <v>101701</v>
      </c>
      <c r="K101" s="94">
        <v>96045</v>
      </c>
      <c r="L101" s="94"/>
      <c r="M101" s="94"/>
      <c r="N101" s="94"/>
      <c r="O101" s="94"/>
      <c r="P101" s="94"/>
      <c r="Q101" s="94"/>
      <c r="R101" s="94"/>
      <c r="S101" s="94"/>
      <c r="T101" s="94"/>
      <c r="U101" s="94" t="s">
        <v>215</v>
      </c>
    </row>
    <row r="102" spans="1:22" s="28" customFormat="1" ht="24" x14ac:dyDescent="0.2">
      <c r="A102" s="95"/>
      <c r="B102" s="96" t="s">
        <v>216</v>
      </c>
      <c r="C102" s="97" t="s">
        <v>73</v>
      </c>
      <c r="D102" s="98"/>
      <c r="E102" s="99"/>
      <c r="F102" s="98"/>
      <c r="G102" s="98">
        <v>5802</v>
      </c>
      <c r="H102" s="98"/>
      <c r="I102" s="98"/>
      <c r="J102" s="98">
        <v>83377</v>
      </c>
      <c r="K102" s="99"/>
      <c r="L102" s="99"/>
      <c r="M102" s="99"/>
      <c r="N102" s="99"/>
      <c r="O102" s="99"/>
      <c r="P102" s="99"/>
      <c r="Q102" s="99"/>
      <c r="R102" s="99"/>
      <c r="S102" s="99"/>
      <c r="T102" s="99"/>
      <c r="U102" s="99"/>
      <c r="V102" s="85"/>
    </row>
    <row r="103" spans="1:22" s="28" customFormat="1" ht="12" x14ac:dyDescent="0.2">
      <c r="A103" s="95"/>
      <c r="B103" s="96" t="s">
        <v>217</v>
      </c>
      <c r="C103" s="97" t="s">
        <v>75</v>
      </c>
      <c r="D103" s="98"/>
      <c r="E103" s="99"/>
      <c r="F103" s="98"/>
      <c r="G103" s="98">
        <v>2884</v>
      </c>
      <c r="H103" s="98"/>
      <c r="I103" s="98"/>
      <c r="J103" s="98">
        <v>41445</v>
      </c>
      <c r="K103" s="99"/>
      <c r="L103" s="99"/>
      <c r="M103" s="99"/>
      <c r="N103" s="99"/>
      <c r="O103" s="99"/>
      <c r="P103" s="99"/>
      <c r="Q103" s="99"/>
      <c r="R103" s="99"/>
      <c r="S103" s="99"/>
      <c r="T103" s="99"/>
      <c r="U103" s="99"/>
      <c r="V103" s="85"/>
    </row>
    <row r="104" spans="1:22" s="28" customFormat="1" ht="12" x14ac:dyDescent="0.2">
      <c r="A104" s="102"/>
      <c r="B104" s="103" t="s">
        <v>65</v>
      </c>
      <c r="C104" s="104" t="s">
        <v>66</v>
      </c>
      <c r="D104" s="105"/>
      <c r="E104" s="106"/>
      <c r="F104" s="105"/>
      <c r="G104" s="105">
        <v>16240</v>
      </c>
      <c r="H104" s="105"/>
      <c r="I104" s="105"/>
      <c r="J104" s="105">
        <v>226523</v>
      </c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85"/>
    </row>
    <row r="105" spans="1:22" s="28" customFormat="1" ht="36" x14ac:dyDescent="0.2">
      <c r="A105" s="107" t="s">
        <v>218</v>
      </c>
      <c r="B105" s="108"/>
      <c r="C105" s="108"/>
      <c r="D105" s="108"/>
      <c r="E105" s="108"/>
      <c r="F105" s="108"/>
      <c r="G105" s="109">
        <v>827131</v>
      </c>
      <c r="H105" s="109" t="s">
        <v>219</v>
      </c>
      <c r="I105" s="109" t="s">
        <v>220</v>
      </c>
      <c r="J105" s="109">
        <v>4338150</v>
      </c>
      <c r="K105" s="109" t="s">
        <v>221</v>
      </c>
      <c r="L105" s="109"/>
      <c r="M105" s="109"/>
      <c r="N105" s="109"/>
      <c r="O105" s="109"/>
      <c r="P105" s="109"/>
      <c r="Q105" s="109"/>
      <c r="R105" s="109"/>
      <c r="S105" s="109"/>
      <c r="T105" s="109"/>
      <c r="U105" s="109" t="s">
        <v>222</v>
      </c>
    </row>
    <row r="106" spans="1:22" s="28" customFormat="1" x14ac:dyDescent="0.2">
      <c r="A106" s="107" t="s">
        <v>223</v>
      </c>
      <c r="B106" s="108"/>
      <c r="C106" s="108"/>
      <c r="D106" s="108"/>
      <c r="E106" s="108"/>
      <c r="F106" s="108"/>
      <c r="G106" s="109"/>
      <c r="H106" s="109"/>
      <c r="I106" s="109"/>
      <c r="J106" s="109"/>
      <c r="K106" s="109"/>
      <c r="L106" s="109"/>
      <c r="M106" s="109"/>
      <c r="N106" s="109"/>
      <c r="O106" s="109"/>
      <c r="P106" s="109"/>
      <c r="Q106" s="109"/>
      <c r="R106" s="109"/>
      <c r="S106" s="109"/>
      <c r="T106" s="109"/>
      <c r="U106" s="109"/>
    </row>
    <row r="107" spans="1:22" s="28" customFormat="1" x14ac:dyDescent="0.2">
      <c r="A107" s="107" t="s">
        <v>224</v>
      </c>
      <c r="B107" s="108"/>
      <c r="C107" s="108"/>
      <c r="D107" s="108"/>
      <c r="E107" s="108"/>
      <c r="F107" s="108"/>
      <c r="G107" s="109">
        <v>35778</v>
      </c>
      <c r="H107" s="109"/>
      <c r="I107" s="109"/>
      <c r="J107" s="109">
        <v>513883</v>
      </c>
      <c r="K107" s="109"/>
      <c r="L107" s="109"/>
      <c r="M107" s="109"/>
      <c r="N107" s="109"/>
      <c r="O107" s="109"/>
      <c r="P107" s="109"/>
      <c r="Q107" s="109"/>
      <c r="R107" s="109"/>
      <c r="S107" s="109"/>
      <c r="T107" s="109"/>
      <c r="U107" s="109"/>
    </row>
    <row r="108" spans="1:22" s="28" customFormat="1" x14ac:dyDescent="0.2">
      <c r="A108" s="107" t="s">
        <v>225</v>
      </c>
      <c r="B108" s="108"/>
      <c r="C108" s="108"/>
      <c r="D108" s="108"/>
      <c r="E108" s="108"/>
      <c r="F108" s="108"/>
      <c r="G108" s="109">
        <v>684436</v>
      </c>
      <c r="H108" s="109"/>
      <c r="I108" s="109"/>
      <c r="J108" s="109">
        <v>3233496</v>
      </c>
      <c r="K108" s="109"/>
      <c r="L108" s="109"/>
      <c r="M108" s="109"/>
      <c r="N108" s="109"/>
      <c r="O108" s="109"/>
      <c r="P108" s="109"/>
      <c r="Q108" s="109"/>
      <c r="R108" s="109"/>
      <c r="S108" s="109"/>
      <c r="T108" s="109"/>
      <c r="U108" s="109"/>
    </row>
    <row r="109" spans="1:22" s="28" customFormat="1" x14ac:dyDescent="0.2">
      <c r="A109" s="107" t="s">
        <v>226</v>
      </c>
      <c r="B109" s="108"/>
      <c r="C109" s="108"/>
      <c r="D109" s="108"/>
      <c r="E109" s="108"/>
      <c r="F109" s="108"/>
      <c r="G109" s="109">
        <v>124605</v>
      </c>
      <c r="H109" s="109"/>
      <c r="I109" s="109"/>
      <c r="J109" s="109">
        <v>844765</v>
      </c>
      <c r="K109" s="109"/>
      <c r="L109" s="109"/>
      <c r="M109" s="109"/>
      <c r="N109" s="109"/>
      <c r="O109" s="109"/>
      <c r="P109" s="109"/>
      <c r="Q109" s="109"/>
      <c r="R109" s="109"/>
      <c r="S109" s="109"/>
      <c r="T109" s="109"/>
      <c r="U109" s="109"/>
    </row>
    <row r="110" spans="1:22" s="28" customFormat="1" x14ac:dyDescent="0.2">
      <c r="A110" s="110" t="s">
        <v>227</v>
      </c>
      <c r="B110" s="111"/>
      <c r="C110" s="111"/>
      <c r="D110" s="111"/>
      <c r="E110" s="111"/>
      <c r="F110" s="111"/>
      <c r="G110" s="112">
        <v>41818</v>
      </c>
      <c r="H110" s="112"/>
      <c r="I110" s="112"/>
      <c r="J110" s="112">
        <v>600607</v>
      </c>
      <c r="K110" s="112"/>
      <c r="L110" s="112"/>
      <c r="M110" s="112"/>
      <c r="N110" s="112"/>
      <c r="O110" s="112"/>
      <c r="P110" s="112"/>
      <c r="Q110" s="112"/>
      <c r="R110" s="112"/>
      <c r="S110" s="112"/>
      <c r="T110" s="112"/>
      <c r="U110" s="112"/>
    </row>
    <row r="111" spans="1:22" s="28" customFormat="1" x14ac:dyDescent="0.2">
      <c r="A111" s="110" t="s">
        <v>228</v>
      </c>
      <c r="B111" s="111"/>
      <c r="C111" s="111"/>
      <c r="D111" s="111"/>
      <c r="E111" s="111"/>
      <c r="F111" s="111"/>
      <c r="G111" s="112">
        <v>22876</v>
      </c>
      <c r="H111" s="112"/>
      <c r="I111" s="112"/>
      <c r="J111" s="112">
        <v>328568</v>
      </c>
      <c r="K111" s="112"/>
      <c r="L111" s="112"/>
      <c r="M111" s="112"/>
      <c r="N111" s="112"/>
      <c r="O111" s="112"/>
      <c r="P111" s="112"/>
      <c r="Q111" s="112"/>
      <c r="R111" s="112"/>
      <c r="S111" s="112"/>
      <c r="T111" s="112"/>
      <c r="U111" s="112"/>
    </row>
    <row r="112" spans="1:22" s="28" customFormat="1" x14ac:dyDescent="0.2">
      <c r="A112" s="110" t="s">
        <v>229</v>
      </c>
      <c r="B112" s="111"/>
      <c r="C112" s="111"/>
      <c r="D112" s="111"/>
      <c r="E112" s="111"/>
      <c r="F112" s="111"/>
      <c r="G112" s="112"/>
      <c r="H112" s="112"/>
      <c r="I112" s="112"/>
      <c r="J112" s="112"/>
      <c r="K112" s="112"/>
      <c r="L112" s="112"/>
      <c r="M112" s="112"/>
      <c r="N112" s="112"/>
      <c r="O112" s="112"/>
      <c r="P112" s="112"/>
      <c r="Q112" s="112"/>
      <c r="R112" s="112"/>
      <c r="S112" s="112"/>
      <c r="T112" s="112"/>
      <c r="U112" s="112"/>
    </row>
    <row r="113" spans="1:25" s="28" customFormat="1" x14ac:dyDescent="0.2">
      <c r="A113" s="107" t="s">
        <v>230</v>
      </c>
      <c r="B113" s="108"/>
      <c r="C113" s="108"/>
      <c r="D113" s="108"/>
      <c r="E113" s="108"/>
      <c r="F113" s="108"/>
      <c r="G113" s="109">
        <v>825323</v>
      </c>
      <c r="H113" s="109"/>
      <c r="I113" s="109"/>
      <c r="J113" s="109">
        <v>4560858</v>
      </c>
      <c r="K113" s="109"/>
      <c r="L113" s="109"/>
      <c r="M113" s="109"/>
      <c r="N113" s="109"/>
      <c r="O113" s="109"/>
      <c r="P113" s="109"/>
      <c r="Q113" s="109"/>
      <c r="R113" s="109"/>
      <c r="S113" s="109"/>
      <c r="T113" s="109"/>
      <c r="U113" s="109"/>
    </row>
    <row r="114" spans="1:25" s="28" customFormat="1" x14ac:dyDescent="0.2">
      <c r="A114" s="107" t="s">
        <v>231</v>
      </c>
      <c r="B114" s="108"/>
      <c r="C114" s="108"/>
      <c r="D114" s="108"/>
      <c r="E114" s="108"/>
      <c r="F114" s="108"/>
      <c r="G114" s="109">
        <v>62047</v>
      </c>
      <c r="H114" s="109"/>
      <c r="I114" s="109"/>
      <c r="J114" s="109">
        <v>654194</v>
      </c>
      <c r="K114" s="109"/>
      <c r="L114" s="109"/>
      <c r="M114" s="109"/>
      <c r="N114" s="109"/>
      <c r="O114" s="109"/>
      <c r="P114" s="109"/>
      <c r="Q114" s="109"/>
      <c r="R114" s="109"/>
      <c r="S114" s="109"/>
      <c r="T114" s="109"/>
      <c r="U114" s="109"/>
    </row>
    <row r="115" spans="1:25" s="28" customFormat="1" ht="26.1" customHeight="1" x14ac:dyDescent="0.2">
      <c r="A115" s="107" t="s">
        <v>232</v>
      </c>
      <c r="B115" s="108"/>
      <c r="C115" s="108"/>
      <c r="D115" s="108"/>
      <c r="E115" s="108"/>
      <c r="F115" s="108"/>
      <c r="G115" s="109">
        <v>4455</v>
      </c>
      <c r="H115" s="109"/>
      <c r="I115" s="109"/>
      <c r="J115" s="109">
        <v>52273</v>
      </c>
      <c r="K115" s="109"/>
      <c r="L115" s="109"/>
      <c r="M115" s="109"/>
      <c r="N115" s="109"/>
      <c r="O115" s="109"/>
      <c r="P115" s="109"/>
      <c r="Q115" s="109"/>
      <c r="R115" s="109"/>
      <c r="S115" s="109"/>
      <c r="T115" s="109"/>
      <c r="U115" s="109"/>
    </row>
    <row r="116" spans="1:25" s="28" customFormat="1" x14ac:dyDescent="0.2">
      <c r="A116" s="107" t="s">
        <v>233</v>
      </c>
      <c r="B116" s="108"/>
      <c r="C116" s="108"/>
      <c r="D116" s="108"/>
      <c r="E116" s="108"/>
      <c r="F116" s="108"/>
      <c r="G116" s="109">
        <v>891825</v>
      </c>
      <c r="H116" s="109"/>
      <c r="I116" s="109"/>
      <c r="J116" s="109">
        <v>5267325</v>
      </c>
      <c r="K116" s="109"/>
      <c r="L116" s="109"/>
      <c r="M116" s="109"/>
      <c r="N116" s="109"/>
      <c r="O116" s="109"/>
      <c r="P116" s="109"/>
      <c r="Q116" s="109"/>
      <c r="R116" s="109"/>
      <c r="S116" s="109"/>
      <c r="T116" s="109"/>
      <c r="U116" s="109"/>
    </row>
    <row r="117" spans="1:25" s="28" customFormat="1" x14ac:dyDescent="0.2">
      <c r="A117" s="110" t="s">
        <v>234</v>
      </c>
      <c r="B117" s="111"/>
      <c r="C117" s="111"/>
      <c r="D117" s="111"/>
      <c r="E117" s="111"/>
      <c r="F117" s="111"/>
      <c r="G117" s="112">
        <v>891825</v>
      </c>
      <c r="H117" s="112"/>
      <c r="I117" s="112"/>
      <c r="J117" s="112">
        <v>5267325</v>
      </c>
      <c r="K117" s="112"/>
      <c r="L117" s="112"/>
      <c r="M117" s="112"/>
      <c r="N117" s="112"/>
      <c r="O117" s="112"/>
      <c r="P117" s="112"/>
      <c r="Q117" s="112"/>
      <c r="R117" s="112"/>
      <c r="S117" s="112"/>
      <c r="T117" s="112"/>
      <c r="U117" s="112"/>
    </row>
    <row r="118" spans="1:25" s="28" customFormat="1" ht="12" x14ac:dyDescent="0.2">
      <c r="A118" s="29"/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</row>
    <row r="119" spans="1:25" s="28" customFormat="1" x14ac:dyDescent="0.2">
      <c r="A119" s="30"/>
      <c r="B119" s="31" t="s">
        <v>40</v>
      </c>
      <c r="C119" s="32"/>
      <c r="D119" s="30"/>
      <c r="E119" s="30"/>
      <c r="F119" s="32"/>
      <c r="G119" s="33">
        <f>IF(ISBLANK(X20),"",ROUND(Y20/X20,2)*100)</f>
        <v>117</v>
      </c>
      <c r="H119" s="4"/>
      <c r="I119" s="4"/>
      <c r="J119" s="33">
        <f>IF(ISBLANK(X21),"",ROUND(Y21/X21,2)*100)</f>
        <v>117</v>
      </c>
      <c r="K119" s="32"/>
      <c r="L119" s="32"/>
      <c r="M119" s="32"/>
      <c r="N119" s="32"/>
      <c r="O119" s="32"/>
      <c r="P119" s="32"/>
      <c r="Q119" s="32"/>
      <c r="R119" s="32"/>
      <c r="S119" s="32"/>
      <c r="T119" s="32"/>
      <c r="U119" s="32"/>
    </row>
    <row r="120" spans="1:25" s="32" customFormat="1" ht="12.75" customHeight="1" x14ac:dyDescent="0.2">
      <c r="A120" s="30"/>
      <c r="B120" s="31" t="s">
        <v>41</v>
      </c>
      <c r="D120" s="30"/>
      <c r="E120" s="30"/>
      <c r="G120" s="22">
        <f>IF(ISBLANK(X20),"",ROUND(Z20/X20,2)*100)</f>
        <v>64</v>
      </c>
      <c r="H120" s="6"/>
      <c r="I120" s="6"/>
      <c r="J120" s="22">
        <f>IF(ISBLANK(X21),"",ROUND(Z21/X21,2)*100)</f>
        <v>64</v>
      </c>
      <c r="X120" s="15"/>
      <c r="Y120" s="16"/>
    </row>
    <row r="121" spans="1:25" s="32" customFormat="1" ht="12.75" customHeight="1" x14ac:dyDescent="0.2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</row>
    <row r="122" spans="1:25" s="6" customFormat="1" ht="12" x14ac:dyDescent="0.2">
      <c r="A122" s="58" t="s">
        <v>50</v>
      </c>
    </row>
    <row r="123" spans="1:25" s="6" customFormat="1" ht="12" x14ac:dyDescent="0.2">
      <c r="A123" s="34"/>
    </row>
    <row r="124" spans="1:25" s="6" customFormat="1" ht="12" x14ac:dyDescent="0.2">
      <c r="A124" s="58" t="s">
        <v>51</v>
      </c>
    </row>
    <row r="125" spans="1:25" s="6" customFormat="1" ht="12" x14ac:dyDescent="0.2">
      <c r="A125" s="23"/>
      <c r="B125" s="34"/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</row>
    <row r="126" spans="1:25" s="34" customForma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</row>
  </sheetData>
  <mergeCells count="41">
    <mergeCell ref="A117:F117"/>
    <mergeCell ref="A112:F112"/>
    <mergeCell ref="A113:F113"/>
    <mergeCell ref="A114:F114"/>
    <mergeCell ref="A115:F115"/>
    <mergeCell ref="A116:F116"/>
    <mergeCell ref="A107:F107"/>
    <mergeCell ref="A108:F108"/>
    <mergeCell ref="A109:F109"/>
    <mergeCell ref="A110:F110"/>
    <mergeCell ref="A111:F111"/>
    <mergeCell ref="A30:U30"/>
    <mergeCell ref="A39:U39"/>
    <mergeCell ref="A68:U68"/>
    <mergeCell ref="A105:F105"/>
    <mergeCell ref="A106:F106"/>
    <mergeCell ref="J21:K21"/>
    <mergeCell ref="J27:J28"/>
    <mergeCell ref="G26:I26"/>
    <mergeCell ref="J26:U26"/>
    <mergeCell ref="G27:G28"/>
    <mergeCell ref="G21:H21"/>
    <mergeCell ref="G20:H20"/>
    <mergeCell ref="J20:K20"/>
    <mergeCell ref="J18:K18"/>
    <mergeCell ref="J19:K19"/>
    <mergeCell ref="A11:U11"/>
    <mergeCell ref="A12:U12"/>
    <mergeCell ref="A13:U13"/>
    <mergeCell ref="A14:U14"/>
    <mergeCell ref="J16:U16"/>
    <mergeCell ref="J17:K17"/>
    <mergeCell ref="G18:H18"/>
    <mergeCell ref="G19:H19"/>
    <mergeCell ref="G16:I16"/>
    <mergeCell ref="G17:H17"/>
    <mergeCell ref="A26:A28"/>
    <mergeCell ref="B26:B28"/>
    <mergeCell ref="C26:C28"/>
    <mergeCell ref="D26:F26"/>
    <mergeCell ref="D27:D28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85" fitToHeight="30000" orientation="landscape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8">
    <pageSetUpPr fitToPage="1"/>
  </sheetPr>
  <dimension ref="A2:W92"/>
  <sheetViews>
    <sheetView showGridLines="0" topLeftCell="C1" zoomScaleNormal="100" workbookViewId="0">
      <selection activeCell="S24" sqref="S24"/>
    </sheetView>
  </sheetViews>
  <sheetFormatPr defaultRowHeight="12.75" x14ac:dyDescent="0.2"/>
  <cols>
    <col min="1" max="1" width="6" style="1" customWidth="1"/>
    <col min="2" max="2" width="16" style="1" customWidth="1"/>
    <col min="3" max="3" width="33.5703125" style="1" customWidth="1"/>
    <col min="4" max="6" width="11.5703125" style="1" customWidth="1"/>
    <col min="7" max="7" width="12.7109375" style="1" customWidth="1"/>
    <col min="8" max="10" width="11.5703125" style="1" customWidth="1"/>
    <col min="11" max="11" width="12.7109375" style="1" customWidth="1"/>
    <col min="12" max="12" width="12.7109375" style="1" hidden="1" customWidth="1"/>
    <col min="13" max="13" width="11.28515625" style="1" customWidth="1"/>
    <col min="14" max="14" width="15.28515625" style="1" customWidth="1"/>
    <col min="15" max="18" width="9.140625" style="1" hidden="1" customWidth="1"/>
    <col min="19" max="16384" width="9.140625" style="1"/>
  </cols>
  <sheetData>
    <row r="2" spans="1:23" s="7" customFormat="1" x14ac:dyDescent="0.2">
      <c r="A2" s="8" t="s">
        <v>1</v>
      </c>
      <c r="B2" s="6"/>
      <c r="C2" s="6"/>
      <c r="D2" s="6"/>
      <c r="L2" s="35"/>
    </row>
    <row r="3" spans="1:23" s="7" customFormat="1" x14ac:dyDescent="0.2">
      <c r="A3" s="5"/>
      <c r="B3" s="6"/>
      <c r="C3" s="6"/>
      <c r="D3" s="6"/>
      <c r="L3" s="35"/>
    </row>
    <row r="4" spans="1:23" s="7" customFormat="1" x14ac:dyDescent="0.2">
      <c r="A4" s="8" t="s">
        <v>3</v>
      </c>
      <c r="B4" s="6"/>
      <c r="C4" s="6"/>
      <c r="D4" s="6"/>
      <c r="L4" s="35"/>
    </row>
    <row r="5" spans="1:23" s="7" customFormat="1" ht="15" x14ac:dyDescent="0.25">
      <c r="A5" s="67" t="s">
        <v>39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9"/>
      <c r="P5" s="9"/>
      <c r="Q5" s="9"/>
      <c r="R5" s="9"/>
      <c r="S5" s="9"/>
      <c r="T5" s="9"/>
      <c r="U5" s="9"/>
      <c r="V5" s="9"/>
      <c r="W5" s="9"/>
    </row>
    <row r="6" spans="1:23" s="7" customFormat="1" ht="12" x14ac:dyDescent="0.2">
      <c r="A6" s="68" t="s">
        <v>35</v>
      </c>
      <c r="B6" s="68"/>
      <c r="C6" s="68"/>
      <c r="D6" s="68"/>
      <c r="E6" s="68"/>
      <c r="F6" s="68"/>
      <c r="G6" s="68"/>
      <c r="H6" s="68"/>
      <c r="I6" s="68"/>
      <c r="J6" s="68"/>
      <c r="K6" s="68"/>
      <c r="L6" s="68"/>
      <c r="M6" s="68"/>
      <c r="N6" s="68"/>
      <c r="O6" s="10"/>
      <c r="P6" s="10"/>
      <c r="Q6" s="10"/>
      <c r="R6" s="10"/>
      <c r="S6" s="10"/>
      <c r="T6" s="10"/>
      <c r="U6" s="10"/>
      <c r="V6" s="10"/>
      <c r="W6" s="10"/>
    </row>
    <row r="7" spans="1:23" s="7" customFormat="1" ht="12" x14ac:dyDescent="0.2">
      <c r="A7" s="68" t="s">
        <v>48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10"/>
      <c r="P7" s="10"/>
      <c r="Q7" s="10"/>
      <c r="R7" s="10"/>
      <c r="S7" s="10"/>
      <c r="T7" s="10"/>
      <c r="U7" s="10"/>
      <c r="V7" s="10"/>
      <c r="W7" s="10"/>
    </row>
    <row r="8" spans="1:23" s="7" customFormat="1" ht="12" x14ac:dyDescent="0.2">
      <c r="A8" s="69" t="s">
        <v>5</v>
      </c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8"/>
      <c r="P8" s="8"/>
      <c r="Q8" s="8"/>
      <c r="R8" s="8"/>
      <c r="S8" s="8"/>
      <c r="T8" s="8"/>
      <c r="U8" s="8"/>
      <c r="V8" s="8"/>
      <c r="W8" s="8"/>
    </row>
    <row r="9" spans="1:23" s="7" customFormat="1" x14ac:dyDescent="0.2">
      <c r="L9" s="35"/>
    </row>
    <row r="10" spans="1:23" s="7" customFormat="1" ht="12.75" customHeight="1" x14ac:dyDescent="0.2">
      <c r="G10" s="82" t="s">
        <v>21</v>
      </c>
      <c r="H10" s="83"/>
      <c r="I10" s="83"/>
      <c r="J10" s="82" t="s">
        <v>22</v>
      </c>
      <c r="K10" s="83"/>
      <c r="L10" s="83"/>
      <c r="M10" s="84"/>
      <c r="N10" s="36"/>
      <c r="O10" s="36"/>
      <c r="P10" s="36"/>
      <c r="Q10" s="36"/>
      <c r="R10" s="36"/>
      <c r="S10" s="36"/>
      <c r="T10" s="36"/>
      <c r="U10" s="36"/>
      <c r="V10" s="36"/>
      <c r="W10" s="36"/>
    </row>
    <row r="11" spans="1:23" s="7" customFormat="1" x14ac:dyDescent="0.2">
      <c r="D11" s="5" t="s">
        <v>6</v>
      </c>
      <c r="G11" s="63">
        <f>891825/1000</f>
        <v>891.82500000000005</v>
      </c>
      <c r="H11" s="64"/>
      <c r="I11" s="37" t="s">
        <v>7</v>
      </c>
      <c r="J11" s="65">
        <f>5267325/1000</f>
        <v>5267.3249999999998</v>
      </c>
      <c r="K11" s="66"/>
      <c r="L11" s="38"/>
      <c r="M11" s="11" t="s">
        <v>7</v>
      </c>
      <c r="N11" s="39"/>
      <c r="O11" s="39"/>
      <c r="P11" s="39"/>
      <c r="Q11" s="39"/>
      <c r="R11" s="39"/>
      <c r="S11" s="39"/>
      <c r="T11" s="39"/>
      <c r="U11" s="39"/>
      <c r="V11" s="39"/>
      <c r="W11" s="40"/>
    </row>
    <row r="12" spans="1:23" s="7" customFormat="1" x14ac:dyDescent="0.2">
      <c r="D12" s="13" t="s">
        <v>37</v>
      </c>
      <c r="F12" s="14"/>
      <c r="G12" s="63">
        <f>0/1000</f>
        <v>0</v>
      </c>
      <c r="H12" s="64"/>
      <c r="I12" s="11" t="s">
        <v>7</v>
      </c>
      <c r="J12" s="65">
        <f>0/1000</f>
        <v>0</v>
      </c>
      <c r="K12" s="66"/>
      <c r="L12" s="38"/>
      <c r="M12" s="11" t="s">
        <v>7</v>
      </c>
      <c r="N12" s="39"/>
      <c r="O12" s="52"/>
      <c r="P12" s="52"/>
      <c r="Q12" s="52"/>
      <c r="R12" s="52"/>
      <c r="S12" s="39"/>
      <c r="T12" s="39"/>
    </row>
    <row r="13" spans="1:23" s="7" customFormat="1" x14ac:dyDescent="0.2">
      <c r="D13" s="13" t="s">
        <v>38</v>
      </c>
      <c r="F13" s="14"/>
      <c r="G13" s="63">
        <f>0/1000</f>
        <v>0</v>
      </c>
      <c r="H13" s="64"/>
      <c r="I13" s="11" t="s">
        <v>7</v>
      </c>
      <c r="J13" s="65">
        <f>0/1000</f>
        <v>0</v>
      </c>
      <c r="K13" s="66"/>
      <c r="L13" s="38"/>
      <c r="M13" s="11" t="s">
        <v>7</v>
      </c>
      <c r="N13" s="39"/>
      <c r="O13" s="53"/>
      <c r="P13" s="53"/>
      <c r="Q13" s="53"/>
      <c r="R13" s="53"/>
      <c r="S13" s="39"/>
      <c r="T13" s="39"/>
    </row>
    <row r="14" spans="1:23" s="7" customFormat="1" x14ac:dyDescent="0.2">
      <c r="D14" s="5" t="s">
        <v>8</v>
      </c>
      <c r="G14" s="63">
        <f>(O14+O15)/1000</f>
        <v>2.8417799999999995</v>
      </c>
      <c r="H14" s="64"/>
      <c r="I14" s="37" t="s">
        <v>9</v>
      </c>
      <c r="J14" s="65">
        <f>(P14+P15)/1000</f>
        <v>2.8417799999999995</v>
      </c>
      <c r="K14" s="66"/>
      <c r="L14" s="15">
        <v>18090</v>
      </c>
      <c r="M14" s="11" t="s">
        <v>9</v>
      </c>
      <c r="N14" s="39"/>
      <c r="O14" s="15">
        <v>1673.42</v>
      </c>
      <c r="P14" s="16">
        <v>1673.42</v>
      </c>
      <c r="Q14" s="39"/>
      <c r="R14" s="39"/>
      <c r="S14" s="39"/>
      <c r="T14" s="39"/>
      <c r="U14" s="39"/>
      <c r="V14" s="39"/>
      <c r="W14" s="40"/>
    </row>
    <row r="15" spans="1:23" s="7" customFormat="1" x14ac:dyDescent="0.2">
      <c r="D15" s="5" t="s">
        <v>10</v>
      </c>
      <c r="G15" s="63">
        <f>35778/1000</f>
        <v>35.777999999999999</v>
      </c>
      <c r="H15" s="64"/>
      <c r="I15" s="37" t="s">
        <v>7</v>
      </c>
      <c r="J15" s="65">
        <f>513883/1000</f>
        <v>513.88300000000004</v>
      </c>
      <c r="K15" s="66"/>
      <c r="L15" s="16">
        <v>259889</v>
      </c>
      <c r="M15" s="11" t="s">
        <v>7</v>
      </c>
      <c r="N15" s="39"/>
      <c r="O15" s="15">
        <v>1168.3599999999999</v>
      </c>
      <c r="P15" s="16">
        <v>1168.3599999999999</v>
      </c>
      <c r="Q15" s="15">
        <v>18090</v>
      </c>
      <c r="R15" s="16">
        <v>259889</v>
      </c>
      <c r="S15" s="39"/>
      <c r="T15" s="39"/>
      <c r="U15" s="39"/>
      <c r="V15" s="39"/>
      <c r="W15" s="40"/>
    </row>
    <row r="16" spans="1:23" s="7" customFormat="1" x14ac:dyDescent="0.2">
      <c r="F16" s="6"/>
      <c r="G16" s="17"/>
      <c r="H16" s="17"/>
      <c r="I16" s="18"/>
      <c r="J16" s="19"/>
      <c r="K16" s="41"/>
      <c r="L16" s="15">
        <v>17688</v>
      </c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2"/>
    </row>
    <row r="17" spans="1:23" s="7" customFormat="1" x14ac:dyDescent="0.2">
      <c r="B17" s="6"/>
      <c r="C17" s="6"/>
      <c r="D17" s="6"/>
      <c r="F17" s="14"/>
      <c r="G17" s="20"/>
      <c r="H17" s="20"/>
      <c r="I17" s="21"/>
      <c r="J17" s="22"/>
      <c r="K17" s="22"/>
      <c r="L17" s="16">
        <v>253994</v>
      </c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1"/>
    </row>
    <row r="18" spans="1:23" s="7" customFormat="1" ht="12" x14ac:dyDescent="0.2">
      <c r="A18" s="59" t="s">
        <v>49</v>
      </c>
    </row>
    <row r="19" spans="1:23" s="7" customFormat="1" ht="13.5" thickBot="1" x14ac:dyDescent="0.25">
      <c r="A19" s="23"/>
      <c r="L19" s="35"/>
    </row>
    <row r="20" spans="1:23" s="25" customFormat="1" ht="23.25" customHeight="1" thickBot="1" x14ac:dyDescent="0.25">
      <c r="A20" s="73" t="s">
        <v>11</v>
      </c>
      <c r="B20" s="73" t="s">
        <v>0</v>
      </c>
      <c r="C20" s="73" t="s">
        <v>23</v>
      </c>
      <c r="D20" s="43" t="s">
        <v>24</v>
      </c>
      <c r="E20" s="73" t="s">
        <v>25</v>
      </c>
      <c r="F20" s="77" t="s">
        <v>26</v>
      </c>
      <c r="G20" s="78"/>
      <c r="H20" s="77" t="s">
        <v>27</v>
      </c>
      <c r="I20" s="81"/>
      <c r="J20" s="81"/>
      <c r="K20" s="78"/>
      <c r="L20" s="44"/>
      <c r="M20" s="73" t="s">
        <v>28</v>
      </c>
      <c r="N20" s="73" t="s">
        <v>29</v>
      </c>
    </row>
    <row r="21" spans="1:23" s="25" customFormat="1" ht="19.5" customHeight="1" thickBot="1" x14ac:dyDescent="0.25">
      <c r="A21" s="74"/>
      <c r="B21" s="74"/>
      <c r="C21" s="74"/>
      <c r="D21" s="73" t="s">
        <v>34</v>
      </c>
      <c r="E21" s="74"/>
      <c r="F21" s="79"/>
      <c r="G21" s="80"/>
      <c r="H21" s="75" t="s">
        <v>30</v>
      </c>
      <c r="I21" s="76"/>
      <c r="J21" s="75" t="s">
        <v>31</v>
      </c>
      <c r="K21" s="76"/>
      <c r="L21" s="45"/>
      <c r="M21" s="74"/>
      <c r="N21" s="74"/>
    </row>
    <row r="22" spans="1:23" s="25" customFormat="1" ht="19.5" customHeight="1" x14ac:dyDescent="0.2">
      <c r="A22" s="74"/>
      <c r="B22" s="74"/>
      <c r="C22" s="74"/>
      <c r="D22" s="74"/>
      <c r="E22" s="74"/>
      <c r="F22" s="113" t="s">
        <v>32</v>
      </c>
      <c r="G22" s="113" t="s">
        <v>33</v>
      </c>
      <c r="H22" s="113" t="s">
        <v>32</v>
      </c>
      <c r="I22" s="113" t="s">
        <v>33</v>
      </c>
      <c r="J22" s="113" t="s">
        <v>32</v>
      </c>
      <c r="K22" s="113" t="s">
        <v>33</v>
      </c>
      <c r="L22" s="45"/>
      <c r="M22" s="74"/>
      <c r="N22" s="74"/>
    </row>
    <row r="23" spans="1:23" x14ac:dyDescent="0.2">
      <c r="A23" s="114">
        <v>1</v>
      </c>
      <c r="B23" s="114">
        <v>2</v>
      </c>
      <c r="C23" s="114">
        <v>3</v>
      </c>
      <c r="D23" s="114">
        <v>4</v>
      </c>
      <c r="E23" s="114">
        <v>5</v>
      </c>
      <c r="F23" s="114">
        <v>6</v>
      </c>
      <c r="G23" s="114">
        <v>7</v>
      </c>
      <c r="H23" s="114">
        <v>8</v>
      </c>
      <c r="I23" s="114">
        <v>9</v>
      </c>
      <c r="J23" s="114">
        <v>10</v>
      </c>
      <c r="K23" s="114">
        <v>11</v>
      </c>
      <c r="L23" s="115"/>
      <c r="M23" s="114">
        <v>12</v>
      </c>
      <c r="N23" s="114">
        <v>13</v>
      </c>
    </row>
    <row r="24" spans="1:23" s="6" customFormat="1" ht="17.850000000000001" customHeight="1" x14ac:dyDescent="0.2">
      <c r="A24" s="116" t="s">
        <v>235</v>
      </c>
      <c r="B24" s="111"/>
      <c r="C24" s="111"/>
      <c r="D24" s="111"/>
      <c r="E24" s="111"/>
      <c r="F24" s="111"/>
      <c r="G24" s="111"/>
      <c r="H24" s="111"/>
      <c r="I24" s="111"/>
      <c r="J24" s="111"/>
      <c r="K24" s="111"/>
      <c r="L24" s="111"/>
      <c r="M24" s="111"/>
      <c r="N24" s="111"/>
    </row>
    <row r="25" spans="1:23" s="6" customFormat="1" ht="17.850000000000001" customHeight="1" x14ac:dyDescent="0.2">
      <c r="A25" s="116" t="s">
        <v>236</v>
      </c>
      <c r="B25" s="111"/>
      <c r="C25" s="111"/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</row>
    <row r="26" spans="1:23" s="6" customFormat="1" x14ac:dyDescent="0.2">
      <c r="A26" s="117">
        <v>1</v>
      </c>
      <c r="B26" s="118" t="s">
        <v>237</v>
      </c>
      <c r="C26" s="91" t="s">
        <v>238</v>
      </c>
      <c r="D26" s="119" t="s">
        <v>239</v>
      </c>
      <c r="E26" s="119">
        <v>129.5</v>
      </c>
      <c r="F26" s="120">
        <v>9.7100000000000009</v>
      </c>
      <c r="G26" s="93">
        <v>1257.45</v>
      </c>
      <c r="H26" s="120"/>
      <c r="I26" s="120"/>
      <c r="J26" s="120">
        <v>139.54</v>
      </c>
      <c r="K26" s="93">
        <v>18070.43</v>
      </c>
      <c r="L26" s="121"/>
      <c r="M26" s="120">
        <v>14.370699999999999</v>
      </c>
      <c r="N26" s="122"/>
    </row>
    <row r="27" spans="1:23" s="6" customFormat="1" x14ac:dyDescent="0.2">
      <c r="A27" s="117">
        <v>2</v>
      </c>
      <c r="B27" s="118" t="s">
        <v>240</v>
      </c>
      <c r="C27" s="91" t="s">
        <v>241</v>
      </c>
      <c r="D27" s="119" t="s">
        <v>239</v>
      </c>
      <c r="E27" s="119">
        <v>109.38</v>
      </c>
      <c r="F27" s="120">
        <v>9.86</v>
      </c>
      <c r="G27" s="93">
        <v>1078.49</v>
      </c>
      <c r="H27" s="120"/>
      <c r="I27" s="120"/>
      <c r="J27" s="120">
        <v>141.63999999999999</v>
      </c>
      <c r="K27" s="93">
        <v>15492.58</v>
      </c>
      <c r="L27" s="121"/>
      <c r="M27" s="120">
        <v>14.3651</v>
      </c>
      <c r="N27" s="122"/>
    </row>
    <row r="28" spans="1:23" s="6" customFormat="1" x14ac:dyDescent="0.2">
      <c r="A28" s="117">
        <v>3</v>
      </c>
      <c r="B28" s="118" t="s">
        <v>242</v>
      </c>
      <c r="C28" s="91" t="s">
        <v>243</v>
      </c>
      <c r="D28" s="119" t="s">
        <v>239</v>
      </c>
      <c r="E28" s="119">
        <v>113.18</v>
      </c>
      <c r="F28" s="120">
        <v>10.14</v>
      </c>
      <c r="G28" s="93">
        <v>1147.6500000000001</v>
      </c>
      <c r="H28" s="120"/>
      <c r="I28" s="120"/>
      <c r="J28" s="120">
        <v>145.66</v>
      </c>
      <c r="K28" s="93">
        <v>16485.8</v>
      </c>
      <c r="L28" s="121"/>
      <c r="M28" s="120">
        <v>14.364800000000001</v>
      </c>
      <c r="N28" s="122"/>
    </row>
    <row r="29" spans="1:23" s="6" customFormat="1" x14ac:dyDescent="0.2">
      <c r="A29" s="117">
        <v>4</v>
      </c>
      <c r="B29" s="118" t="s">
        <v>244</v>
      </c>
      <c r="C29" s="91" t="s">
        <v>245</v>
      </c>
      <c r="D29" s="119" t="s">
        <v>239</v>
      </c>
      <c r="E29" s="119">
        <v>331.94</v>
      </c>
      <c r="F29" s="120">
        <v>10.33</v>
      </c>
      <c r="G29" s="93">
        <v>3428.94</v>
      </c>
      <c r="H29" s="120"/>
      <c r="I29" s="120"/>
      <c r="J29" s="120">
        <v>148.44999999999999</v>
      </c>
      <c r="K29" s="93">
        <v>49276.49</v>
      </c>
      <c r="L29" s="121"/>
      <c r="M29" s="120">
        <v>14.370799999999999</v>
      </c>
      <c r="N29" s="122"/>
    </row>
    <row r="30" spans="1:23" s="6" customFormat="1" x14ac:dyDescent="0.2">
      <c r="A30" s="117">
        <v>5</v>
      </c>
      <c r="B30" s="118" t="s">
        <v>246</v>
      </c>
      <c r="C30" s="91" t="s">
        <v>247</v>
      </c>
      <c r="D30" s="119" t="s">
        <v>239</v>
      </c>
      <c r="E30" s="119">
        <v>620.01</v>
      </c>
      <c r="F30" s="120">
        <v>10.78</v>
      </c>
      <c r="G30" s="93">
        <v>6683.71</v>
      </c>
      <c r="H30" s="120"/>
      <c r="I30" s="120"/>
      <c r="J30" s="120">
        <v>154.91</v>
      </c>
      <c r="K30" s="93">
        <v>96045.75</v>
      </c>
      <c r="L30" s="121"/>
      <c r="M30" s="120">
        <v>14.370100000000001</v>
      </c>
      <c r="N30" s="122"/>
    </row>
    <row r="31" spans="1:23" s="6" customFormat="1" x14ac:dyDescent="0.2">
      <c r="A31" s="117">
        <v>6</v>
      </c>
      <c r="B31" s="118" t="s">
        <v>248</v>
      </c>
      <c r="C31" s="91" t="s">
        <v>249</v>
      </c>
      <c r="D31" s="119" t="s">
        <v>239</v>
      </c>
      <c r="E31" s="119">
        <v>369.41</v>
      </c>
      <c r="F31" s="120">
        <v>12.16</v>
      </c>
      <c r="G31" s="93">
        <v>4492.0200000000004</v>
      </c>
      <c r="H31" s="120"/>
      <c r="I31" s="120"/>
      <c r="J31" s="120">
        <v>174.65</v>
      </c>
      <c r="K31" s="93">
        <v>64517.46</v>
      </c>
      <c r="L31" s="121"/>
      <c r="M31" s="120">
        <v>14.3627</v>
      </c>
      <c r="N31" s="122"/>
    </row>
    <row r="32" spans="1:23" s="6" customFormat="1" x14ac:dyDescent="0.2">
      <c r="A32" s="117">
        <v>7</v>
      </c>
      <c r="B32" s="118">
        <v>2</v>
      </c>
      <c r="C32" s="91" t="s">
        <v>250</v>
      </c>
      <c r="D32" s="119" t="s">
        <v>239</v>
      </c>
      <c r="E32" s="119">
        <v>1168.3599999999999</v>
      </c>
      <c r="F32" s="120"/>
      <c r="G32" s="93"/>
      <c r="H32" s="120"/>
      <c r="I32" s="120"/>
      <c r="J32" s="120"/>
      <c r="K32" s="93"/>
      <c r="L32" s="121"/>
      <c r="M32" s="120"/>
      <c r="N32" s="122"/>
    </row>
    <row r="33" spans="1:14" s="6" customFormat="1" ht="24" x14ac:dyDescent="0.2">
      <c r="A33" s="123"/>
      <c r="B33" s="124" t="s">
        <v>66</v>
      </c>
      <c r="C33" s="125" t="s">
        <v>251</v>
      </c>
      <c r="D33" s="126" t="s">
        <v>252</v>
      </c>
      <c r="E33" s="127"/>
      <c r="F33" s="128" t="s">
        <v>253</v>
      </c>
      <c r="G33" s="128">
        <v>0</v>
      </c>
      <c r="H33" s="129"/>
      <c r="I33" s="129"/>
      <c r="J33" s="128" t="s">
        <v>253</v>
      </c>
      <c r="K33" s="128">
        <v>259889</v>
      </c>
      <c r="L33" s="130"/>
      <c r="M33" s="129"/>
      <c r="N33" s="126"/>
    </row>
    <row r="34" spans="1:14" s="6" customFormat="1" ht="17.850000000000001" customHeight="1" x14ac:dyDescent="0.2">
      <c r="A34" s="116" t="s">
        <v>254</v>
      </c>
      <c r="B34" s="111"/>
      <c r="C34" s="111"/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</row>
    <row r="35" spans="1:14" s="6" customFormat="1" ht="36" x14ac:dyDescent="0.2">
      <c r="A35" s="117">
        <v>9</v>
      </c>
      <c r="B35" s="118">
        <v>10312</v>
      </c>
      <c r="C35" s="91" t="s">
        <v>255</v>
      </c>
      <c r="D35" s="119" t="s">
        <v>256</v>
      </c>
      <c r="E35" s="119">
        <v>4.5</v>
      </c>
      <c r="F35" s="120">
        <v>83.99</v>
      </c>
      <c r="G35" s="93">
        <v>377.96</v>
      </c>
      <c r="H35" s="120"/>
      <c r="I35" s="120"/>
      <c r="J35" s="120">
        <v>730</v>
      </c>
      <c r="K35" s="93">
        <v>3285</v>
      </c>
      <c r="L35" s="121"/>
      <c r="M35" s="120">
        <v>8.6913999999999998</v>
      </c>
      <c r="N35" s="122" t="s">
        <v>257</v>
      </c>
    </row>
    <row r="36" spans="1:14" s="6" customFormat="1" ht="36" x14ac:dyDescent="0.2">
      <c r="A36" s="117">
        <v>10</v>
      </c>
      <c r="B36" s="118">
        <v>21141</v>
      </c>
      <c r="C36" s="91" t="s">
        <v>258</v>
      </c>
      <c r="D36" s="119" t="s">
        <v>256</v>
      </c>
      <c r="E36" s="119">
        <v>0.14000000000000001</v>
      </c>
      <c r="F36" s="120">
        <v>134.07</v>
      </c>
      <c r="G36" s="93">
        <v>18.77</v>
      </c>
      <c r="H36" s="120"/>
      <c r="I36" s="120"/>
      <c r="J36" s="120">
        <v>817</v>
      </c>
      <c r="K36" s="93">
        <v>114.38</v>
      </c>
      <c r="L36" s="121"/>
      <c r="M36" s="120">
        <v>6.0937700000000001</v>
      </c>
      <c r="N36" s="122" t="s">
        <v>257</v>
      </c>
    </row>
    <row r="37" spans="1:14" s="6" customFormat="1" ht="36" x14ac:dyDescent="0.2">
      <c r="A37" s="117">
        <v>11</v>
      </c>
      <c r="B37" s="118">
        <v>30101</v>
      </c>
      <c r="C37" s="91" t="s">
        <v>259</v>
      </c>
      <c r="D37" s="119" t="s">
        <v>256</v>
      </c>
      <c r="E37" s="119">
        <v>79.55</v>
      </c>
      <c r="F37" s="120">
        <v>111.55</v>
      </c>
      <c r="G37" s="93">
        <v>8873.81</v>
      </c>
      <c r="H37" s="120"/>
      <c r="I37" s="120"/>
      <c r="J37" s="120">
        <v>540</v>
      </c>
      <c r="K37" s="93">
        <v>42957</v>
      </c>
      <c r="L37" s="121"/>
      <c r="M37" s="120">
        <v>4.8408699999999998</v>
      </c>
      <c r="N37" s="122" t="s">
        <v>257</v>
      </c>
    </row>
    <row r="38" spans="1:14" s="6" customFormat="1" ht="48" x14ac:dyDescent="0.2">
      <c r="A38" s="117">
        <v>12</v>
      </c>
      <c r="B38" s="118">
        <v>60248</v>
      </c>
      <c r="C38" s="91" t="s">
        <v>260</v>
      </c>
      <c r="D38" s="119" t="s">
        <v>256</v>
      </c>
      <c r="E38" s="119">
        <v>8.17</v>
      </c>
      <c r="F38" s="120">
        <v>145.69</v>
      </c>
      <c r="G38" s="93">
        <v>1190.29</v>
      </c>
      <c r="H38" s="120"/>
      <c r="I38" s="120"/>
      <c r="J38" s="120">
        <v>924</v>
      </c>
      <c r="K38" s="93">
        <v>7549.08</v>
      </c>
      <c r="L38" s="121"/>
      <c r="M38" s="120">
        <v>6.3422200000000002</v>
      </c>
      <c r="N38" s="122" t="s">
        <v>257</v>
      </c>
    </row>
    <row r="39" spans="1:14" s="6" customFormat="1" ht="24" x14ac:dyDescent="0.2">
      <c r="A39" s="117">
        <v>13</v>
      </c>
      <c r="B39" s="118">
        <v>70149</v>
      </c>
      <c r="C39" s="91" t="s">
        <v>261</v>
      </c>
      <c r="D39" s="119" t="s">
        <v>256</v>
      </c>
      <c r="E39" s="119">
        <v>264.24</v>
      </c>
      <c r="F39" s="120">
        <v>87.96</v>
      </c>
      <c r="G39" s="93">
        <v>23242.55</v>
      </c>
      <c r="H39" s="120"/>
      <c r="I39" s="120"/>
      <c r="J39" s="120">
        <v>737</v>
      </c>
      <c r="K39" s="93">
        <v>194744.88</v>
      </c>
      <c r="L39" s="121"/>
      <c r="M39" s="120">
        <v>8.3788099999999996</v>
      </c>
      <c r="N39" s="122" t="s">
        <v>262</v>
      </c>
    </row>
    <row r="40" spans="1:14" s="6" customFormat="1" ht="36" x14ac:dyDescent="0.2">
      <c r="A40" s="117">
        <v>14</v>
      </c>
      <c r="B40" s="118">
        <v>70149</v>
      </c>
      <c r="C40" s="91" t="s">
        <v>263</v>
      </c>
      <c r="D40" s="119" t="s">
        <v>256</v>
      </c>
      <c r="E40" s="119">
        <v>263.23</v>
      </c>
      <c r="F40" s="120">
        <v>87.96</v>
      </c>
      <c r="G40" s="93">
        <v>23153.71</v>
      </c>
      <c r="H40" s="120"/>
      <c r="I40" s="120"/>
      <c r="J40" s="120">
        <v>737</v>
      </c>
      <c r="K40" s="93">
        <v>194000.51</v>
      </c>
      <c r="L40" s="121"/>
      <c r="M40" s="120">
        <v>8.3788099999999996</v>
      </c>
      <c r="N40" s="122" t="s">
        <v>257</v>
      </c>
    </row>
    <row r="41" spans="1:14" s="6" customFormat="1" ht="24" x14ac:dyDescent="0.2">
      <c r="A41" s="117">
        <v>15</v>
      </c>
      <c r="B41" s="118">
        <v>70149</v>
      </c>
      <c r="C41" s="91" t="s">
        <v>263</v>
      </c>
      <c r="D41" s="119" t="s">
        <v>256</v>
      </c>
      <c r="E41" s="119">
        <v>1.01</v>
      </c>
      <c r="F41" s="120">
        <v>87.96</v>
      </c>
      <c r="G41" s="93">
        <v>88.84</v>
      </c>
      <c r="H41" s="120"/>
      <c r="I41" s="120"/>
      <c r="J41" s="120">
        <v>737</v>
      </c>
      <c r="K41" s="93">
        <v>744.37</v>
      </c>
      <c r="L41" s="121"/>
      <c r="M41" s="120">
        <v>8.3787699999999994</v>
      </c>
      <c r="N41" s="122"/>
    </row>
    <row r="42" spans="1:14" s="6" customFormat="1" ht="36" x14ac:dyDescent="0.2">
      <c r="A42" s="117">
        <v>16</v>
      </c>
      <c r="B42" s="118">
        <v>91400</v>
      </c>
      <c r="C42" s="91" t="s">
        <v>264</v>
      </c>
      <c r="D42" s="119" t="s">
        <v>256</v>
      </c>
      <c r="E42" s="119">
        <v>1.1200000000000001</v>
      </c>
      <c r="F42" s="120">
        <v>7.64</v>
      </c>
      <c r="G42" s="93">
        <v>8.56</v>
      </c>
      <c r="H42" s="120"/>
      <c r="I42" s="120"/>
      <c r="J42" s="120">
        <v>29.25</v>
      </c>
      <c r="K42" s="93">
        <v>32.76</v>
      </c>
      <c r="L42" s="121"/>
      <c r="M42" s="120">
        <v>3.8271000000000002</v>
      </c>
      <c r="N42" s="122" t="s">
        <v>265</v>
      </c>
    </row>
    <row r="43" spans="1:14" s="6" customFormat="1" ht="36" x14ac:dyDescent="0.2">
      <c r="A43" s="117">
        <v>17</v>
      </c>
      <c r="B43" s="118">
        <v>120101</v>
      </c>
      <c r="C43" s="91" t="s">
        <v>266</v>
      </c>
      <c r="D43" s="119" t="s">
        <v>256</v>
      </c>
      <c r="E43" s="119">
        <v>3.96</v>
      </c>
      <c r="F43" s="120">
        <v>124.01</v>
      </c>
      <c r="G43" s="93">
        <v>491.08</v>
      </c>
      <c r="H43" s="120"/>
      <c r="I43" s="120"/>
      <c r="J43" s="120">
        <v>898</v>
      </c>
      <c r="K43" s="93">
        <v>3556.08</v>
      </c>
      <c r="L43" s="121"/>
      <c r="M43" s="120">
        <v>7.2413499999999997</v>
      </c>
      <c r="N43" s="122" t="s">
        <v>257</v>
      </c>
    </row>
    <row r="44" spans="1:14" s="6" customFormat="1" ht="24" x14ac:dyDescent="0.2">
      <c r="A44" s="117">
        <v>18</v>
      </c>
      <c r="B44" s="118">
        <v>120202</v>
      </c>
      <c r="C44" s="91" t="s">
        <v>267</v>
      </c>
      <c r="D44" s="119" t="s">
        <v>256</v>
      </c>
      <c r="E44" s="119">
        <v>79.14</v>
      </c>
      <c r="F44" s="120">
        <v>154.80000000000001</v>
      </c>
      <c r="G44" s="93">
        <v>12250.88</v>
      </c>
      <c r="H44" s="120"/>
      <c r="I44" s="120"/>
      <c r="J44" s="120">
        <v>1107</v>
      </c>
      <c r="K44" s="93">
        <v>87607.98</v>
      </c>
      <c r="L44" s="121"/>
      <c r="M44" s="120">
        <v>7.15116</v>
      </c>
      <c r="N44" s="122" t="s">
        <v>262</v>
      </c>
    </row>
    <row r="45" spans="1:14" s="6" customFormat="1" ht="36" x14ac:dyDescent="0.2">
      <c r="A45" s="117">
        <v>19</v>
      </c>
      <c r="B45" s="118">
        <v>120202</v>
      </c>
      <c r="C45" s="91" t="s">
        <v>268</v>
      </c>
      <c r="D45" s="119" t="s">
        <v>256</v>
      </c>
      <c r="E45" s="119">
        <v>34.270000000000003</v>
      </c>
      <c r="F45" s="120">
        <v>154.80000000000001</v>
      </c>
      <c r="G45" s="93">
        <v>5305</v>
      </c>
      <c r="H45" s="120"/>
      <c r="I45" s="120"/>
      <c r="J45" s="120">
        <v>1107</v>
      </c>
      <c r="K45" s="93">
        <v>37936.89</v>
      </c>
      <c r="L45" s="121"/>
      <c r="M45" s="120">
        <v>7.15116</v>
      </c>
      <c r="N45" s="122" t="s">
        <v>257</v>
      </c>
    </row>
    <row r="46" spans="1:14" s="6" customFormat="1" ht="24" x14ac:dyDescent="0.2">
      <c r="A46" s="117">
        <v>20</v>
      </c>
      <c r="B46" s="118">
        <v>120202</v>
      </c>
      <c r="C46" s="91" t="s">
        <v>268</v>
      </c>
      <c r="D46" s="119" t="s">
        <v>256</v>
      </c>
      <c r="E46" s="119">
        <v>44.87</v>
      </c>
      <c r="F46" s="120">
        <v>154.80000000000001</v>
      </c>
      <c r="G46" s="93">
        <v>6945.88</v>
      </c>
      <c r="H46" s="120"/>
      <c r="I46" s="120"/>
      <c r="J46" s="120">
        <v>1107</v>
      </c>
      <c r="K46" s="93">
        <v>49671.09</v>
      </c>
      <c r="L46" s="121"/>
      <c r="M46" s="120">
        <v>7.15116</v>
      </c>
      <c r="N46" s="122"/>
    </row>
    <row r="47" spans="1:14" s="6" customFormat="1" ht="36" x14ac:dyDescent="0.2">
      <c r="A47" s="117">
        <v>21</v>
      </c>
      <c r="B47" s="118">
        <v>120500</v>
      </c>
      <c r="C47" s="91" t="s">
        <v>269</v>
      </c>
      <c r="D47" s="119" t="s">
        <v>256</v>
      </c>
      <c r="E47" s="119">
        <v>16.7</v>
      </c>
      <c r="F47" s="120">
        <v>19.920000000000002</v>
      </c>
      <c r="G47" s="93">
        <v>332.66</v>
      </c>
      <c r="H47" s="120"/>
      <c r="I47" s="120"/>
      <c r="J47" s="120">
        <v>74.349999999999994</v>
      </c>
      <c r="K47" s="93">
        <v>1241.6400000000001</v>
      </c>
      <c r="L47" s="121"/>
      <c r="M47" s="120">
        <v>3.7324600000000001</v>
      </c>
      <c r="N47" s="122" t="s">
        <v>265</v>
      </c>
    </row>
    <row r="48" spans="1:14" s="6" customFormat="1" ht="36" x14ac:dyDescent="0.2">
      <c r="A48" s="117">
        <v>22</v>
      </c>
      <c r="B48" s="118">
        <v>120701</v>
      </c>
      <c r="C48" s="91" t="s">
        <v>270</v>
      </c>
      <c r="D48" s="119" t="s">
        <v>256</v>
      </c>
      <c r="E48" s="119">
        <v>3.38</v>
      </c>
      <c r="F48" s="120">
        <v>6.4</v>
      </c>
      <c r="G48" s="93">
        <v>21.63</v>
      </c>
      <c r="H48" s="120"/>
      <c r="I48" s="120"/>
      <c r="J48" s="120">
        <v>25.46</v>
      </c>
      <c r="K48" s="93">
        <v>86.05</v>
      </c>
      <c r="L48" s="121"/>
      <c r="M48" s="120">
        <v>3.9782700000000002</v>
      </c>
      <c r="N48" s="122" t="s">
        <v>265</v>
      </c>
    </row>
    <row r="49" spans="1:14" s="6" customFormat="1" ht="36" x14ac:dyDescent="0.2">
      <c r="A49" s="117">
        <v>23</v>
      </c>
      <c r="B49" s="118">
        <v>120901</v>
      </c>
      <c r="C49" s="91" t="s">
        <v>271</v>
      </c>
      <c r="D49" s="119" t="s">
        <v>256</v>
      </c>
      <c r="E49" s="119">
        <v>269.64</v>
      </c>
      <c r="F49" s="120">
        <v>54.04</v>
      </c>
      <c r="G49" s="93">
        <v>14571.35</v>
      </c>
      <c r="H49" s="120"/>
      <c r="I49" s="120"/>
      <c r="J49" s="120">
        <v>407.17</v>
      </c>
      <c r="K49" s="93">
        <v>109789.32</v>
      </c>
      <c r="L49" s="121"/>
      <c r="M49" s="120">
        <v>7.5346000000000002</v>
      </c>
      <c r="N49" s="122" t="s">
        <v>265</v>
      </c>
    </row>
    <row r="50" spans="1:14" s="6" customFormat="1" ht="36" x14ac:dyDescent="0.2">
      <c r="A50" s="117">
        <v>24</v>
      </c>
      <c r="B50" s="118">
        <v>120906</v>
      </c>
      <c r="C50" s="91" t="s">
        <v>272</v>
      </c>
      <c r="D50" s="119" t="s">
        <v>256</v>
      </c>
      <c r="E50" s="119">
        <v>84.58</v>
      </c>
      <c r="F50" s="120">
        <v>83.58</v>
      </c>
      <c r="G50" s="93">
        <v>7069.2</v>
      </c>
      <c r="H50" s="120"/>
      <c r="I50" s="120"/>
      <c r="J50" s="120">
        <v>622</v>
      </c>
      <c r="K50" s="93">
        <v>52608.76</v>
      </c>
      <c r="L50" s="121"/>
      <c r="M50" s="120">
        <v>7.4419700000000004</v>
      </c>
      <c r="N50" s="122" t="s">
        <v>257</v>
      </c>
    </row>
    <row r="51" spans="1:14" s="6" customFormat="1" ht="36" x14ac:dyDescent="0.2">
      <c r="A51" s="117">
        <v>25</v>
      </c>
      <c r="B51" s="118">
        <v>120907</v>
      </c>
      <c r="C51" s="91" t="s">
        <v>273</v>
      </c>
      <c r="D51" s="119" t="s">
        <v>256</v>
      </c>
      <c r="E51" s="119">
        <v>214.47</v>
      </c>
      <c r="F51" s="120">
        <v>125.65</v>
      </c>
      <c r="G51" s="93">
        <v>26948.15</v>
      </c>
      <c r="H51" s="120"/>
      <c r="I51" s="120"/>
      <c r="J51" s="120">
        <v>836</v>
      </c>
      <c r="K51" s="93">
        <v>179296.92</v>
      </c>
      <c r="L51" s="121"/>
      <c r="M51" s="120">
        <v>6.6534000000000004</v>
      </c>
      <c r="N51" s="122" t="s">
        <v>257</v>
      </c>
    </row>
    <row r="52" spans="1:14" s="6" customFormat="1" ht="36" x14ac:dyDescent="0.2">
      <c r="A52" s="117">
        <v>26</v>
      </c>
      <c r="B52" s="118">
        <v>120911</v>
      </c>
      <c r="C52" s="91" t="s">
        <v>274</v>
      </c>
      <c r="D52" s="119" t="s">
        <v>256</v>
      </c>
      <c r="E52" s="119">
        <v>50.98</v>
      </c>
      <c r="F52" s="120">
        <v>217.21</v>
      </c>
      <c r="G52" s="93">
        <v>11073.37</v>
      </c>
      <c r="H52" s="120"/>
      <c r="I52" s="120"/>
      <c r="J52" s="120">
        <v>1170</v>
      </c>
      <c r="K52" s="93">
        <v>59646.6</v>
      </c>
      <c r="L52" s="121"/>
      <c r="M52" s="120">
        <v>5.3864900000000002</v>
      </c>
      <c r="N52" s="122" t="s">
        <v>257</v>
      </c>
    </row>
    <row r="53" spans="1:14" s="6" customFormat="1" ht="36" x14ac:dyDescent="0.2">
      <c r="A53" s="117">
        <v>27</v>
      </c>
      <c r="B53" s="118">
        <v>120952</v>
      </c>
      <c r="C53" s="91" t="s">
        <v>275</v>
      </c>
      <c r="D53" s="119" t="s">
        <v>256</v>
      </c>
      <c r="E53" s="119">
        <v>33.92</v>
      </c>
      <c r="F53" s="120">
        <v>195.98</v>
      </c>
      <c r="G53" s="93">
        <v>6647.64</v>
      </c>
      <c r="H53" s="120"/>
      <c r="I53" s="120"/>
      <c r="J53" s="120">
        <v>1061</v>
      </c>
      <c r="K53" s="93">
        <v>35989.120000000003</v>
      </c>
      <c r="L53" s="121"/>
      <c r="M53" s="120">
        <v>5.4138200000000003</v>
      </c>
      <c r="N53" s="122" t="s">
        <v>257</v>
      </c>
    </row>
    <row r="54" spans="1:14" s="6" customFormat="1" ht="36" x14ac:dyDescent="0.2">
      <c r="A54" s="117">
        <v>28</v>
      </c>
      <c r="B54" s="118">
        <v>121601</v>
      </c>
      <c r="C54" s="91" t="s">
        <v>276</v>
      </c>
      <c r="D54" s="119" t="s">
        <v>256</v>
      </c>
      <c r="E54" s="119">
        <v>37.380000000000003</v>
      </c>
      <c r="F54" s="120">
        <v>121.07</v>
      </c>
      <c r="G54" s="93">
        <v>4525.59</v>
      </c>
      <c r="H54" s="120"/>
      <c r="I54" s="120"/>
      <c r="J54" s="120">
        <v>735</v>
      </c>
      <c r="K54" s="93">
        <v>27474.3</v>
      </c>
      <c r="L54" s="121"/>
      <c r="M54" s="120">
        <v>6.0708799999999998</v>
      </c>
      <c r="N54" s="122" t="s">
        <v>257</v>
      </c>
    </row>
    <row r="55" spans="1:14" s="6" customFormat="1" ht="36" x14ac:dyDescent="0.2">
      <c r="A55" s="117">
        <v>29</v>
      </c>
      <c r="B55" s="118">
        <v>121803</v>
      </c>
      <c r="C55" s="91" t="s">
        <v>277</v>
      </c>
      <c r="D55" s="119" t="s">
        <v>256</v>
      </c>
      <c r="E55" s="119">
        <v>3.12</v>
      </c>
      <c r="F55" s="120">
        <v>233.03</v>
      </c>
      <c r="G55" s="93">
        <v>727.05</v>
      </c>
      <c r="H55" s="120"/>
      <c r="I55" s="120"/>
      <c r="J55" s="120">
        <v>863.82</v>
      </c>
      <c r="K55" s="93">
        <v>2695.12</v>
      </c>
      <c r="L55" s="121"/>
      <c r="M55" s="120">
        <v>3.7069299999999998</v>
      </c>
      <c r="N55" s="122" t="s">
        <v>265</v>
      </c>
    </row>
    <row r="56" spans="1:14" s="6" customFormat="1" ht="36" x14ac:dyDescent="0.2">
      <c r="A56" s="117">
        <v>30</v>
      </c>
      <c r="B56" s="118">
        <v>122000</v>
      </c>
      <c r="C56" s="91" t="s">
        <v>278</v>
      </c>
      <c r="D56" s="119" t="s">
        <v>256</v>
      </c>
      <c r="E56" s="119">
        <v>30.62</v>
      </c>
      <c r="F56" s="120">
        <v>202.8</v>
      </c>
      <c r="G56" s="93">
        <v>6209.74</v>
      </c>
      <c r="H56" s="120"/>
      <c r="I56" s="120"/>
      <c r="J56" s="120">
        <v>1174</v>
      </c>
      <c r="K56" s="93">
        <v>35947.879999999997</v>
      </c>
      <c r="L56" s="121"/>
      <c r="M56" s="120">
        <v>5.7889499999999998</v>
      </c>
      <c r="N56" s="122" t="s">
        <v>257</v>
      </c>
    </row>
    <row r="57" spans="1:14" s="6" customFormat="1" ht="36" x14ac:dyDescent="0.2">
      <c r="A57" s="117">
        <v>31</v>
      </c>
      <c r="B57" s="118">
        <v>400001</v>
      </c>
      <c r="C57" s="91" t="s">
        <v>279</v>
      </c>
      <c r="D57" s="119" t="s">
        <v>256</v>
      </c>
      <c r="E57" s="119">
        <v>0.24</v>
      </c>
      <c r="F57" s="120">
        <v>103.2</v>
      </c>
      <c r="G57" s="93">
        <v>24.77</v>
      </c>
      <c r="H57" s="120"/>
      <c r="I57" s="120"/>
      <c r="J57" s="120">
        <v>622</v>
      </c>
      <c r="K57" s="93">
        <v>149.28</v>
      </c>
      <c r="L57" s="121"/>
      <c r="M57" s="120">
        <v>6.0266500000000001</v>
      </c>
      <c r="N57" s="122" t="s">
        <v>257</v>
      </c>
    </row>
    <row r="58" spans="1:14" s="6" customFormat="1" ht="24" x14ac:dyDescent="0.2">
      <c r="A58" s="123"/>
      <c r="B58" s="124" t="s">
        <v>66</v>
      </c>
      <c r="C58" s="125" t="s">
        <v>280</v>
      </c>
      <c r="D58" s="126" t="s">
        <v>252</v>
      </c>
      <c r="E58" s="127"/>
      <c r="F58" s="128" t="s">
        <v>253</v>
      </c>
      <c r="G58" s="128">
        <v>0</v>
      </c>
      <c r="H58" s="129"/>
      <c r="I58" s="129"/>
      <c r="J58" s="128" t="s">
        <v>253</v>
      </c>
      <c r="K58" s="128">
        <v>844765</v>
      </c>
      <c r="L58" s="130"/>
      <c r="M58" s="129"/>
      <c r="N58" s="126"/>
    </row>
    <row r="59" spans="1:14" s="6" customFormat="1" ht="17.850000000000001" customHeight="1" x14ac:dyDescent="0.2">
      <c r="A59" s="116" t="s">
        <v>281</v>
      </c>
      <c r="B59" s="111"/>
      <c r="C59" s="111"/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</row>
    <row r="60" spans="1:14" s="6" customFormat="1" ht="48" x14ac:dyDescent="0.2">
      <c r="A60" s="117">
        <v>33</v>
      </c>
      <c r="B60" s="118" t="s">
        <v>282</v>
      </c>
      <c r="C60" s="91" t="s">
        <v>283</v>
      </c>
      <c r="D60" s="119" t="s">
        <v>284</v>
      </c>
      <c r="E60" s="119">
        <v>5.96E-2</v>
      </c>
      <c r="F60" s="120">
        <v>10190</v>
      </c>
      <c r="G60" s="93">
        <v>607.32000000000005</v>
      </c>
      <c r="H60" s="120">
        <v>72231</v>
      </c>
      <c r="I60" s="120">
        <v>4304.96</v>
      </c>
      <c r="J60" s="120">
        <v>73989.66</v>
      </c>
      <c r="K60" s="93">
        <v>4409.78</v>
      </c>
      <c r="L60" s="121"/>
      <c r="M60" s="120">
        <v>7.26105</v>
      </c>
      <c r="N60" s="122" t="s">
        <v>285</v>
      </c>
    </row>
    <row r="61" spans="1:14" s="6" customFormat="1" ht="48" x14ac:dyDescent="0.2">
      <c r="A61" s="117">
        <v>34</v>
      </c>
      <c r="B61" s="118" t="s">
        <v>286</v>
      </c>
      <c r="C61" s="91" t="s">
        <v>287</v>
      </c>
      <c r="D61" s="119" t="s">
        <v>284</v>
      </c>
      <c r="E61" s="119">
        <v>0.1305</v>
      </c>
      <c r="F61" s="120">
        <v>3030</v>
      </c>
      <c r="G61" s="93">
        <v>395.41</v>
      </c>
      <c r="H61" s="120">
        <v>13345</v>
      </c>
      <c r="I61" s="120">
        <v>1741.52</v>
      </c>
      <c r="J61" s="120">
        <v>13900.7</v>
      </c>
      <c r="K61" s="93">
        <v>1814.05</v>
      </c>
      <c r="L61" s="121"/>
      <c r="M61" s="120">
        <v>4.5877699999999999</v>
      </c>
      <c r="N61" s="122" t="s">
        <v>288</v>
      </c>
    </row>
    <row r="62" spans="1:14" s="6" customFormat="1" ht="60" x14ac:dyDescent="0.2">
      <c r="A62" s="117">
        <v>35</v>
      </c>
      <c r="B62" s="118" t="s">
        <v>289</v>
      </c>
      <c r="C62" s="91" t="s">
        <v>290</v>
      </c>
      <c r="D62" s="119" t="s">
        <v>284</v>
      </c>
      <c r="E62" s="119">
        <v>12.36</v>
      </c>
      <c r="F62" s="120">
        <v>2970</v>
      </c>
      <c r="G62" s="93">
        <v>36709.199999999997</v>
      </c>
      <c r="H62" s="120">
        <v>13617.07</v>
      </c>
      <c r="I62" s="120">
        <v>168306.99</v>
      </c>
      <c r="J62" s="120">
        <v>14178.21</v>
      </c>
      <c r="K62" s="93">
        <v>175242.68</v>
      </c>
      <c r="L62" s="121"/>
      <c r="M62" s="120">
        <v>4.7738100000000001</v>
      </c>
      <c r="N62" s="122" t="s">
        <v>291</v>
      </c>
    </row>
    <row r="63" spans="1:14" s="6" customFormat="1" ht="48" x14ac:dyDescent="0.2">
      <c r="A63" s="117">
        <v>36</v>
      </c>
      <c r="B63" s="118" t="s">
        <v>292</v>
      </c>
      <c r="C63" s="91" t="s">
        <v>293</v>
      </c>
      <c r="D63" s="119" t="s">
        <v>294</v>
      </c>
      <c r="E63" s="119">
        <v>0.72</v>
      </c>
      <c r="F63" s="120">
        <v>996</v>
      </c>
      <c r="G63" s="93">
        <v>717.12</v>
      </c>
      <c r="H63" s="120">
        <v>7198</v>
      </c>
      <c r="I63" s="120">
        <v>5182.5600000000004</v>
      </c>
      <c r="J63" s="120">
        <v>7454.68</v>
      </c>
      <c r="K63" s="93">
        <v>5367.37</v>
      </c>
      <c r="L63" s="121"/>
      <c r="M63" s="120">
        <v>7.4846199999999996</v>
      </c>
      <c r="N63" s="122" t="s">
        <v>295</v>
      </c>
    </row>
    <row r="64" spans="1:14" s="6" customFormat="1" ht="48" x14ac:dyDescent="0.2">
      <c r="A64" s="117">
        <v>37</v>
      </c>
      <c r="B64" s="118" t="s">
        <v>296</v>
      </c>
      <c r="C64" s="91" t="s">
        <v>297</v>
      </c>
      <c r="D64" s="119" t="s">
        <v>294</v>
      </c>
      <c r="E64" s="119">
        <v>8.8000000000000007</v>
      </c>
      <c r="F64" s="120">
        <v>126</v>
      </c>
      <c r="G64" s="93">
        <v>1108.8</v>
      </c>
      <c r="H64" s="120">
        <v>413</v>
      </c>
      <c r="I64" s="120">
        <v>3634.4</v>
      </c>
      <c r="J64" s="120">
        <v>579.17999999999995</v>
      </c>
      <c r="K64" s="93">
        <v>5096.78</v>
      </c>
      <c r="L64" s="121"/>
      <c r="M64" s="120">
        <v>4.59666</v>
      </c>
      <c r="N64" s="122" t="s">
        <v>298</v>
      </c>
    </row>
    <row r="65" spans="1:14" s="6" customFormat="1" ht="48" x14ac:dyDescent="0.2">
      <c r="A65" s="117">
        <v>38</v>
      </c>
      <c r="B65" s="118" t="s">
        <v>299</v>
      </c>
      <c r="C65" s="91" t="s">
        <v>300</v>
      </c>
      <c r="D65" s="119" t="s">
        <v>294</v>
      </c>
      <c r="E65" s="119">
        <v>72</v>
      </c>
      <c r="F65" s="120">
        <v>125</v>
      </c>
      <c r="G65" s="93">
        <v>9000</v>
      </c>
      <c r="H65" s="120">
        <v>483.41</v>
      </c>
      <c r="I65" s="120">
        <v>34805.519999999997</v>
      </c>
      <c r="J65" s="120">
        <v>651</v>
      </c>
      <c r="K65" s="93">
        <v>46872</v>
      </c>
      <c r="L65" s="121"/>
      <c r="M65" s="120">
        <v>5.2080000000000002</v>
      </c>
      <c r="N65" s="122" t="s">
        <v>301</v>
      </c>
    </row>
    <row r="66" spans="1:14" s="6" customFormat="1" ht="60" x14ac:dyDescent="0.2">
      <c r="A66" s="117">
        <v>39</v>
      </c>
      <c r="B66" s="118" t="s">
        <v>302</v>
      </c>
      <c r="C66" s="91" t="s">
        <v>303</v>
      </c>
      <c r="D66" s="119" t="s">
        <v>294</v>
      </c>
      <c r="E66" s="119">
        <v>907.2</v>
      </c>
      <c r="F66" s="120">
        <v>122</v>
      </c>
      <c r="G66" s="93">
        <v>110678.39999999999</v>
      </c>
      <c r="H66" s="120">
        <v>363.9</v>
      </c>
      <c r="I66" s="120">
        <v>330130.08</v>
      </c>
      <c r="J66" s="120">
        <v>529.1</v>
      </c>
      <c r="K66" s="93">
        <v>479999.52</v>
      </c>
      <c r="L66" s="121"/>
      <c r="M66" s="120">
        <v>4.3368900000000004</v>
      </c>
      <c r="N66" s="122" t="s">
        <v>304</v>
      </c>
    </row>
    <row r="67" spans="1:14" s="6" customFormat="1" ht="48" x14ac:dyDescent="0.2">
      <c r="A67" s="117">
        <v>40</v>
      </c>
      <c r="B67" s="118" t="s">
        <v>305</v>
      </c>
      <c r="C67" s="91" t="s">
        <v>306</v>
      </c>
      <c r="D67" s="119" t="s">
        <v>294</v>
      </c>
      <c r="E67" s="119">
        <v>7.2</v>
      </c>
      <c r="F67" s="120">
        <v>116</v>
      </c>
      <c r="G67" s="93">
        <v>835.2</v>
      </c>
      <c r="H67" s="120">
        <v>188</v>
      </c>
      <c r="I67" s="120">
        <v>1353.6</v>
      </c>
      <c r="J67" s="120">
        <v>372.24</v>
      </c>
      <c r="K67" s="93">
        <v>2680.13</v>
      </c>
      <c r="L67" s="121"/>
      <c r="M67" s="120">
        <v>3.2089699999999999</v>
      </c>
      <c r="N67" s="122" t="s">
        <v>307</v>
      </c>
    </row>
    <row r="68" spans="1:14" s="6" customFormat="1" ht="36" x14ac:dyDescent="0.2">
      <c r="A68" s="117">
        <v>41</v>
      </c>
      <c r="B68" s="118" t="s">
        <v>308</v>
      </c>
      <c r="C68" s="91" t="s">
        <v>309</v>
      </c>
      <c r="D68" s="119" t="s">
        <v>294</v>
      </c>
      <c r="E68" s="119">
        <v>258.39999999999998</v>
      </c>
      <c r="F68" s="120">
        <v>3.11</v>
      </c>
      <c r="G68" s="93">
        <v>803.62</v>
      </c>
      <c r="H68" s="120">
        <v>22.92</v>
      </c>
      <c r="I68" s="120">
        <v>5922.53</v>
      </c>
      <c r="J68" s="120">
        <v>22.92</v>
      </c>
      <c r="K68" s="93">
        <v>5922.53</v>
      </c>
      <c r="L68" s="121"/>
      <c r="M68" s="120">
        <v>7.3698100000000002</v>
      </c>
      <c r="N68" s="122" t="s">
        <v>310</v>
      </c>
    </row>
    <row r="69" spans="1:14" s="6" customFormat="1" ht="48" x14ac:dyDescent="0.2">
      <c r="A69" s="117">
        <v>42</v>
      </c>
      <c r="B69" s="118" t="s">
        <v>311</v>
      </c>
      <c r="C69" s="91" t="s">
        <v>312</v>
      </c>
      <c r="D69" s="119" t="s">
        <v>294</v>
      </c>
      <c r="E69" s="119">
        <v>40.32</v>
      </c>
      <c r="F69" s="120">
        <v>100</v>
      </c>
      <c r="G69" s="93">
        <v>4032</v>
      </c>
      <c r="H69" s="120">
        <v>194</v>
      </c>
      <c r="I69" s="120">
        <v>7822.08</v>
      </c>
      <c r="J69" s="120">
        <v>378.36</v>
      </c>
      <c r="K69" s="93">
        <v>15255.48</v>
      </c>
      <c r="L69" s="121"/>
      <c r="M69" s="120">
        <v>3.7835999999999999</v>
      </c>
      <c r="N69" s="122" t="s">
        <v>313</v>
      </c>
    </row>
    <row r="70" spans="1:14" s="6" customFormat="1" ht="72" x14ac:dyDescent="0.2">
      <c r="A70" s="117">
        <v>43</v>
      </c>
      <c r="B70" s="118" t="s">
        <v>314</v>
      </c>
      <c r="C70" s="91" t="s">
        <v>315</v>
      </c>
      <c r="D70" s="119" t="s">
        <v>284</v>
      </c>
      <c r="E70" s="119">
        <v>463.68</v>
      </c>
      <c r="F70" s="120">
        <v>426</v>
      </c>
      <c r="G70" s="93">
        <v>197527.67999999999</v>
      </c>
      <c r="H70" s="120">
        <v>2131.25</v>
      </c>
      <c r="I70" s="120">
        <v>988218</v>
      </c>
      <c r="J70" s="120">
        <v>2286.6799999999998</v>
      </c>
      <c r="K70" s="93">
        <v>1060287.78</v>
      </c>
      <c r="L70" s="121"/>
      <c r="M70" s="120">
        <v>5.3677900000000003</v>
      </c>
      <c r="N70" s="122" t="s">
        <v>316</v>
      </c>
    </row>
    <row r="71" spans="1:14" s="6" customFormat="1" ht="60" x14ac:dyDescent="0.2">
      <c r="A71" s="117">
        <v>44</v>
      </c>
      <c r="B71" s="118" t="s">
        <v>317</v>
      </c>
      <c r="C71" s="91" t="s">
        <v>318</v>
      </c>
      <c r="D71" s="119" t="s">
        <v>284</v>
      </c>
      <c r="E71" s="119">
        <v>666.72</v>
      </c>
      <c r="F71" s="120">
        <v>483</v>
      </c>
      <c r="G71" s="93">
        <v>322025.76</v>
      </c>
      <c r="H71" s="120">
        <v>1993</v>
      </c>
      <c r="I71" s="120">
        <v>1328772.96</v>
      </c>
      <c r="J71" s="120">
        <v>2145.66</v>
      </c>
      <c r="K71" s="93">
        <v>1430554.44</v>
      </c>
      <c r="L71" s="121"/>
      <c r="M71" s="120">
        <v>4.4423599999999999</v>
      </c>
      <c r="N71" s="122" t="s">
        <v>319</v>
      </c>
    </row>
    <row r="72" spans="1:14" s="6" customFormat="1" ht="24" x14ac:dyDescent="0.2">
      <c r="A72" s="131"/>
      <c r="B72" s="132" t="s">
        <v>66</v>
      </c>
      <c r="C72" s="133" t="s">
        <v>320</v>
      </c>
      <c r="D72" s="134" t="s">
        <v>252</v>
      </c>
      <c r="E72" s="135"/>
      <c r="F72" s="136" t="s">
        <v>253</v>
      </c>
      <c r="G72" s="136">
        <v>0</v>
      </c>
      <c r="H72" s="137"/>
      <c r="I72" s="137"/>
      <c r="J72" s="136" t="s">
        <v>253</v>
      </c>
      <c r="K72" s="136">
        <v>3233496</v>
      </c>
      <c r="L72" s="138"/>
      <c r="M72" s="137"/>
      <c r="N72" s="134"/>
    </row>
    <row r="73" spans="1:14" s="6" customFormat="1" x14ac:dyDescent="0.2">
      <c r="A73" s="139" t="s">
        <v>218</v>
      </c>
      <c r="B73" s="108"/>
      <c r="C73" s="108"/>
      <c r="D73" s="108"/>
      <c r="E73" s="108"/>
      <c r="F73" s="108"/>
      <c r="G73" s="93">
        <v>827131</v>
      </c>
      <c r="H73" s="120"/>
      <c r="I73" s="120"/>
      <c r="J73" s="120"/>
      <c r="K73" s="93">
        <v>4338150</v>
      </c>
      <c r="L73" s="121"/>
      <c r="M73" s="120">
        <f ca="1">IF(ISNUMBER(INDIRECT("K" &amp; ROW())/INDIRECT("G" &amp; ROW())),INDIRECT("K" &amp; ROW())/INDIRECT("G" &amp; ROW()), " ")</f>
        <v>5.2448161173985737</v>
      </c>
      <c r="N73" s="122" t="s">
        <v>321</v>
      </c>
    </row>
    <row r="74" spans="1:14" s="6" customFormat="1" x14ac:dyDescent="0.2">
      <c r="A74" s="139" t="s">
        <v>223</v>
      </c>
      <c r="B74" s="108"/>
      <c r="C74" s="108"/>
      <c r="D74" s="108"/>
      <c r="E74" s="108"/>
      <c r="F74" s="108"/>
      <c r="G74" s="93"/>
      <c r="H74" s="120"/>
      <c r="I74" s="120"/>
      <c r="J74" s="120"/>
      <c r="K74" s="93"/>
      <c r="L74" s="121"/>
      <c r="M74" s="120" t="str">
        <f ca="1">IF(ISNUMBER(INDIRECT("K" &amp; ROW())/INDIRECT("G" &amp; ROW())),INDIRECT("K" &amp; ROW())/INDIRECT("G" &amp; ROW()), " ")</f>
        <v xml:space="preserve"> </v>
      </c>
      <c r="N74" s="122" t="s">
        <v>321</v>
      </c>
    </row>
    <row r="75" spans="1:14" s="6" customFormat="1" x14ac:dyDescent="0.2">
      <c r="A75" s="139" t="s">
        <v>224</v>
      </c>
      <c r="B75" s="108"/>
      <c r="C75" s="108"/>
      <c r="D75" s="108"/>
      <c r="E75" s="108"/>
      <c r="F75" s="108"/>
      <c r="G75" s="93">
        <v>35778</v>
      </c>
      <c r="H75" s="120"/>
      <c r="I75" s="120"/>
      <c r="J75" s="120"/>
      <c r="K75" s="93">
        <v>513883</v>
      </c>
      <c r="L75" s="121"/>
      <c r="M75" s="120">
        <f ca="1">IF(ISNUMBER(INDIRECT("K" &amp; ROW())/INDIRECT("G" &amp; ROW())),INDIRECT("K" &amp; ROW())/INDIRECT("G" &amp; ROW()), " ")</f>
        <v>14.363100229191122</v>
      </c>
      <c r="N75" s="122" t="s">
        <v>321</v>
      </c>
    </row>
    <row r="76" spans="1:14" s="6" customFormat="1" x14ac:dyDescent="0.2">
      <c r="A76" s="139" t="s">
        <v>225</v>
      </c>
      <c r="B76" s="108"/>
      <c r="C76" s="108"/>
      <c r="D76" s="108"/>
      <c r="E76" s="108"/>
      <c r="F76" s="108"/>
      <c r="G76" s="93">
        <v>684436</v>
      </c>
      <c r="H76" s="120"/>
      <c r="I76" s="120"/>
      <c r="J76" s="120"/>
      <c r="K76" s="93">
        <v>3233496</v>
      </c>
      <c r="L76" s="121"/>
      <c r="M76" s="120">
        <f ca="1">IF(ISNUMBER(INDIRECT("K" &amp; ROW())/INDIRECT("G" &amp; ROW())),INDIRECT("K" &amp; ROW())/INDIRECT("G" &amp; ROW()), " ")</f>
        <v>4.724321923452302</v>
      </c>
      <c r="N76" s="122" t="s">
        <v>321</v>
      </c>
    </row>
    <row r="77" spans="1:14" s="6" customFormat="1" x14ac:dyDescent="0.2">
      <c r="A77" s="139" t="s">
        <v>226</v>
      </c>
      <c r="B77" s="108"/>
      <c r="C77" s="108"/>
      <c r="D77" s="108"/>
      <c r="E77" s="108"/>
      <c r="F77" s="108"/>
      <c r="G77" s="93">
        <v>124605</v>
      </c>
      <c r="H77" s="120"/>
      <c r="I77" s="120"/>
      <c r="J77" s="120"/>
      <c r="K77" s="93">
        <v>844765</v>
      </c>
      <c r="L77" s="121"/>
      <c r="M77" s="120">
        <f ca="1">IF(ISNUMBER(INDIRECT("K" &amp; ROW())/INDIRECT("G" &amp; ROW())),INDIRECT("K" &amp; ROW())/INDIRECT("G" &amp; ROW()), " ")</f>
        <v>6.779543357008146</v>
      </c>
      <c r="N77" s="122" t="s">
        <v>321</v>
      </c>
    </row>
    <row r="78" spans="1:14" s="6" customFormat="1" x14ac:dyDescent="0.2">
      <c r="A78" s="140" t="s">
        <v>227</v>
      </c>
      <c r="B78" s="111"/>
      <c r="C78" s="111"/>
      <c r="D78" s="111"/>
      <c r="E78" s="111"/>
      <c r="F78" s="111"/>
      <c r="G78" s="128">
        <v>41818</v>
      </c>
      <c r="H78" s="129"/>
      <c r="I78" s="129"/>
      <c r="J78" s="129"/>
      <c r="K78" s="128">
        <v>600607</v>
      </c>
      <c r="L78" s="130"/>
      <c r="M78" s="129">
        <f ca="1">IF(ISNUMBER(INDIRECT("K" &amp; ROW())/INDIRECT("G" &amp; ROW())),INDIRECT("K" &amp; ROW())/INDIRECT("G" &amp; ROW()), " ")</f>
        <v>14.362403749581519</v>
      </c>
      <c r="N78" s="126" t="s">
        <v>321</v>
      </c>
    </row>
    <row r="79" spans="1:14" s="6" customFormat="1" x14ac:dyDescent="0.2">
      <c r="A79" s="140" t="s">
        <v>228</v>
      </c>
      <c r="B79" s="111"/>
      <c r="C79" s="111"/>
      <c r="D79" s="111"/>
      <c r="E79" s="111"/>
      <c r="F79" s="111"/>
      <c r="G79" s="128">
        <v>22876</v>
      </c>
      <c r="H79" s="129"/>
      <c r="I79" s="129"/>
      <c r="J79" s="129"/>
      <c r="K79" s="128">
        <v>328568</v>
      </c>
      <c r="L79" s="130"/>
      <c r="M79" s="129">
        <f ca="1">IF(ISNUMBER(INDIRECT("K" &amp; ROW())/INDIRECT("G" &amp; ROW())),INDIRECT("K" &amp; ROW())/INDIRECT("G" &amp; ROW()), " ")</f>
        <v>14.363000524567232</v>
      </c>
      <c r="N79" s="126" t="s">
        <v>321</v>
      </c>
    </row>
    <row r="80" spans="1:14" s="6" customFormat="1" x14ac:dyDescent="0.2">
      <c r="A80" s="140" t="s">
        <v>229</v>
      </c>
      <c r="B80" s="111"/>
      <c r="C80" s="111"/>
      <c r="D80" s="111"/>
      <c r="E80" s="111"/>
      <c r="F80" s="111"/>
      <c r="G80" s="128"/>
      <c r="H80" s="129"/>
      <c r="I80" s="129"/>
      <c r="J80" s="129"/>
      <c r="K80" s="128"/>
      <c r="L80" s="130"/>
      <c r="M80" s="129" t="str">
        <f ca="1">IF(ISNUMBER(INDIRECT("K" &amp; ROW())/INDIRECT("G" &amp; ROW())),INDIRECT("K" &amp; ROW())/INDIRECT("G" &amp; ROW()), " ")</f>
        <v xml:space="preserve"> </v>
      </c>
      <c r="N80" s="126" t="s">
        <v>321</v>
      </c>
    </row>
    <row r="81" spans="1:14" s="6" customFormat="1" x14ac:dyDescent="0.2">
      <c r="A81" s="139" t="s">
        <v>230</v>
      </c>
      <c r="B81" s="108"/>
      <c r="C81" s="108"/>
      <c r="D81" s="108"/>
      <c r="E81" s="108"/>
      <c r="F81" s="108"/>
      <c r="G81" s="93">
        <v>825323</v>
      </c>
      <c r="H81" s="120"/>
      <c r="I81" s="120"/>
      <c r="J81" s="120"/>
      <c r="K81" s="93">
        <v>4560858</v>
      </c>
      <c r="L81" s="121"/>
      <c r="M81" s="120">
        <f ca="1">IF(ISNUMBER(INDIRECT("K" &amp; ROW())/INDIRECT("G" &amp; ROW())),INDIRECT("K" &amp; ROW())/INDIRECT("G" &amp; ROW()), " ")</f>
        <v>5.5261491561485627</v>
      </c>
      <c r="N81" s="122" t="s">
        <v>321</v>
      </c>
    </row>
    <row r="82" spans="1:14" s="6" customFormat="1" x14ac:dyDescent="0.2">
      <c r="A82" s="139" t="s">
        <v>231</v>
      </c>
      <c r="B82" s="108"/>
      <c r="C82" s="108"/>
      <c r="D82" s="108"/>
      <c r="E82" s="108"/>
      <c r="F82" s="108"/>
      <c r="G82" s="93">
        <v>62047</v>
      </c>
      <c r="H82" s="120"/>
      <c r="I82" s="120"/>
      <c r="J82" s="120"/>
      <c r="K82" s="93">
        <v>654194</v>
      </c>
      <c r="L82" s="121"/>
      <c r="M82" s="120">
        <f ca="1">IF(ISNUMBER(INDIRECT("K" &amp; ROW())/INDIRECT("G" &amp; ROW())),INDIRECT("K" &amp; ROW())/INDIRECT("G" &amp; ROW()), " ")</f>
        <v>10.543523458023756</v>
      </c>
      <c r="N82" s="122" t="s">
        <v>321</v>
      </c>
    </row>
    <row r="83" spans="1:14" s="6" customFormat="1" ht="26.1" customHeight="1" x14ac:dyDescent="0.2">
      <c r="A83" s="139" t="s">
        <v>232</v>
      </c>
      <c r="B83" s="108"/>
      <c r="C83" s="108"/>
      <c r="D83" s="108"/>
      <c r="E83" s="108"/>
      <c r="F83" s="108"/>
      <c r="G83" s="93">
        <v>4455</v>
      </c>
      <c r="H83" s="120"/>
      <c r="I83" s="120"/>
      <c r="J83" s="120"/>
      <c r="K83" s="93">
        <v>52273</v>
      </c>
      <c r="L83" s="121"/>
      <c r="M83" s="120">
        <f ca="1">IF(ISNUMBER(INDIRECT("K" &amp; ROW())/INDIRECT("G" &amp; ROW())),INDIRECT("K" &amp; ROW())/INDIRECT("G" &amp; ROW()), " ")</f>
        <v>11.733557800224467</v>
      </c>
      <c r="N83" s="122" t="s">
        <v>321</v>
      </c>
    </row>
    <row r="84" spans="1:14" s="6" customFormat="1" x14ac:dyDescent="0.2">
      <c r="A84" s="139" t="s">
        <v>233</v>
      </c>
      <c r="B84" s="108"/>
      <c r="C84" s="108"/>
      <c r="D84" s="108"/>
      <c r="E84" s="108"/>
      <c r="F84" s="108"/>
      <c r="G84" s="93">
        <v>891825</v>
      </c>
      <c r="H84" s="120"/>
      <c r="I84" s="120"/>
      <c r="J84" s="120"/>
      <c r="K84" s="93">
        <v>5267325</v>
      </c>
      <c r="L84" s="121"/>
      <c r="M84" s="120">
        <f ca="1">IF(ISNUMBER(INDIRECT("K" &amp; ROW())/INDIRECT("G" &amp; ROW())),INDIRECT("K" &amp; ROW())/INDIRECT("G" &amp; ROW()), " ")</f>
        <v>5.9062316037339162</v>
      </c>
      <c r="N84" s="122" t="s">
        <v>321</v>
      </c>
    </row>
    <row r="85" spans="1:14" s="6" customFormat="1" x14ac:dyDescent="0.2">
      <c r="A85" s="140" t="s">
        <v>234</v>
      </c>
      <c r="B85" s="111"/>
      <c r="C85" s="111"/>
      <c r="D85" s="111"/>
      <c r="E85" s="111"/>
      <c r="F85" s="111"/>
      <c r="G85" s="128">
        <v>891825</v>
      </c>
      <c r="H85" s="129"/>
      <c r="I85" s="129"/>
      <c r="J85" s="129"/>
      <c r="K85" s="128">
        <v>5267325</v>
      </c>
      <c r="L85" s="130"/>
      <c r="M85" s="129">
        <f ca="1">IF(ISNUMBER(INDIRECT("K" &amp; ROW())/INDIRECT("G" &amp; ROW())),INDIRECT("K" &amp; ROW())/INDIRECT("G" &amp; ROW()), " ")</f>
        <v>5.9062316037339162</v>
      </c>
      <c r="N85" s="126" t="s">
        <v>321</v>
      </c>
    </row>
    <row r="86" spans="1:14" s="6" customFormat="1" x14ac:dyDescent="0.2">
      <c r="A86" s="14"/>
      <c r="B86" s="46"/>
      <c r="C86" s="26"/>
      <c r="D86" s="47"/>
      <c r="E86" s="47"/>
      <c r="F86" s="48"/>
      <c r="G86" s="27"/>
      <c r="H86" s="48"/>
      <c r="I86" s="48"/>
      <c r="J86" s="48"/>
      <c r="K86" s="27"/>
      <c r="L86" s="49"/>
      <c r="M86" s="48"/>
      <c r="N86" s="50"/>
    </row>
    <row r="87" spans="1:14" s="6" customFormat="1" x14ac:dyDescent="0.2">
      <c r="A87" s="54"/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</row>
    <row r="88" spans="1:14" x14ac:dyDescent="0.2">
      <c r="A88" s="5"/>
      <c r="B88" s="6"/>
      <c r="C88" s="6"/>
      <c r="D88" s="6"/>
      <c r="E88" s="6"/>
      <c r="F88" s="6"/>
      <c r="G88" s="6"/>
      <c r="H88" s="6"/>
      <c r="I88" s="6"/>
      <c r="J88" s="6"/>
      <c r="K88" s="6"/>
      <c r="L88" s="51"/>
      <c r="M88" s="6"/>
      <c r="N88" s="6"/>
    </row>
    <row r="89" spans="1:14" s="6" customFormat="1" x14ac:dyDescent="0.2">
      <c r="A89" s="58" t="s">
        <v>50</v>
      </c>
      <c r="L89" s="51"/>
    </row>
    <row r="90" spans="1:14" s="6" customFormat="1" x14ac:dyDescent="0.2">
      <c r="A90" s="34"/>
      <c r="L90" s="51"/>
    </row>
    <row r="91" spans="1:14" s="6" customFormat="1" x14ac:dyDescent="0.2">
      <c r="A91" s="58" t="s">
        <v>51</v>
      </c>
      <c r="L91" s="51"/>
    </row>
    <row r="92" spans="1:14" s="6" customForma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</row>
  </sheetData>
  <mergeCells count="44">
    <mergeCell ref="A84:F84"/>
    <mergeCell ref="A85:F85"/>
    <mergeCell ref="A79:F79"/>
    <mergeCell ref="A80:F80"/>
    <mergeCell ref="A81:F81"/>
    <mergeCell ref="A82:F82"/>
    <mergeCell ref="A83:F83"/>
    <mergeCell ref="A74:F74"/>
    <mergeCell ref="A75:F75"/>
    <mergeCell ref="A76:F76"/>
    <mergeCell ref="A77:F77"/>
    <mergeCell ref="A78:F78"/>
    <mergeCell ref="A24:N24"/>
    <mergeCell ref="A25:N25"/>
    <mergeCell ref="A34:N34"/>
    <mergeCell ref="A59:N59"/>
    <mergeCell ref="A73:F73"/>
    <mergeCell ref="A5:N5"/>
    <mergeCell ref="A6:N6"/>
    <mergeCell ref="A7:N7"/>
    <mergeCell ref="A8:N8"/>
    <mergeCell ref="G10:I10"/>
    <mergeCell ref="G11:H11"/>
    <mergeCell ref="J11:K11"/>
    <mergeCell ref="G14:H14"/>
    <mergeCell ref="J10:M10"/>
    <mergeCell ref="G12:H12"/>
    <mergeCell ref="J12:K12"/>
    <mergeCell ref="G13:H13"/>
    <mergeCell ref="J13:K13"/>
    <mergeCell ref="J14:K14"/>
    <mergeCell ref="M20:M22"/>
    <mergeCell ref="N20:N22"/>
    <mergeCell ref="D21:D22"/>
    <mergeCell ref="H21:I21"/>
    <mergeCell ref="J21:K21"/>
    <mergeCell ref="F20:G21"/>
    <mergeCell ref="H20:K20"/>
    <mergeCell ref="G15:H15"/>
    <mergeCell ref="J15:K15"/>
    <mergeCell ref="A20:A22"/>
    <mergeCell ref="B20:B22"/>
    <mergeCell ref="C20:C22"/>
    <mergeCell ref="E20:E22"/>
  </mergeCells>
  <phoneticPr fontId="2" type="noConversion"/>
  <pageMargins left="0.78740157480314965" right="0.39370078740157483" top="0.39370078740157483" bottom="0.39370078740157483" header="0.23622047244094491" footer="0.23622047244094491"/>
  <pageSetup paperSize="9" scale="77" fitToHeight="30000" orientation="landscape" r:id="rId1"/>
  <headerFooter alignWithMargins="0">
    <oddHeader>&amp;LГРАНД-Смета</oddHeader>
    <oddFooter>&amp;R&amp;P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7550" r:id="rId4" name="Button 142">
              <controlPr defaultSize="0" print="0" autoFill="0" autoPict="0" macro="[0]!Лист8.AddTZM">
                <anchor moveWithCells="1" sizeWithCells="1">
                  <from>
                    <xdr:col>0</xdr:col>
                    <xdr:colOff>76200</xdr:colOff>
                    <xdr:row>14</xdr:row>
                    <xdr:rowOff>104775</xdr:rowOff>
                  </from>
                  <to>
                    <xdr:col>1</xdr:col>
                    <xdr:colOff>971550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Мои данные</vt:lpstr>
      <vt:lpstr>Ведомость ресурсов</vt:lpstr>
      <vt:lpstr>'Ведомость ресурсов'!Print_Titles</vt:lpstr>
      <vt:lpstr>'Мои данные'!Print_Titles</vt:lpstr>
      <vt:lpstr>'Ведомость ресурсов'!Заголовки_для_печати</vt:lpstr>
      <vt:lpstr>'Мои данные'!Заголовки_для_печати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Офис</dc:creator>
  <cp:lastModifiedBy>Офис</cp:lastModifiedBy>
  <cp:lastPrinted>2010-11-13T04:25:45Z</cp:lastPrinted>
  <dcterms:created xsi:type="dcterms:W3CDTF">2003-01-28T12:33:10Z</dcterms:created>
  <dcterms:modified xsi:type="dcterms:W3CDTF">2020-02-05T04:42:41Z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именование гр рас">
    <vt:lpwstr>это и есть наим</vt:lpwstr>
  </property>
</Properties>
</file>