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4" i="1" l="1"/>
  <c r="B19" i="1"/>
  <c r="B10" i="1"/>
  <c r="B13" i="1" l="1"/>
  <c r="B26" i="1" s="1"/>
  <c r="B12" i="1"/>
</calcChain>
</file>

<file path=xl/sharedStrings.xml><?xml version="1.0" encoding="utf-8"?>
<sst xmlns="http://schemas.openxmlformats.org/spreadsheetml/2006/main" count="48" uniqueCount="43">
  <si>
    <t>Подъемник</t>
  </si>
  <si>
    <t xml:space="preserve">Hyundai Mighty </t>
  </si>
  <si>
    <t>л.с.</t>
  </si>
  <si>
    <t>Мощность ДВС, Wд</t>
  </si>
  <si>
    <t>коэффициент использования двигателя по времени, Кв</t>
  </si>
  <si>
    <t>коэффициент использования двигателя по мощности, Км</t>
  </si>
  <si>
    <t>удельный расход топлива в зависимости, Нн</t>
  </si>
  <si>
    <t>удельный расход топлива при холостой работе двигателя, Нх</t>
  </si>
  <si>
    <t>кг/маш.-ч</t>
  </si>
  <si>
    <t>расход бензина или дизельного топлива при работе, Нб(д)</t>
  </si>
  <si>
    <t>Затраты на бензин, Э</t>
  </si>
  <si>
    <t>руб./кг</t>
  </si>
  <si>
    <t>сметная цена бензина, Цб(д)</t>
  </si>
  <si>
    <t>?</t>
  </si>
  <si>
    <t>руб./маш.-ч.</t>
  </si>
  <si>
    <t>затраты на энергоноситель при работе машины, Этр</t>
  </si>
  <si>
    <t>пробег от месторасположения организации строймеханизации к месту производства работ, Гп</t>
  </si>
  <si>
    <t>км/год</t>
  </si>
  <si>
    <t>Расстояние от базы механизации до стойплощадки</t>
  </si>
  <si>
    <t>км</t>
  </si>
  <si>
    <t>Количество рейсов от базы механизации до стойплощадки</t>
  </si>
  <si>
    <t>шт</t>
  </si>
  <si>
    <t>скорость машины или механизма, Сп</t>
  </si>
  <si>
    <t>км/ч</t>
  </si>
  <si>
    <t>годовой режим работы машин и механизмов, Т</t>
  </si>
  <si>
    <t>маш.-ч/год</t>
  </si>
  <si>
    <t xml:space="preserve">МИНИСТЕРСТВО СТРОИТЕЛЬСТВА И ЖИЛИЩНО-КОММУНАЛЬНОГО
ХОЗЯЙСТВА РОССИЙСКОЙ ФЕДЕРАЦИИ ПРИКАЗ от 13 декабря 2021 г. N 916/пр ОБ УТВЕРЖДЕНИИ МЕТОДИКИ
ОПРЕДЕЛЕНИЯ СМЕТНЫХ ЦЕН НА ЭКСПЛУАТАЦИЮ МАШИН И МЕХАНИЗМОВ
</t>
  </si>
  <si>
    <t>Цены на ресурсы из Сплит-формы индексов и сметных цен для ценовой зоны Приморский край на 3 квартал 2023 года*</t>
  </si>
  <si>
    <t>Автотехника</t>
  </si>
  <si>
    <t>Термин</t>
  </si>
  <si>
    <t>Величина</t>
  </si>
  <si>
    <t>ед изм.</t>
  </si>
  <si>
    <t>руб./маш.-ч</t>
  </si>
  <si>
    <t>Затраты на смазочные материалы для машин, работающих на бензине, Сб</t>
  </si>
  <si>
    <t>Цена на моторное масло, Цмм</t>
  </si>
  <si>
    <t>Цена на пластичные смазки, Цпс</t>
  </si>
  <si>
    <t>Цена на трансмиссионные масла, Цтм</t>
  </si>
  <si>
    <t>Нд</t>
  </si>
  <si>
    <t>часовая оплата труда машиниста машины, подлежащей перебазировке, Зп</t>
  </si>
  <si>
    <t>среднегодовые затраты времени на одну перебазировку машины, В</t>
  </si>
  <si>
    <t>маш.-ч.</t>
  </si>
  <si>
    <t>Затраты на перебазировку машин своим ходом, Пс</t>
  </si>
  <si>
    <t>4 разряд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</si>
</sst>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3" xfId="0" applyFill="1" applyBorder="1" applyAlignment="1">
      <alignment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J13" sqref="J13"/>
    </sheetView>
  </sheetViews>
  <sheetFormatPr defaultRowHeight="15" x14ac:dyDescent="0.25"/>
  <cols>
    <col min="1" max="1" width="28.42578125" customWidth="1"/>
    <col min="2" max="2" width="14.140625" customWidth="1"/>
    <col min="3" max="3" width="16.140625" customWidth="1"/>
  </cols>
  <sheetData>
    <row r="1" spans="1:3" x14ac:dyDescent="0.25">
      <c r="A1" s="1" t="s">
        <v>26</v>
      </c>
    </row>
    <row r="2" spans="1:3" x14ac:dyDescent="0.25">
      <c r="A2" s="1" t="s">
        <v>27</v>
      </c>
    </row>
    <row r="3" spans="1:3" x14ac:dyDescent="0.25">
      <c r="A3" s="2" t="s">
        <v>29</v>
      </c>
      <c r="B3" s="3" t="s">
        <v>30</v>
      </c>
      <c r="C3" s="3" t="s">
        <v>31</v>
      </c>
    </row>
    <row r="4" spans="1:3" x14ac:dyDescent="0.25">
      <c r="A4" s="3" t="s">
        <v>28</v>
      </c>
      <c r="B4" s="3" t="s">
        <v>0</v>
      </c>
      <c r="C4" s="3" t="s">
        <v>1</v>
      </c>
    </row>
    <row r="5" spans="1:3" x14ac:dyDescent="0.25">
      <c r="A5" s="3" t="s">
        <v>3</v>
      </c>
      <c r="B5" s="3">
        <v>140</v>
      </c>
      <c r="C5" s="3" t="s">
        <v>2</v>
      </c>
    </row>
    <row r="6" spans="1:3" ht="31.5" customHeight="1" x14ac:dyDescent="0.25">
      <c r="A6" s="4" t="s">
        <v>4</v>
      </c>
      <c r="B6" s="3">
        <v>0.1</v>
      </c>
      <c r="C6" s="3"/>
    </row>
    <row r="7" spans="1:3" ht="29.25" customHeight="1" x14ac:dyDescent="0.25">
      <c r="A7" s="4" t="s">
        <v>5</v>
      </c>
      <c r="B7" s="3">
        <v>0.7</v>
      </c>
      <c r="C7" s="3"/>
    </row>
    <row r="8" spans="1:3" ht="30" x14ac:dyDescent="0.25">
      <c r="A8" s="4" t="s">
        <v>6</v>
      </c>
      <c r="B8" s="3">
        <v>0.2</v>
      </c>
      <c r="C8" s="3"/>
    </row>
    <row r="9" spans="1:3" ht="45" x14ac:dyDescent="0.25">
      <c r="A9" s="4" t="s">
        <v>7</v>
      </c>
      <c r="B9" s="3">
        <v>7.0000000000000007E-2</v>
      </c>
      <c r="C9" s="3"/>
    </row>
    <row r="10" spans="1:3" ht="45" x14ac:dyDescent="0.25">
      <c r="A10" s="4" t="s">
        <v>9</v>
      </c>
      <c r="B10" s="3">
        <f>B5*B6*(B9+(B8-B9)*B7)</f>
        <v>2.254</v>
      </c>
      <c r="C10" s="3" t="s">
        <v>8</v>
      </c>
    </row>
    <row r="11" spans="1:3" x14ac:dyDescent="0.25">
      <c r="A11" s="4" t="s">
        <v>12</v>
      </c>
      <c r="B11" s="3">
        <v>45.553069999999998</v>
      </c>
      <c r="C11" s="3" t="s">
        <v>11</v>
      </c>
    </row>
    <row r="12" spans="1:3" x14ac:dyDescent="0.25">
      <c r="A12" s="4" t="s">
        <v>10</v>
      </c>
      <c r="B12" s="3">
        <f>B10*B11</f>
        <v>102.67661978</v>
      </c>
      <c r="C12" s="3"/>
    </row>
    <row r="13" spans="1:3" ht="30" x14ac:dyDescent="0.25">
      <c r="A13" s="4" t="s">
        <v>15</v>
      </c>
      <c r="B13" s="3">
        <f>((B10*B14/B17)/B18)*B11</f>
        <v>2.5289807827586205E-2</v>
      </c>
      <c r="C13" s="3" t="s">
        <v>14</v>
      </c>
    </row>
    <row r="14" spans="1:3" ht="75" x14ac:dyDescent="0.25">
      <c r="A14" s="4" t="s">
        <v>16</v>
      </c>
      <c r="B14" s="3">
        <f>B15*B16*2-365</f>
        <v>35</v>
      </c>
      <c r="C14" s="3" t="s">
        <v>17</v>
      </c>
    </row>
    <row r="15" spans="1:3" ht="45" x14ac:dyDescent="0.25">
      <c r="A15" s="4" t="s">
        <v>18</v>
      </c>
      <c r="B15" s="3">
        <v>200</v>
      </c>
      <c r="C15" s="3" t="s">
        <v>19</v>
      </c>
    </row>
    <row r="16" spans="1:3" ht="45" x14ac:dyDescent="0.25">
      <c r="A16" s="4" t="s">
        <v>20</v>
      </c>
      <c r="B16" s="3">
        <v>1</v>
      </c>
      <c r="C16" s="3" t="s">
        <v>21</v>
      </c>
    </row>
    <row r="17" spans="1:4" ht="30" x14ac:dyDescent="0.25">
      <c r="A17" s="4" t="s">
        <v>22</v>
      </c>
      <c r="B17" s="3">
        <v>49</v>
      </c>
      <c r="C17" s="3" t="s">
        <v>23</v>
      </c>
    </row>
    <row r="18" spans="1:4" ht="30" x14ac:dyDescent="0.25">
      <c r="A18" s="4" t="s">
        <v>24</v>
      </c>
      <c r="B18" s="3">
        <v>2900</v>
      </c>
      <c r="C18" s="3" t="s">
        <v>25</v>
      </c>
    </row>
    <row r="19" spans="1:4" ht="45" x14ac:dyDescent="0.25">
      <c r="A19" s="6" t="s">
        <v>33</v>
      </c>
      <c r="B19" s="3">
        <f>(0.044*B20+0.004*B21+0.015*B22)*1</f>
        <v>35.383960000000002</v>
      </c>
      <c r="C19" s="5" t="s">
        <v>32</v>
      </c>
    </row>
    <row r="20" spans="1:4" ht="30" x14ac:dyDescent="0.25">
      <c r="A20" s="6" t="s">
        <v>34</v>
      </c>
      <c r="B20" s="3">
        <v>131.12</v>
      </c>
      <c r="C20" s="3" t="s">
        <v>11</v>
      </c>
    </row>
    <row r="21" spans="1:4" ht="30" x14ac:dyDescent="0.25">
      <c r="A21" s="6" t="s">
        <v>35</v>
      </c>
      <c r="B21" s="3">
        <v>500.22</v>
      </c>
      <c r="C21" s="3" t="s">
        <v>11</v>
      </c>
    </row>
    <row r="22" spans="1:4" ht="30" x14ac:dyDescent="0.25">
      <c r="A22" s="6" t="s">
        <v>36</v>
      </c>
      <c r="B22" s="3">
        <v>1840.92</v>
      </c>
      <c r="C22" s="3" t="s">
        <v>11</v>
      </c>
    </row>
    <row r="23" spans="1:4" x14ac:dyDescent="0.25">
      <c r="A23" s="6" t="s">
        <v>37</v>
      </c>
      <c r="B23" s="3" t="s">
        <v>13</v>
      </c>
      <c r="C23" s="3"/>
    </row>
    <row r="24" spans="1:4" ht="60" x14ac:dyDescent="0.25">
      <c r="A24" s="6" t="s">
        <v>38</v>
      </c>
      <c r="B24" s="3">
        <v>444.63</v>
      </c>
      <c r="C24" s="7" t="s">
        <v>32</v>
      </c>
      <c r="D24" t="s">
        <v>42</v>
      </c>
    </row>
    <row r="25" spans="1:4" ht="45" x14ac:dyDescent="0.25">
      <c r="A25" s="6" t="s">
        <v>39</v>
      </c>
      <c r="B25" s="3">
        <v>24</v>
      </c>
      <c r="C25" s="3" t="s">
        <v>40</v>
      </c>
    </row>
    <row r="26" spans="1:4" ht="30" x14ac:dyDescent="0.25">
      <c r="A26" s="6" t="s">
        <v>41</v>
      </c>
      <c r="B26" s="3">
        <f>(B24+B13+B19)*B25/B18</f>
        <v>3.9727386190992622</v>
      </c>
      <c r="C26" s="3" t="s">
        <v>13</v>
      </c>
    </row>
    <row r="27" spans="1:4" x14ac:dyDescent="0.25">
      <c r="A27" s="8"/>
      <c r="B2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2023-09-20T03:55:39Z</dcterms:modified>
</cp:coreProperties>
</file>