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окументы\Документы Анна\"/>
    </mc:Choice>
  </mc:AlternateContent>
  <bookViews>
    <workbookView xWindow="0" yWindow="0" windowWidth="28800" windowHeight="12120" tabRatio="808"/>
  </bookViews>
  <sheets>
    <sheet name="Смета 1 (сит план)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dck">[1]топография!#REF!</definedName>
    <definedName name="Itog">#REF!</definedName>
    <definedName name="Print_Area" localSheetId="0">'Смета 1 (сит план)'!$A$1:$I$53</definedName>
    <definedName name="Print_Titles" localSheetId="0">'Смета 1 (сит план)'!$35:$36</definedName>
    <definedName name="SAM">#REF!</definedName>
    <definedName name="SM">#REF!</definedName>
    <definedName name="SM_SM">#REF!</definedName>
    <definedName name="SM_STO">#REF!</definedName>
    <definedName name="SM_STO_1">'[2]СМЕТА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[3]топография!#REF!</definedName>
    <definedName name="АФС">[4]топография!#REF!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[5]топография!#REF!</definedName>
    <definedName name="геол1">#REF!</definedName>
    <definedName name="геоф">#REF!</definedName>
    <definedName name="геофиз">#REF!</definedName>
    <definedName name="Гидро">[6]топография!#REF!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[7]Смета!#REF!</definedName>
    <definedName name="Дефлятор">#REF!</definedName>
    <definedName name="Длинна_границы">#REF!</definedName>
    <definedName name="Длинна_трассы">#REF!</definedName>
    <definedName name="ДСК">[1]топография!#REF!</definedName>
    <definedName name="ДСК1">[8]топография!#REF!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0">'Смета 1 (сит план)'!$A$1:$I$53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[9]Смета!#REF!</definedName>
    <definedName name="п">#REF!</definedName>
    <definedName name="план">[8]топография!#REF!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[1]топография!#REF!</definedName>
    <definedName name="прапоалад">[10]топография!#REF!</definedName>
    <definedName name="про">#REF!</definedName>
    <definedName name="пробная">#REF!</definedName>
    <definedName name="РД">#REF!</definedName>
    <definedName name="рол">[10]топография!#REF!</definedName>
    <definedName name="рпв">#REF!</definedName>
    <definedName name="Руководитель">#REF!</definedName>
    <definedName name="свод1">[11]топография!#REF!</definedName>
    <definedName name="см">#REF!</definedName>
    <definedName name="См5">#REF!</definedName>
    <definedName name="СМ6">[8]топография!#REF!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[10]топография!#REF!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</definedNames>
  <calcPr calcId="152511" concurrentCalc="0"/>
</workbook>
</file>

<file path=xl/calcChain.xml><?xml version="1.0" encoding="utf-8"?>
<calcChain xmlns="http://schemas.openxmlformats.org/spreadsheetml/2006/main">
  <c r="E31" i="27" l="1"/>
  <c r="H32" i="27"/>
  <c r="I31" i="27"/>
  <c r="E33" i="27"/>
  <c r="H35" i="27"/>
  <c r="H34" i="27"/>
  <c r="I33" i="27"/>
  <c r="I39" i="27"/>
  <c r="I43" i="27"/>
  <c r="H45" i="27"/>
  <c r="I47" i="27"/>
  <c r="I48" i="27"/>
  <c r="I49" i="27"/>
  <c r="B15" i="27"/>
  <c r="A4" i="27"/>
  <c r="B13" i="27"/>
  <c r="I50" i="27"/>
</calcChain>
</file>

<file path=xl/sharedStrings.xml><?xml version="1.0" encoding="utf-8"?>
<sst xmlns="http://schemas.openxmlformats.org/spreadsheetml/2006/main" count="67" uniqueCount="55">
  <si>
    <t>Наименование объекта:</t>
  </si>
  <si>
    <t>Наименование организации Заказчика:</t>
  </si>
  <si>
    <t>Наименование организации Исполнителя:</t>
  </si>
  <si>
    <t>Исходные данные для расчета:</t>
  </si>
  <si>
    <t>Количество кадастровых кварталов, шт</t>
  </si>
  <si>
    <t>Масштаб картографического материала</t>
  </si>
  <si>
    <t>Количество планшетов,шт</t>
  </si>
  <si>
    <t>Количество кв. дм. плана</t>
  </si>
  <si>
    <t>Количество точек с геоданными на 1 км границы</t>
  </si>
  <si>
    <t>Количество смежных землепользователей, шт</t>
  </si>
  <si>
    <t>Количество видов продукции</t>
  </si>
  <si>
    <t>Расчет затрат</t>
  </si>
  <si>
    <t>а</t>
  </si>
  <si>
    <t>х1</t>
  </si>
  <si>
    <t>в</t>
  </si>
  <si>
    <t>х2</t>
  </si>
  <si>
    <t>показатель</t>
  </si>
  <si>
    <t>коэффициент</t>
  </si>
  <si>
    <t>значение коэффициента</t>
  </si>
  <si>
    <t>к1</t>
  </si>
  <si>
    <t>к4</t>
  </si>
  <si>
    <t>к5</t>
  </si>
  <si>
    <t>ав</t>
  </si>
  <si>
    <t>к6</t>
  </si>
  <si>
    <t>к7</t>
  </si>
  <si>
    <t>к2</t>
  </si>
  <si>
    <t>к3</t>
  </si>
  <si>
    <t>Итого:</t>
  </si>
  <si>
    <t>Итого с учетом коэффициентов</t>
  </si>
  <si>
    <t>НДС 18%</t>
  </si>
  <si>
    <t>Количество точек переносимых в натуру на 1 км границы</t>
  </si>
  <si>
    <t>Цены на изготовление проектной и изыскательской продукции определяются по соответствующим таблицам Сборника с применением нижеследующей формулы: Цена=ах1+вх2 где: "а" и "в" цена в расчете на единицу измерения по соответствующим таблицам Сборника; х1; х2 - количество единиц измерения или усложняющие факторы, изложенные в примечаниях к таблицам Сборника и относящиеся соответственно к показателям "а" и "в".</t>
  </si>
  <si>
    <t>Площадь, га.</t>
  </si>
  <si>
    <t>к сводной смете</t>
  </si>
  <si>
    <t>Приложение № 1</t>
  </si>
  <si>
    <t>АО "Мособлэнерго"</t>
  </si>
  <si>
    <t xml:space="preserve">Основания для расчета сметы:
Сборник цен и общественно необходимых затрат труда (ОНЗТ) на изготовление проектной и изыскательской продукции землеустройства, земельного кадастра и мониторинга земель. М., Роскомзем, 1996 г.
</t>
  </si>
  <si>
    <t>Вид  работ,
номер соответствующих  глав/таблиц/параграфов/пунктов Сборника</t>
  </si>
  <si>
    <t>Итого,  руб.</t>
  </si>
  <si>
    <t>2. Нанесение на плановую основу границ землепользований (применительно кадастровых границ земельных участков). Сборник цен. Роскомзем, 1996.Таблица 42.</t>
  </si>
  <si>
    <t>3. Изготовление копий на электрографических аппаратах,
СЦиОНЗТ  Роскомзем, 1996, табл. 137</t>
  </si>
  <si>
    <t>Итого в ценах 1996г.:</t>
  </si>
  <si>
    <t xml:space="preserve"> Перевод в базовый уровень  цен 2001г. 
(письмо Росземкадастра от 15.05.2001 №НК/465 от 15.05.2001г.):</t>
  </si>
  <si>
    <t>Итого по смете в ценах 2015 г.</t>
  </si>
  <si>
    <t>Всего по смете:</t>
  </si>
  <si>
    <t xml:space="preserve">Составил:  </t>
  </si>
  <si>
    <t xml:space="preserve">СОГЛАСОВАНО:   </t>
  </si>
  <si>
    <t>1. Составление и вычерчивание
плана границ землепользования (применительно составление ситуационного плана территории )  Сборник цен.   Роскомзем, 1996.  Таблица 75.</t>
  </si>
  <si>
    <t>Перевод в текущие  цены по состоянию на             1 кв. 2015 г. Письмо Минстроя РФ от 12.02.2015 г. № 3691-ЛС/08</t>
  </si>
  <si>
    <t xml:space="preserve">Заместитель директора по капитальному строительству - начальник отдела Воскресенского филиала АО "Мособлэнерго" </t>
  </si>
  <si>
    <t>___________________В.М. Канунов</t>
  </si>
  <si>
    <t>СМЕТА №1                                                                                                                                                                                                                                                           подготовка ситуационного плана территории с нанесением границ земельных участков и зон с особым режимом использования территориии</t>
  </si>
  <si>
    <t>УТВЕРЖДАЮ:                                                                                                                                 И.О. директора Вокресенского филиала                                                         АО "Мособлэнерго"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 Н.С. Ваничкин
«___» ______________  2015 г.
м.п.</t>
  </si>
  <si>
    <t>__________________В.А. Володин
«___» ______________ 2015 г.
м.п.</t>
  </si>
  <si>
    <t xml:space="preserve">Главный инженер проекта ООО "ЛИДЕР"  ______________________С.Р. Маркосян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</si>
</sst>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9" formatCode="_-* #,##0.00[$€-1]_-;\-* #,##0.00[$€-1]_-;_-* &quot;-&quot;??[$€-1]_-"/>
    <numFmt numFmtId="170" formatCode="#,##0&quot;р.&quot;"/>
    <numFmt numFmtId="171" formatCode="#,##0.000"/>
    <numFmt numFmtId="173" formatCode="0.000000"/>
  </numFmts>
  <fonts count="5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Arial CE"/>
      <charset val="238"/>
    </font>
    <font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name val="Helv"/>
      <charset val="204"/>
    </font>
    <font>
      <sz val="12"/>
      <color indexed="24"/>
      <name val="Arial"/>
      <family val="2"/>
      <charset val="204"/>
    </font>
    <font>
      <sz val="10"/>
      <name val="Arial Cyr"/>
      <family val="2"/>
    </font>
    <font>
      <sz val="10"/>
      <name val="Arial Cyr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5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6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7" fillId="0" borderId="0"/>
    <xf numFmtId="4" fontId="35" fillId="0" borderId="0">
      <alignment vertical="center"/>
    </xf>
    <xf numFmtId="0" fontId="36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9" fillId="28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37" fillId="36" borderId="0" applyNumberFormat="0" applyBorder="0" applyAlignment="0" applyProtection="0"/>
    <xf numFmtId="0" fontId="38" fillId="37" borderId="1" applyNumberFormat="0" applyAlignment="0" applyProtection="0"/>
    <xf numFmtId="0" fontId="18" fillId="30" borderId="7" applyNumberFormat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31" borderId="0" applyNumberFormat="0" applyBorder="0" applyAlignment="0" applyProtection="0"/>
    <xf numFmtId="0" fontId="39" fillId="0" borderId="18" applyNumberFormat="0" applyFill="0" applyAlignment="0" applyProtection="0"/>
    <xf numFmtId="0" fontId="40" fillId="0" borderId="4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11" fillId="35" borderId="1" applyNumberFormat="0" applyAlignment="0" applyProtection="0"/>
    <xf numFmtId="0" fontId="42" fillId="0" borderId="9" applyNumberFormat="0" applyFill="0" applyAlignment="0" applyProtection="0"/>
    <xf numFmtId="0" fontId="20" fillId="41" borderId="0" applyNumberFormat="0" applyBorder="0" applyAlignment="0" applyProtection="0"/>
    <xf numFmtId="0" fontId="33" fillId="0" borderId="0"/>
    <xf numFmtId="0" fontId="43" fillId="0" borderId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26" fillId="28" borderId="8" applyNumberFormat="0" applyFont="0" applyAlignment="0" applyProtection="0"/>
    <xf numFmtId="0" fontId="12" fillId="37" borderId="2" applyNumberFormat="0" applyAlignment="0" applyProtection="0"/>
    <xf numFmtId="0" fontId="44" fillId="42" borderId="0">
      <alignment horizontal="left" vertical="center"/>
    </xf>
    <xf numFmtId="0" fontId="45" fillId="0" borderId="0">
      <alignment horizontal="right" vertical="center"/>
    </xf>
    <xf numFmtId="0" fontId="44" fillId="42" borderId="0">
      <alignment horizontal="right" vertical="center"/>
    </xf>
    <xf numFmtId="0" fontId="46" fillId="0" borderId="0">
      <alignment horizontal="left" vertical="center"/>
    </xf>
    <xf numFmtId="0" fontId="44" fillId="42" borderId="0">
      <alignment horizontal="left" vertical="center"/>
    </xf>
    <xf numFmtId="0" fontId="44" fillId="0" borderId="0">
      <alignment horizontal="center" vertical="center"/>
    </xf>
    <xf numFmtId="0" fontId="44" fillId="42" borderId="0">
      <alignment horizontal="center" vertical="center"/>
    </xf>
    <xf numFmtId="0" fontId="44" fillId="0" borderId="0">
      <alignment horizontal="center" vertical="center"/>
    </xf>
    <xf numFmtId="0" fontId="47" fillId="42" borderId="0">
      <alignment horizontal="left" vertical="center"/>
    </xf>
    <xf numFmtId="0" fontId="44" fillId="0" borderId="0">
      <alignment horizontal="center" vertical="center"/>
    </xf>
    <xf numFmtId="0" fontId="44" fillId="0" borderId="0">
      <alignment horizontal="left" vertical="center"/>
    </xf>
    <xf numFmtId="0" fontId="44" fillId="0" borderId="0">
      <alignment horizontal="right" vertical="center"/>
    </xf>
    <xf numFmtId="0" fontId="44" fillId="0" borderId="0">
      <alignment horizontal="center" vertical="center"/>
    </xf>
    <xf numFmtId="0" fontId="44" fillId="0" borderId="0">
      <alignment horizontal="left" vertical="top"/>
    </xf>
    <xf numFmtId="0" fontId="44" fillId="0" borderId="0">
      <alignment horizontal="right" vertical="center"/>
    </xf>
    <xf numFmtId="0" fontId="44" fillId="0" borderId="0">
      <alignment horizontal="right" vertical="top"/>
    </xf>
    <xf numFmtId="0" fontId="44" fillId="0" borderId="0">
      <alignment horizontal="left" vertical="top"/>
    </xf>
    <xf numFmtId="0" fontId="44" fillId="42" borderId="0">
      <alignment horizontal="center" vertical="center"/>
    </xf>
    <xf numFmtId="0" fontId="44" fillId="0" borderId="0">
      <alignment horizontal="left" vertical="center"/>
    </xf>
    <xf numFmtId="0" fontId="48" fillId="42" borderId="0">
      <alignment horizontal="center" vertical="center"/>
    </xf>
    <xf numFmtId="0" fontId="44" fillId="0" borderId="0">
      <alignment horizontal="left" vertical="top"/>
    </xf>
    <xf numFmtId="0" fontId="49" fillId="42" borderId="0">
      <alignment horizontal="center" vertical="center"/>
    </xf>
    <xf numFmtId="0" fontId="44" fillId="42" borderId="0">
      <alignment horizontal="center" vertical="center"/>
    </xf>
    <xf numFmtId="0" fontId="44" fillId="42" borderId="0">
      <alignment horizontal="center" vertical="top"/>
    </xf>
    <xf numFmtId="0" fontId="44" fillId="42" borderId="0">
      <alignment horizontal="center" vertical="center"/>
    </xf>
    <xf numFmtId="0" fontId="50" fillId="0" borderId="0">
      <alignment horizontal="left" vertical="top"/>
    </xf>
    <xf numFmtId="0" fontId="44" fillId="42" borderId="0">
      <alignment horizontal="center" vertical="center"/>
    </xf>
    <xf numFmtId="0" fontId="44" fillId="42" borderId="0">
      <alignment horizontal="left" vertical="center"/>
    </xf>
    <xf numFmtId="0" fontId="50" fillId="0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left" vertical="center"/>
    </xf>
    <xf numFmtId="0" fontId="44" fillId="0" borderId="0">
      <alignment horizontal="left" vertical="top"/>
    </xf>
    <xf numFmtId="0" fontId="51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3" fillId="0" borderId="9" applyNumberFormat="0" applyFill="0" applyAlignment="0" applyProtection="0"/>
    <xf numFmtId="0" fontId="52" fillId="0" borderId="0"/>
    <xf numFmtId="0" fontId="53" fillId="0" borderId="0"/>
    <xf numFmtId="0" fontId="24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0" borderId="0">
      <alignment horizontal="left" indent="5"/>
    </xf>
    <xf numFmtId="0" fontId="26" fillId="0" borderId="0"/>
    <xf numFmtId="0" fontId="6" fillId="0" borderId="0"/>
    <xf numFmtId="0" fontId="5" fillId="0" borderId="0"/>
    <xf numFmtId="0" fontId="4" fillId="0" borderId="0"/>
    <xf numFmtId="0" fontId="54" fillId="0" borderId="0"/>
    <xf numFmtId="0" fontId="54" fillId="0" borderId="0"/>
    <xf numFmtId="9" fontId="5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7" fillId="0" borderId="0" xfId="36" applyFont="1" applyFill="1" applyAlignment="1">
      <alignment vertical="center" wrapText="1"/>
    </xf>
    <xf numFmtId="0" fontId="27" fillId="0" borderId="0" xfId="36" applyFont="1" applyFill="1" applyAlignment="1">
      <alignment vertical="center"/>
    </xf>
    <xf numFmtId="0" fontId="27" fillId="0" borderId="0" xfId="36" applyFont="1" applyFill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7" fillId="0" borderId="0" xfId="36" applyFont="1" applyFill="1" applyBorder="1" applyAlignment="1">
      <alignment vertical="center"/>
    </xf>
    <xf numFmtId="0" fontId="30" fillId="0" borderId="0" xfId="36" applyFont="1" applyFill="1" applyAlignment="1">
      <alignment horizontal="left" vertical="center"/>
    </xf>
    <xf numFmtId="0" fontId="28" fillId="0" borderId="0" xfId="0" applyNumberFormat="1" applyFont="1"/>
    <xf numFmtId="165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Border="1"/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7" fillId="0" borderId="0" xfId="36" applyFont="1" applyFill="1" applyAlignment="1">
      <alignment vertical="top" wrapText="1"/>
    </xf>
    <xf numFmtId="0" fontId="28" fillId="0" borderId="0" xfId="0" applyFont="1" applyAlignment="1">
      <alignment vertical="top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8" fillId="0" borderId="0" xfId="0" applyFont="1" applyAlignment="1">
      <alignment horizontal="left"/>
    </xf>
    <xf numFmtId="0" fontId="28" fillId="0" borderId="10" xfId="0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165" fontId="29" fillId="0" borderId="10" xfId="0" applyNumberFormat="1" applyFont="1" applyFill="1" applyBorder="1" applyAlignment="1">
      <alignment horizontal="left" vertical="center" wrapText="1"/>
    </xf>
    <xf numFmtId="165" fontId="28" fillId="0" borderId="10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27" fillId="0" borderId="0" xfId="0" applyFont="1" applyFill="1" applyAlignment="1">
      <alignment horizontal="left" vertical="center" wrapText="1"/>
    </xf>
    <xf numFmtId="173" fontId="27" fillId="0" borderId="0" xfId="0" applyNumberFormat="1" applyFont="1" applyFill="1"/>
    <xf numFmtId="165" fontId="28" fillId="0" borderId="11" xfId="0" applyNumberFormat="1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165" fontId="28" fillId="0" borderId="16" xfId="0" applyNumberFormat="1" applyFont="1" applyFill="1" applyBorder="1" applyAlignment="1">
      <alignment horizontal="left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73" fontId="28" fillId="0" borderId="10" xfId="0" applyNumberFormat="1" applyFont="1" applyFill="1" applyBorder="1" applyAlignment="1">
      <alignment horizontal="center" vertical="center"/>
    </xf>
    <xf numFmtId="165" fontId="28" fillId="0" borderId="1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0" xfId="36" applyFont="1" applyFill="1" applyAlignment="1">
      <alignment horizontal="left" vertical="top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13" xfId="0" applyNumberFormat="1" applyFont="1" applyBorder="1" applyAlignment="1">
      <alignment horizontal="left" vertical="center" wrapText="1"/>
    </xf>
    <xf numFmtId="0" fontId="28" fillId="0" borderId="14" xfId="0" applyNumberFormat="1" applyFont="1" applyBorder="1" applyAlignment="1">
      <alignment horizontal="left" vertical="center" wrapText="1"/>
    </xf>
    <xf numFmtId="0" fontId="28" fillId="0" borderId="15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0" fontId="27" fillId="0" borderId="17" xfId="0" applyFont="1" applyFill="1" applyBorder="1" applyAlignment="1">
      <alignment wrapText="1"/>
    </xf>
    <xf numFmtId="0" fontId="34" fillId="0" borderId="17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0" fillId="0" borderId="0" xfId="0" applyFont="1" applyFill="1"/>
    <xf numFmtId="0" fontId="27" fillId="0" borderId="0" xfId="0" applyFont="1" applyFill="1" applyAlignment="1">
      <alignment vertical="center" wrapText="1"/>
    </xf>
    <xf numFmtId="0" fontId="56" fillId="0" borderId="10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57" fillId="0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29" fillId="0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2" fillId="0" borderId="13" xfId="36" applyFont="1" applyFill="1" applyBorder="1" applyAlignment="1">
      <alignment horizontal="left" vertical="center"/>
    </xf>
    <xf numFmtId="0" fontId="32" fillId="0" borderId="14" xfId="36" applyFont="1" applyFill="1" applyBorder="1" applyAlignment="1">
      <alignment horizontal="left" vertical="center"/>
    </xf>
    <xf numFmtId="0" fontId="32" fillId="0" borderId="15" xfId="36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wrapText="1"/>
    </xf>
    <xf numFmtId="0" fontId="31" fillId="0" borderId="14" xfId="0" applyFont="1" applyFill="1" applyBorder="1" applyAlignment="1">
      <alignment horizontal="left" wrapText="1"/>
    </xf>
    <xf numFmtId="0" fontId="31" fillId="0" borderId="15" xfId="0" applyFont="1" applyFill="1" applyBorder="1" applyAlignment="1">
      <alignment horizontal="left" wrapText="1"/>
    </xf>
    <xf numFmtId="0" fontId="27" fillId="0" borderId="13" xfId="0" applyFont="1" applyFill="1" applyBorder="1" applyAlignment="1">
      <alignment vertical="top" wrapText="1"/>
    </xf>
    <xf numFmtId="0" fontId="27" fillId="0" borderId="14" xfId="0" applyFont="1" applyFill="1" applyBorder="1" applyAlignment="1">
      <alignment vertical="top" wrapText="1"/>
    </xf>
    <xf numFmtId="0" fontId="27" fillId="0" borderId="15" xfId="0" applyFont="1" applyFill="1" applyBorder="1" applyAlignment="1">
      <alignment vertical="top" wrapText="1"/>
    </xf>
    <xf numFmtId="0" fontId="29" fillId="43" borderId="10" xfId="0" applyFont="1" applyFill="1" applyBorder="1" applyAlignment="1">
      <alignment horizontal="center" vertical="center" wrapText="1"/>
    </xf>
    <xf numFmtId="0" fontId="56" fillId="43" borderId="10" xfId="0" applyFont="1" applyFill="1" applyBorder="1" applyAlignment="1">
      <alignment horizontal="center" vertical="center"/>
    </xf>
  </cellXfs>
  <cellStyles count="351">
    <cellStyle name="_Сметы ВНИИСТ" xfId="87"/>
    <cellStyle name="_Японское море_РД - ВНИИСТ" xfId="88"/>
    <cellStyle name="20% — акцент1" xfId="1" builtinId="30" customBuiltin="1"/>
    <cellStyle name="20% - Акцент1 2" xfId="45"/>
    <cellStyle name="20% - Акцент1 2 2" xfId="89"/>
    <cellStyle name="20% — акцент2" xfId="2" builtinId="34" customBuiltin="1"/>
    <cellStyle name="20% - Акцент2 2" xfId="46"/>
    <cellStyle name="20% - Акцент2 2 2" xfId="90"/>
    <cellStyle name="20% — акцент3" xfId="3" builtinId="38" customBuiltin="1"/>
    <cellStyle name="20% - Акцент3 2" xfId="47"/>
    <cellStyle name="20% - Акцент3 2 2" xfId="91"/>
    <cellStyle name="20% — акцент4" xfId="4" builtinId="42" customBuiltin="1"/>
    <cellStyle name="20% - Акцент4 2" xfId="48"/>
    <cellStyle name="20% - Акцент4 2 2" xfId="92"/>
    <cellStyle name="20% — акцент5" xfId="5" builtinId="46" customBuiltin="1"/>
    <cellStyle name="20% - Акцент5 2" xfId="49"/>
    <cellStyle name="20% - Акцент5 2 2" xfId="93"/>
    <cellStyle name="20% — акцент6" xfId="6" builtinId="50" customBuiltin="1"/>
    <cellStyle name="20% - Акцент6 2" xfId="50"/>
    <cellStyle name="20% - Акцент6 2 2" xfId="94"/>
    <cellStyle name="40% — акцент1" xfId="7" builtinId="31" customBuiltin="1"/>
    <cellStyle name="40% - Акцент1 2" xfId="51"/>
    <cellStyle name="40% - Акцент1 2 2" xfId="95"/>
    <cellStyle name="40% — акцент2" xfId="8" builtinId="35" customBuiltin="1"/>
    <cellStyle name="40% - Акцент2 2" xfId="52"/>
    <cellStyle name="40% - Акцент2 2 2" xfId="96"/>
    <cellStyle name="40% — акцент3" xfId="9" builtinId="39" customBuiltin="1"/>
    <cellStyle name="40% - Акцент3 2" xfId="53"/>
    <cellStyle name="40% - Акцент3 2 2" xfId="97"/>
    <cellStyle name="40% — акцент4" xfId="10" builtinId="43" customBuiltin="1"/>
    <cellStyle name="40% - Акцент4 2" xfId="54"/>
    <cellStyle name="40% - Акцент4 2 2" xfId="98"/>
    <cellStyle name="40% — акцент5" xfId="11" builtinId="47" customBuiltin="1"/>
    <cellStyle name="40% - Акцент5 2" xfId="55"/>
    <cellStyle name="40% - Акцент5 2 2" xfId="99"/>
    <cellStyle name="40% — акцент6" xfId="12" builtinId="51" customBuiltin="1"/>
    <cellStyle name="40% - Акцент6 2" xfId="56"/>
    <cellStyle name="40% - Акцент6 2 2" xfId="100"/>
    <cellStyle name="60% — акцент1" xfId="13" builtinId="32" customBuiltin="1"/>
    <cellStyle name="60% - Акцент1 2" xfId="57"/>
    <cellStyle name="60% - Акцент1 2 2" xfId="101"/>
    <cellStyle name="60% — акцент2" xfId="14" builtinId="36" customBuiltin="1"/>
    <cellStyle name="60% - Акцент2 2" xfId="58"/>
    <cellStyle name="60% - Акцент2 2 2" xfId="102"/>
    <cellStyle name="60% — акцент3" xfId="15" builtinId="40" customBuiltin="1"/>
    <cellStyle name="60% - Акцент3 2" xfId="59"/>
    <cellStyle name="60% - Акцент3 2 2" xfId="103"/>
    <cellStyle name="60% — акцент4" xfId="16" builtinId="44" customBuiltin="1"/>
    <cellStyle name="60% - Акцент4 2" xfId="60"/>
    <cellStyle name="60% - Акцент4 2 2" xfId="104"/>
    <cellStyle name="60% — акцент5" xfId="17" builtinId="48" customBuiltin="1"/>
    <cellStyle name="60% - Акцент5 2" xfId="61"/>
    <cellStyle name="60% - Акцент5 2 2" xfId="105"/>
    <cellStyle name="60% — акцент6" xfId="18" builtinId="52" customBuiltin="1"/>
    <cellStyle name="60% - Акцент6 2" xfId="62"/>
    <cellStyle name="60% - Акцент6 2 2" xfId="106"/>
    <cellStyle name="Accent1" xfId="107"/>
    <cellStyle name="Accent1 - 20%" xfId="108"/>
    <cellStyle name="Accent1 - 40%" xfId="109"/>
    <cellStyle name="Accent1 - 60%" xfId="110"/>
    <cellStyle name="Accent2" xfId="111"/>
    <cellStyle name="Accent2 - 20%" xfId="112"/>
    <cellStyle name="Accent2 - 40%" xfId="113"/>
    <cellStyle name="Accent2 - 60%" xfId="114"/>
    <cellStyle name="Accent3" xfId="115"/>
    <cellStyle name="Accent3 - 20%" xfId="116"/>
    <cellStyle name="Accent3 - 40%" xfId="117"/>
    <cellStyle name="Accent3 - 60%" xfId="118"/>
    <cellStyle name="Accent4" xfId="119"/>
    <cellStyle name="Accent4 - 20%" xfId="120"/>
    <cellStyle name="Accent4 - 40%" xfId="121"/>
    <cellStyle name="Accent4 - 60%" xfId="122"/>
    <cellStyle name="Accent5" xfId="123"/>
    <cellStyle name="Accent5 - 20%" xfId="124"/>
    <cellStyle name="Accent5 - 40%" xfId="125"/>
    <cellStyle name="Accent5 - 60%" xfId="126"/>
    <cellStyle name="Accent6" xfId="127"/>
    <cellStyle name="Accent6 - 20%" xfId="128"/>
    <cellStyle name="Accent6 - 40%" xfId="129"/>
    <cellStyle name="Accent6 - 60%" xfId="130"/>
    <cellStyle name="Bad" xfId="131"/>
    <cellStyle name="Calculation" xfId="132"/>
    <cellStyle name="Check Cell" xfId="133"/>
    <cellStyle name="Emphasis 1" xfId="134"/>
    <cellStyle name="Emphasis 2" xfId="135"/>
    <cellStyle name="Emphasis 3" xfId="136"/>
    <cellStyle name="Euro" xfId="137"/>
    <cellStyle name="Euro 2" xfId="138"/>
    <cellStyle name="Euro 3" xfId="139"/>
    <cellStyle name="Euro 4" xfId="140"/>
    <cellStyle name="Euro 5" xfId="141"/>
    <cellStyle name="Euro 6" xfId="142"/>
    <cellStyle name="Euro 7" xfId="143"/>
    <cellStyle name="Euro 8" xfId="144"/>
    <cellStyle name="Euro 9" xfId="145"/>
    <cellStyle name="Good" xfId="146"/>
    <cellStyle name="Heading 1" xfId="147"/>
    <cellStyle name="Heading 2" xfId="148"/>
    <cellStyle name="Heading 3" xfId="149"/>
    <cellStyle name="Heading 4" xfId="150"/>
    <cellStyle name="Input" xfId="151"/>
    <cellStyle name="Linked Cell" xfId="152"/>
    <cellStyle name="Neutral" xfId="153"/>
    <cellStyle name="Normal_Catalogue MW" xfId="154"/>
    <cellStyle name="Normalny_R98-010all_rozdz" xfId="155"/>
    <cellStyle name="Note" xfId="156"/>
    <cellStyle name="Note 2" xfId="157"/>
    <cellStyle name="Note 3" xfId="158"/>
    <cellStyle name="Note 4" xfId="159"/>
    <cellStyle name="Note 5" xfId="160"/>
    <cellStyle name="Note 6" xfId="161"/>
    <cellStyle name="Note 7" xfId="162"/>
    <cellStyle name="Note 8" xfId="163"/>
    <cellStyle name="Note 9" xfId="164"/>
    <cellStyle name="Output" xfId="165"/>
    <cellStyle name="S0" xfId="166"/>
    <cellStyle name="S0 2" xfId="167"/>
    <cellStyle name="S1" xfId="168"/>
    <cellStyle name="S1 2" xfId="169"/>
    <cellStyle name="S10" xfId="170"/>
    <cellStyle name="S10 2" xfId="171"/>
    <cellStyle name="S11" xfId="172"/>
    <cellStyle name="S11 2" xfId="173"/>
    <cellStyle name="S12" xfId="174"/>
    <cellStyle name="S12 2" xfId="175"/>
    <cellStyle name="S13 2" xfId="176"/>
    <cellStyle name="S14 2" xfId="177"/>
    <cellStyle name="S15 4" xfId="178"/>
    <cellStyle name="S16 2" xfId="179"/>
    <cellStyle name="S17 2" xfId="180"/>
    <cellStyle name="S18 2" xfId="181"/>
    <cellStyle name="S19 2" xfId="182"/>
    <cellStyle name="S2" xfId="183"/>
    <cellStyle name="S2 2" xfId="184"/>
    <cellStyle name="S3" xfId="185"/>
    <cellStyle name="S3 2" xfId="186"/>
    <cellStyle name="S4" xfId="187"/>
    <cellStyle name="S5" xfId="188"/>
    <cellStyle name="S6" xfId="189"/>
    <cellStyle name="S6 2" xfId="190"/>
    <cellStyle name="S6 3" xfId="191"/>
    <cellStyle name="S7" xfId="192"/>
    <cellStyle name="S8" xfId="193"/>
    <cellStyle name="S8 2" xfId="194"/>
    <cellStyle name="S9" xfId="195"/>
    <cellStyle name="S9 2" xfId="196"/>
    <cellStyle name="S9 3" xfId="197"/>
    <cellStyle name="Sheet Title" xfId="198"/>
    <cellStyle name="Total" xfId="199"/>
    <cellStyle name="Warning Text" xfId="200"/>
    <cellStyle name="Акцент1" xfId="19" builtinId="29" customBuiltin="1"/>
    <cellStyle name="Акцент1 2" xfId="63"/>
    <cellStyle name="Акцент1 2 2" xfId="201"/>
    <cellStyle name="Акцент2" xfId="20" builtinId="33" customBuiltin="1"/>
    <cellStyle name="Акцент2 2" xfId="64"/>
    <cellStyle name="Акцент2 2 2" xfId="202"/>
    <cellStyle name="Акцент3" xfId="21" builtinId="37" customBuiltin="1"/>
    <cellStyle name="Акцент3 2" xfId="65"/>
    <cellStyle name="Акцент3 2 2" xfId="203"/>
    <cellStyle name="Акцент4" xfId="22" builtinId="41" customBuiltin="1"/>
    <cellStyle name="Акцент4 2" xfId="66"/>
    <cellStyle name="Акцент4 2 2" xfId="204"/>
    <cellStyle name="Акцент5" xfId="23" builtinId="45" customBuiltin="1"/>
    <cellStyle name="Акцент5 2" xfId="67"/>
    <cellStyle name="Акцент5 2 2" xfId="205"/>
    <cellStyle name="Акцент6" xfId="24" builtinId="49" customBuiltin="1"/>
    <cellStyle name="Акцент6 2" xfId="68"/>
    <cellStyle name="Акцент6 2 2" xfId="206"/>
    <cellStyle name="Ввод " xfId="25" builtinId="20" customBuiltin="1"/>
    <cellStyle name="Ввод  2" xfId="69"/>
    <cellStyle name="Ввод  2 2" xfId="207"/>
    <cellStyle name="Вывод" xfId="26" builtinId="21" customBuiltin="1"/>
    <cellStyle name="Вывод 2" xfId="70"/>
    <cellStyle name="Вывод 2 2" xfId="208"/>
    <cellStyle name="Вычисление" xfId="27" builtinId="22" customBuiltin="1"/>
    <cellStyle name="Вычисление 2" xfId="71"/>
    <cellStyle name="Вычисление 2 2" xfId="209"/>
    <cellStyle name="Заголовок 1" xfId="28" builtinId="16" customBuiltin="1"/>
    <cellStyle name="Заголовок 1 2" xfId="72"/>
    <cellStyle name="Заголовок 1 2 2" xfId="210"/>
    <cellStyle name="Заголовок 2" xfId="29" builtinId="17" customBuiltin="1"/>
    <cellStyle name="Заголовок 2 2" xfId="73"/>
    <cellStyle name="Заголовок 2 2 2" xfId="211"/>
    <cellStyle name="Заголовок 3" xfId="30" builtinId="18" customBuiltin="1"/>
    <cellStyle name="Заголовок 3 2" xfId="74"/>
    <cellStyle name="Заголовок 3 2 2" xfId="212"/>
    <cellStyle name="Заголовок 4" xfId="31" builtinId="19" customBuiltin="1"/>
    <cellStyle name="Заголовок 4 2" xfId="75"/>
    <cellStyle name="Заголовок 4 2 2" xfId="213"/>
    <cellStyle name="Итог" xfId="32" builtinId="25" customBuiltin="1"/>
    <cellStyle name="Итог 2" xfId="76"/>
    <cellStyle name="Итог 2 2" xfId="214"/>
    <cellStyle name="Контрольная ячейка" xfId="33" builtinId="23" customBuiltin="1"/>
    <cellStyle name="Контрольная ячейка 2" xfId="77"/>
    <cellStyle name="Контрольная ячейка 2 2" xfId="215"/>
    <cellStyle name="Название" xfId="34" builtinId="15" customBuiltin="1"/>
    <cellStyle name="Название 2" xfId="78"/>
    <cellStyle name="Название 2 2" xfId="216"/>
    <cellStyle name="Нейтральный" xfId="35" builtinId="28" customBuiltin="1"/>
    <cellStyle name="Нейтральный 2" xfId="79"/>
    <cellStyle name="Нейтральный 2 2" xfId="217"/>
    <cellStyle name="Обычный" xfId="0" builtinId="0"/>
    <cellStyle name="Обычный 2" xfId="36"/>
    <cellStyle name="Обычный 2 2" xfId="218"/>
    <cellStyle name="Обычный 2 2 2" xfId="219"/>
    <cellStyle name="Обычный 2 2 2 2" xfId="341"/>
    <cellStyle name="Обычный 2 2 3" xfId="220"/>
    <cellStyle name="Обычный 2 2 3 2" xfId="342"/>
    <cellStyle name="Обычный 2 2 4" xfId="335"/>
    <cellStyle name="Обычный 2 2 9" xfId="330"/>
    <cellStyle name="Обычный 2 3" xfId="221"/>
    <cellStyle name="Обычный 2 3 2" xfId="343"/>
    <cellStyle name="Обычный 2 4" xfId="222"/>
    <cellStyle name="Обычный 2 4 2" xfId="344"/>
    <cellStyle name="Обычный 2 5" xfId="334"/>
    <cellStyle name="Обычный 2 6" xfId="340"/>
    <cellStyle name="Обычный 3" xfId="43"/>
    <cellStyle name="Обычный 3 2" xfId="44"/>
    <cellStyle name="Обычный 3 3" xfId="345"/>
    <cellStyle name="Обычный 4" xfId="86"/>
    <cellStyle name="Обычный 4 2" xfId="223"/>
    <cellStyle name="Обычный 4 2 2" xfId="332"/>
    <cellStyle name="Обычный 4 3" xfId="331"/>
    <cellStyle name="Обычный 4 3 2" xfId="346"/>
    <cellStyle name="Обычный 4 4" xfId="347"/>
    <cellStyle name="Обычный 4 4 2" xfId="348"/>
    <cellStyle name="Обычный 4 4 3" xfId="349"/>
    <cellStyle name="Обычный 4 5" xfId="350"/>
    <cellStyle name="Обычный 5" xfId="333"/>
    <cellStyle name="Обычный 5 2" xfId="339"/>
    <cellStyle name="Обычный 6" xfId="337"/>
    <cellStyle name="Обычный 6 2" xfId="338"/>
    <cellStyle name="Обычный 7" xfId="329"/>
    <cellStyle name="Плохой" xfId="37" builtinId="27" customBuiltin="1"/>
    <cellStyle name="Плохой 2" xfId="80"/>
    <cellStyle name="Плохой 2 2" xfId="224"/>
    <cellStyle name="Пояснение" xfId="38" builtinId="53" customBuiltin="1"/>
    <cellStyle name="Пояснение 2" xfId="81"/>
    <cellStyle name="Пояснение 2 2" xfId="225"/>
    <cellStyle name="Примечание" xfId="39" builtinId="10" customBuiltin="1"/>
    <cellStyle name="Примечание 2" xfId="82"/>
    <cellStyle name="Примечание 2 2" xfId="226"/>
    <cellStyle name="Примечание 2 3" xfId="227"/>
    <cellStyle name="Примечание 2 4" xfId="228"/>
    <cellStyle name="Примечание 3" xfId="229"/>
    <cellStyle name="Примечание 3 2" xfId="230"/>
    <cellStyle name="Примечание 3 3" xfId="231"/>
    <cellStyle name="Примечание 3 4" xfId="232"/>
    <cellStyle name="Процентный 2" xfId="233"/>
    <cellStyle name="Процентный 2 10" xfId="234"/>
    <cellStyle name="Процентный 2 11" xfId="235"/>
    <cellStyle name="Процентный 2 12" xfId="236"/>
    <cellStyle name="Процентный 2 13" xfId="336"/>
    <cellStyle name="Процентный 2 2" xfId="237"/>
    <cellStyle name="Процентный 2 2 2" xfId="238"/>
    <cellStyle name="Процентный 2 2 3" xfId="239"/>
    <cellStyle name="Процентный 2 2 4" xfId="240"/>
    <cellStyle name="Процентный 2 2 5" xfId="241"/>
    <cellStyle name="Процентный 2 2 6" xfId="242"/>
    <cellStyle name="Процентный 2 2 7" xfId="243"/>
    <cellStyle name="Процентный 2 2 8" xfId="244"/>
    <cellStyle name="Процентный 2 2 9" xfId="245"/>
    <cellStyle name="Процентный 2 3" xfId="246"/>
    <cellStyle name="Процентный 2 3 2" xfId="247"/>
    <cellStyle name="Процентный 2 3 3" xfId="248"/>
    <cellStyle name="Процентный 2 3 4" xfId="249"/>
    <cellStyle name="Процентный 2 3 5" xfId="250"/>
    <cellStyle name="Процентный 2 3 6" xfId="251"/>
    <cellStyle name="Процентный 2 3 7" xfId="252"/>
    <cellStyle name="Процентный 2 3 8" xfId="253"/>
    <cellStyle name="Процентный 2 3 9" xfId="254"/>
    <cellStyle name="Процентный 2 4" xfId="255"/>
    <cellStyle name="Процентный 2 4 10" xfId="256"/>
    <cellStyle name="Процентный 2 4 2" xfId="257"/>
    <cellStyle name="Процентный 2 4 3" xfId="258"/>
    <cellStyle name="Процентный 2 4 4" xfId="259"/>
    <cellStyle name="Процентный 2 4 5" xfId="260"/>
    <cellStyle name="Процентный 2 4 6" xfId="261"/>
    <cellStyle name="Процентный 2 4 7" xfId="262"/>
    <cellStyle name="Процентный 2 4 8" xfId="263"/>
    <cellStyle name="Процентный 2 4 9" xfId="264"/>
    <cellStyle name="Процентный 2 5" xfId="265"/>
    <cellStyle name="Процентный 2 6" xfId="266"/>
    <cellStyle name="Процентный 2 7" xfId="267"/>
    <cellStyle name="Процентный 2 8" xfId="268"/>
    <cellStyle name="Процентный 2 9" xfId="269"/>
    <cellStyle name="Процентный 3" xfId="270"/>
    <cellStyle name="Процентный 3 2" xfId="271"/>
    <cellStyle name="Процентный 3 3" xfId="272"/>
    <cellStyle name="Процентный 3 4" xfId="273"/>
    <cellStyle name="Процентный 3 5" xfId="274"/>
    <cellStyle name="Процентный 3 6" xfId="275"/>
    <cellStyle name="Процентный 3 7" xfId="276"/>
    <cellStyle name="Процентный 3 8" xfId="277"/>
    <cellStyle name="Процентный 3 9" xfId="278"/>
    <cellStyle name="Процентный 4" xfId="279"/>
    <cellStyle name="Процентный 4 2" xfId="280"/>
    <cellStyle name="Процентный 4 3" xfId="281"/>
    <cellStyle name="Процентный 4 4" xfId="282"/>
    <cellStyle name="Процентный 4 5" xfId="283"/>
    <cellStyle name="Процентный 4 6" xfId="284"/>
    <cellStyle name="Процентный 4 7" xfId="285"/>
    <cellStyle name="Процентный 4 8" xfId="286"/>
    <cellStyle name="Процентный 4 9" xfId="287"/>
    <cellStyle name="Процентный 5" xfId="288"/>
    <cellStyle name="Процентный 5 2" xfId="289"/>
    <cellStyle name="Процентный 5 3" xfId="290"/>
    <cellStyle name="Процентный 5 4" xfId="291"/>
    <cellStyle name="Процентный 5 5" xfId="292"/>
    <cellStyle name="Процентный 5 6" xfId="293"/>
    <cellStyle name="Процентный 5 7" xfId="294"/>
    <cellStyle name="Процентный 5 8" xfId="295"/>
    <cellStyle name="Процентный 5 9" xfId="296"/>
    <cellStyle name="Процентный 6" xfId="297"/>
    <cellStyle name="Связанная ячейка" xfId="40" builtinId="24" customBuiltin="1"/>
    <cellStyle name="Связанная ячейка 2" xfId="83"/>
    <cellStyle name="Связанная ячейка 2 2" xfId="298"/>
    <cellStyle name="Стиль 1" xfId="299"/>
    <cellStyle name="ТЕКСТ" xfId="300"/>
    <cellStyle name="Текст предупреждения" xfId="41" builtinId="11" customBuiltin="1"/>
    <cellStyle name="Текст предупреждения 2" xfId="84"/>
    <cellStyle name="Текст предупреждения 2 2" xfId="301"/>
    <cellStyle name="Финансовый [0] 2" xfId="302"/>
    <cellStyle name="Финансовый 2" xfId="303"/>
    <cellStyle name="Финансовый 2 10" xfId="304"/>
    <cellStyle name="Финансовый 2 10 2" xfId="305"/>
    <cellStyle name="Финансовый 2 2" xfId="306"/>
    <cellStyle name="Финансовый 2 2 2" xfId="307"/>
    <cellStyle name="Финансовый 2 2 3" xfId="308"/>
    <cellStyle name="Финансовый 2 2 4" xfId="309"/>
    <cellStyle name="Финансовый 2 2 5" xfId="310"/>
    <cellStyle name="Финансовый 2 2 6" xfId="311"/>
    <cellStyle name="Финансовый 2 2 7" xfId="312"/>
    <cellStyle name="Финансовый 2 2 8" xfId="313"/>
    <cellStyle name="Финансовый 2 2 9" xfId="314"/>
    <cellStyle name="Финансовый 2 3" xfId="315"/>
    <cellStyle name="Финансовый 2 3 2" xfId="316"/>
    <cellStyle name="Финансовый 2 4" xfId="317"/>
    <cellStyle name="Финансовый 2 5" xfId="318"/>
    <cellStyle name="Финансовый 2 6" xfId="319"/>
    <cellStyle name="Финансовый 2 7" xfId="320"/>
    <cellStyle name="Финансовый 2 8" xfId="321"/>
    <cellStyle name="Финансовый 2 9" xfId="322"/>
    <cellStyle name="Финансовый 3" xfId="323"/>
    <cellStyle name="Финансовый 4" xfId="324"/>
    <cellStyle name="Финансовый 5" xfId="325"/>
    <cellStyle name="Финансовый 6" xfId="326"/>
    <cellStyle name="Финансовый 7" xfId="327"/>
    <cellStyle name="Хороший" xfId="42" builtinId="26" customBuiltin="1"/>
    <cellStyle name="Хороший 2" xfId="85"/>
    <cellStyle name="Хороший 2 2" xfId="3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8"/>
  <sheetViews>
    <sheetView tabSelected="1" view="pageBreakPreview" topLeftCell="A21" zoomScaleNormal="100" zoomScaleSheetLayoutView="100" workbookViewId="0">
      <selection activeCell="E39" sqref="E39:E42"/>
    </sheetView>
  </sheetViews>
  <sheetFormatPr defaultRowHeight="15" x14ac:dyDescent="0.25"/>
  <cols>
    <col min="1" max="1" width="36.42578125" style="1" customWidth="1"/>
    <col min="2" max="4" width="6.5703125" style="1" customWidth="1"/>
    <col min="5" max="5" width="8.85546875" style="1" customWidth="1"/>
    <col min="6" max="7" width="8.85546875" style="2" customWidth="1"/>
    <col min="8" max="8" width="9.7109375" style="2" customWidth="1"/>
    <col min="9" max="9" width="12.85546875" style="3" customWidth="1"/>
  </cols>
  <sheetData>
    <row r="1" spans="1:10" s="5" customFormat="1" x14ac:dyDescent="0.25">
      <c r="G1" s="5" t="s">
        <v>34</v>
      </c>
      <c r="J1" s="24"/>
    </row>
    <row r="2" spans="1:10" s="5" customFormat="1" ht="12.75" customHeight="1" x14ac:dyDescent="0.25">
      <c r="C2" s="4"/>
      <c r="D2" s="4"/>
      <c r="E2" s="4"/>
      <c r="F2" s="4"/>
      <c r="G2" s="58" t="s">
        <v>33</v>
      </c>
      <c r="H2" s="58"/>
      <c r="I2" s="58"/>
      <c r="J2" s="75"/>
    </row>
    <row r="3" spans="1:10" s="5" customFormat="1" ht="8.25" customHeight="1" x14ac:dyDescent="0.25">
      <c r="C3" s="6"/>
      <c r="D3" s="4"/>
      <c r="E3" s="4"/>
      <c r="F3" s="4"/>
      <c r="G3" s="58"/>
      <c r="H3" s="58"/>
      <c r="I3" s="58"/>
      <c r="J3" s="75"/>
    </row>
    <row r="4" spans="1:10" s="5" customFormat="1" ht="12.75" customHeight="1" x14ac:dyDescent="0.25">
      <c r="A4" s="58" t="e">
        <f>#REF!</f>
        <v>#REF!</v>
      </c>
      <c r="B4" s="20"/>
      <c r="C4" s="11"/>
      <c r="D4" s="11"/>
      <c r="E4" s="11"/>
      <c r="F4" s="58" t="s">
        <v>52</v>
      </c>
      <c r="G4" s="58"/>
      <c r="H4" s="58"/>
      <c r="I4" s="58"/>
      <c r="J4" s="58"/>
    </row>
    <row r="5" spans="1:10" s="5" customFormat="1" ht="12.75" customHeight="1" x14ac:dyDescent="0.25">
      <c r="A5" s="58"/>
      <c r="B5" s="20"/>
      <c r="F5" s="58"/>
      <c r="G5" s="58"/>
      <c r="H5" s="58"/>
      <c r="I5" s="58"/>
      <c r="J5" s="58"/>
    </row>
    <row r="6" spans="1:10" s="5" customFormat="1" ht="12.75" customHeight="1" x14ac:dyDescent="0.25">
      <c r="A6" s="58"/>
      <c r="B6" s="20"/>
      <c r="C6" s="10"/>
      <c r="D6" s="10"/>
      <c r="E6" s="10"/>
      <c r="F6" s="58"/>
      <c r="G6" s="58"/>
      <c r="H6" s="58"/>
      <c r="I6" s="58"/>
      <c r="J6" s="58"/>
    </row>
    <row r="7" spans="1:10" s="5" customFormat="1" ht="12.75" customHeight="1" x14ac:dyDescent="0.25">
      <c r="A7" s="58"/>
      <c r="B7" s="20"/>
      <c r="F7" s="58"/>
      <c r="G7" s="58"/>
      <c r="H7" s="58"/>
      <c r="I7" s="58"/>
      <c r="J7" s="58"/>
    </row>
    <row r="8" spans="1:10" s="5" customFormat="1" ht="10.5" customHeight="1" x14ac:dyDescent="0.25">
      <c r="A8" s="58"/>
      <c r="B8" s="20"/>
      <c r="F8" s="58"/>
      <c r="G8" s="58"/>
      <c r="H8" s="58"/>
      <c r="I8" s="58"/>
      <c r="J8" s="58"/>
    </row>
    <row r="9" spans="1:10" s="5" customFormat="1" ht="4.5" hidden="1" customHeight="1" x14ac:dyDescent="0.25">
      <c r="A9" s="58"/>
      <c r="B9" s="20"/>
      <c r="F9" s="58"/>
      <c r="G9" s="58"/>
      <c r="H9" s="58"/>
      <c r="I9" s="58"/>
      <c r="J9" s="58"/>
    </row>
    <row r="10" spans="1:10" s="5" customFormat="1" ht="12.75" hidden="1" customHeight="1" x14ac:dyDescent="0.25">
      <c r="A10" s="58"/>
      <c r="B10" s="20"/>
      <c r="F10" s="58"/>
      <c r="G10" s="58"/>
      <c r="H10" s="58"/>
      <c r="I10" s="58"/>
      <c r="J10" s="58"/>
    </row>
    <row r="11" spans="1:10" s="5" customFormat="1" ht="42" customHeight="1" x14ac:dyDescent="0.25">
      <c r="A11" s="20" t="s">
        <v>53</v>
      </c>
      <c r="B11" s="20"/>
      <c r="F11" s="58"/>
      <c r="G11" s="58"/>
      <c r="H11" s="58"/>
      <c r="I11" s="58"/>
      <c r="J11" s="58"/>
    </row>
    <row r="12" spans="1:10" s="7" customFormat="1" ht="41.25" customHeight="1" x14ac:dyDescent="0.2">
      <c r="A12" s="76" t="s">
        <v>51</v>
      </c>
      <c r="B12" s="76"/>
      <c r="C12" s="76"/>
      <c r="D12" s="76"/>
      <c r="E12" s="76"/>
      <c r="F12" s="76"/>
      <c r="G12" s="76"/>
      <c r="H12" s="76"/>
      <c r="I12" s="76"/>
      <c r="J12" s="32"/>
    </row>
    <row r="13" spans="1:10" s="7" customFormat="1" ht="57" customHeight="1" x14ac:dyDescent="0.2">
      <c r="A13" s="77" t="s">
        <v>0</v>
      </c>
      <c r="B13" s="59" t="e">
        <f>#REF!</f>
        <v>#REF!</v>
      </c>
      <c r="C13" s="60"/>
      <c r="D13" s="60"/>
      <c r="E13" s="60"/>
      <c r="F13" s="60"/>
      <c r="G13" s="60"/>
      <c r="H13" s="60"/>
      <c r="I13" s="61"/>
      <c r="J13" s="32"/>
    </row>
    <row r="14" spans="1:10" s="7" customFormat="1" ht="12.75" customHeight="1" x14ac:dyDescent="0.2">
      <c r="A14" s="77" t="s">
        <v>1</v>
      </c>
      <c r="B14" s="78" t="s">
        <v>35</v>
      </c>
      <c r="C14" s="79"/>
      <c r="D14" s="79"/>
      <c r="E14" s="79"/>
      <c r="F14" s="79"/>
      <c r="G14" s="79"/>
      <c r="H14" s="79"/>
      <c r="I14" s="80"/>
      <c r="J14" s="32"/>
    </row>
    <row r="15" spans="1:10" s="7" customFormat="1" ht="12.75" customHeight="1" x14ac:dyDescent="0.2">
      <c r="A15" s="77" t="s">
        <v>2</v>
      </c>
      <c r="B15" s="81" t="e">
        <f>#REF!</f>
        <v>#REF!</v>
      </c>
      <c r="C15" s="82"/>
      <c r="D15" s="82"/>
      <c r="E15" s="82"/>
      <c r="F15" s="82"/>
      <c r="G15" s="82"/>
      <c r="H15" s="82"/>
      <c r="I15" s="83"/>
      <c r="J15" s="32"/>
    </row>
    <row r="16" spans="1:10" s="7" customFormat="1" ht="44.25" customHeight="1" x14ac:dyDescent="0.2">
      <c r="A16" s="84" t="s">
        <v>36</v>
      </c>
      <c r="B16" s="85"/>
      <c r="C16" s="85"/>
      <c r="D16" s="85"/>
      <c r="E16" s="85"/>
      <c r="F16" s="85"/>
      <c r="G16" s="85"/>
      <c r="H16" s="85"/>
      <c r="I16" s="86"/>
      <c r="J16" s="32"/>
    </row>
    <row r="17" spans="1:10" s="19" customFormat="1" ht="57.75" customHeight="1" x14ac:dyDescent="0.25">
      <c r="A17" s="62" t="s">
        <v>31</v>
      </c>
      <c r="B17" s="63"/>
      <c r="C17" s="63"/>
      <c r="D17" s="63"/>
      <c r="E17" s="63"/>
      <c r="F17" s="63"/>
      <c r="G17" s="63"/>
      <c r="H17" s="63"/>
      <c r="I17" s="64"/>
    </row>
    <row r="18" spans="1:10" x14ac:dyDescent="0.25">
      <c r="A18" s="65" t="s">
        <v>3</v>
      </c>
      <c r="B18" s="65"/>
      <c r="C18" s="65"/>
      <c r="D18" s="7"/>
      <c r="E18" s="7"/>
      <c r="F18" s="8"/>
      <c r="G18" s="8"/>
      <c r="H18" s="8"/>
      <c r="I18" s="9"/>
      <c r="J18" s="7"/>
    </row>
    <row r="19" spans="1:10" x14ac:dyDescent="0.25">
      <c r="A19" s="51" t="s">
        <v>32</v>
      </c>
      <c r="B19" s="51"/>
      <c r="C19" s="51"/>
      <c r="D19" s="7"/>
      <c r="E19" s="34">
        <v>1.8E-5</v>
      </c>
      <c r="F19" s="8"/>
      <c r="G19" s="8"/>
      <c r="H19" s="8"/>
      <c r="I19" s="9"/>
      <c r="J19" s="7"/>
    </row>
    <row r="20" spans="1:10" x14ac:dyDescent="0.25">
      <c r="A20" s="51" t="s">
        <v>4</v>
      </c>
      <c r="B20" s="51"/>
      <c r="C20" s="51"/>
      <c r="D20" s="7"/>
      <c r="E20" s="7">
        <v>1</v>
      </c>
      <c r="F20" s="8"/>
      <c r="G20" s="8"/>
      <c r="H20" s="8"/>
      <c r="I20" s="9"/>
    </row>
    <row r="21" spans="1:10" x14ac:dyDescent="0.25">
      <c r="A21" s="51" t="s">
        <v>5</v>
      </c>
      <c r="B21" s="51"/>
      <c r="C21" s="51"/>
      <c r="D21" s="7"/>
      <c r="E21" s="12">
        <v>2000</v>
      </c>
      <c r="F21" s="8"/>
      <c r="G21" s="8"/>
      <c r="H21" s="8"/>
      <c r="I21" s="9"/>
    </row>
    <row r="22" spans="1:10" x14ac:dyDescent="0.25">
      <c r="A22" s="51" t="s">
        <v>6</v>
      </c>
      <c r="B22" s="51"/>
      <c r="C22" s="51"/>
      <c r="D22" s="7"/>
      <c r="E22" s="12">
        <v>1</v>
      </c>
      <c r="F22" s="8"/>
      <c r="G22" s="8"/>
      <c r="H22" s="8"/>
      <c r="I22" s="9"/>
    </row>
    <row r="23" spans="1:10" x14ac:dyDescent="0.25">
      <c r="A23" s="51" t="s">
        <v>7</v>
      </c>
      <c r="B23" s="51"/>
      <c r="C23" s="51"/>
      <c r="D23" s="7"/>
      <c r="E23" s="12">
        <v>12</v>
      </c>
      <c r="F23" s="8"/>
      <c r="G23" s="8"/>
      <c r="H23" s="8"/>
      <c r="I23" s="9"/>
    </row>
    <row r="24" spans="1:10" x14ac:dyDescent="0.25">
      <c r="A24" s="51" t="s">
        <v>8</v>
      </c>
      <c r="B24" s="51"/>
      <c r="C24" s="51"/>
      <c r="D24" s="7"/>
      <c r="E24" s="12">
        <v>5</v>
      </c>
      <c r="F24" s="8"/>
      <c r="G24" s="8"/>
      <c r="H24" s="8"/>
      <c r="I24" s="9"/>
    </row>
    <row r="25" spans="1:10" x14ac:dyDescent="0.25">
      <c r="A25" s="51" t="s">
        <v>30</v>
      </c>
      <c r="B25" s="51"/>
      <c r="C25" s="51"/>
      <c r="D25" s="7"/>
      <c r="E25" s="12">
        <v>5</v>
      </c>
      <c r="F25" s="8"/>
      <c r="G25" s="8"/>
      <c r="H25" s="8"/>
      <c r="I25" s="9"/>
    </row>
    <row r="26" spans="1:10" x14ac:dyDescent="0.25">
      <c r="A26" s="51" t="s">
        <v>9</v>
      </c>
      <c r="B26" s="51"/>
      <c r="C26" s="51"/>
      <c r="D26" s="7"/>
      <c r="E26" s="12">
        <v>1</v>
      </c>
      <c r="F26" s="8"/>
      <c r="G26" s="8"/>
      <c r="H26" s="8"/>
      <c r="I26" s="9"/>
    </row>
    <row r="27" spans="1:10" x14ac:dyDescent="0.25">
      <c r="A27" s="51" t="s">
        <v>10</v>
      </c>
      <c r="B27" s="51"/>
      <c r="C27" s="51"/>
      <c r="D27" s="7"/>
      <c r="E27" s="12">
        <v>1</v>
      </c>
      <c r="F27" s="8"/>
      <c r="G27" s="8"/>
      <c r="H27" s="8"/>
      <c r="I27" s="9"/>
    </row>
    <row r="28" spans="1:10" ht="5.25" customHeight="1" x14ac:dyDescent="0.25">
      <c r="A28" s="25"/>
      <c r="B28" s="25"/>
      <c r="C28" s="25"/>
      <c r="D28" s="7"/>
      <c r="E28" s="12"/>
      <c r="F28" s="8"/>
      <c r="G28" s="8"/>
      <c r="H28" s="8"/>
      <c r="I28" s="9"/>
    </row>
    <row r="29" spans="1:10" x14ac:dyDescent="0.25">
      <c r="A29" s="52" t="s">
        <v>37</v>
      </c>
      <c r="B29" s="54" t="s">
        <v>11</v>
      </c>
      <c r="C29" s="55"/>
      <c r="D29" s="55"/>
      <c r="E29" s="55"/>
      <c r="F29" s="55"/>
      <c r="G29" s="55"/>
      <c r="H29" s="55"/>
      <c r="I29" s="56"/>
    </row>
    <row r="30" spans="1:10" ht="38.25" x14ac:dyDescent="0.25">
      <c r="A30" s="53"/>
      <c r="B30" s="17" t="s">
        <v>12</v>
      </c>
      <c r="C30" s="17" t="s">
        <v>13</v>
      </c>
      <c r="D30" s="17" t="s">
        <v>14</v>
      </c>
      <c r="E30" s="17" t="s">
        <v>15</v>
      </c>
      <c r="F30" s="87" t="s">
        <v>16</v>
      </c>
      <c r="G30" s="87" t="s">
        <v>17</v>
      </c>
      <c r="H30" s="87" t="s">
        <v>18</v>
      </c>
      <c r="I30" s="15" t="s">
        <v>38</v>
      </c>
    </row>
    <row r="31" spans="1:10" s="7" customFormat="1" ht="41.25" customHeight="1" x14ac:dyDescent="0.2">
      <c r="A31" s="57" t="s">
        <v>47</v>
      </c>
      <c r="B31" s="47">
        <v>355</v>
      </c>
      <c r="C31" s="48">
        <v>1</v>
      </c>
      <c r="D31" s="47">
        <v>22</v>
      </c>
      <c r="E31" s="49">
        <f>E19</f>
        <v>1.8E-5</v>
      </c>
      <c r="F31" s="88" t="s">
        <v>12</v>
      </c>
      <c r="G31" s="88" t="s">
        <v>19</v>
      </c>
      <c r="H31" s="88">
        <v>1</v>
      </c>
      <c r="I31" s="50">
        <f>ROUND((B31*C31*H31*H32+D31*E31*H32),2)</f>
        <v>355</v>
      </c>
    </row>
    <row r="32" spans="1:10" s="7" customFormat="1" ht="24.75" customHeight="1" x14ac:dyDescent="0.2">
      <c r="A32" s="57"/>
      <c r="B32" s="47"/>
      <c r="C32" s="48"/>
      <c r="D32" s="47"/>
      <c r="E32" s="49"/>
      <c r="F32" s="88" t="s">
        <v>22</v>
      </c>
      <c r="G32" s="88" t="s">
        <v>26</v>
      </c>
      <c r="H32" s="88">
        <f>1-0.01*(30-30)</f>
        <v>1</v>
      </c>
      <c r="I32" s="50"/>
    </row>
    <row r="33" spans="1:9" s="7" customFormat="1" ht="12.75" hidden="1" x14ac:dyDescent="0.2">
      <c r="A33" s="57" t="s">
        <v>39</v>
      </c>
      <c r="B33" s="47">
        <v>137</v>
      </c>
      <c r="C33" s="48">
        <v>1</v>
      </c>
      <c r="D33" s="47">
        <v>50</v>
      </c>
      <c r="E33" s="49">
        <f>E19</f>
        <v>1.8E-5</v>
      </c>
      <c r="F33" s="88"/>
      <c r="G33" s="88"/>
      <c r="H33" s="88"/>
      <c r="I33" s="50">
        <f>ROUND((B33*C33*H35*H36*H34+D33*E33*H37*H36*H38*H33),2)</f>
        <v>32.549999999999997</v>
      </c>
    </row>
    <row r="34" spans="1:9" s="7" customFormat="1" ht="12.75" x14ac:dyDescent="0.2">
      <c r="A34" s="57"/>
      <c r="B34" s="47"/>
      <c r="C34" s="48"/>
      <c r="D34" s="47"/>
      <c r="E34" s="49"/>
      <c r="F34" s="88" t="s">
        <v>12</v>
      </c>
      <c r="G34" s="88" t="s">
        <v>25</v>
      </c>
      <c r="H34" s="88">
        <f>1-0.04*(20-E11)</f>
        <v>0.19999999999999996</v>
      </c>
      <c r="I34" s="50"/>
    </row>
    <row r="35" spans="1:9" s="7" customFormat="1" ht="12.75" x14ac:dyDescent="0.2">
      <c r="A35" s="57"/>
      <c r="B35" s="47"/>
      <c r="C35" s="48"/>
      <c r="D35" s="47"/>
      <c r="E35" s="49"/>
      <c r="F35" s="88" t="s">
        <v>12</v>
      </c>
      <c r="G35" s="88" t="s">
        <v>20</v>
      </c>
      <c r="H35" s="88">
        <f>1+0.01*(E16-1)</f>
        <v>0.99</v>
      </c>
      <c r="I35" s="50"/>
    </row>
    <row r="36" spans="1:9" s="7" customFormat="1" ht="12.75" x14ac:dyDescent="0.2">
      <c r="A36" s="57"/>
      <c r="B36" s="47"/>
      <c r="C36" s="48"/>
      <c r="D36" s="47"/>
      <c r="E36" s="49"/>
      <c r="F36" s="88" t="s">
        <v>22</v>
      </c>
      <c r="G36" s="88" t="s">
        <v>21</v>
      </c>
      <c r="H36" s="88">
        <v>1.2</v>
      </c>
      <c r="I36" s="50"/>
    </row>
    <row r="37" spans="1:9" s="7" customFormat="1" ht="12.75" x14ac:dyDescent="0.2">
      <c r="A37" s="57"/>
      <c r="B37" s="47"/>
      <c r="C37" s="48"/>
      <c r="D37" s="47"/>
      <c r="E37" s="49"/>
      <c r="F37" s="88" t="s">
        <v>14</v>
      </c>
      <c r="G37" s="88" t="s">
        <v>23</v>
      </c>
      <c r="H37" s="88">
        <v>1.1499999999999999</v>
      </c>
      <c r="I37" s="50"/>
    </row>
    <row r="38" spans="1:9" s="7" customFormat="1" ht="12.75" x14ac:dyDescent="0.2">
      <c r="A38" s="57"/>
      <c r="B38" s="47"/>
      <c r="C38" s="48"/>
      <c r="D38" s="47"/>
      <c r="E38" s="49"/>
      <c r="F38" s="88" t="s">
        <v>14</v>
      </c>
      <c r="G38" s="88" t="s">
        <v>24</v>
      </c>
      <c r="H38" s="88">
        <v>1.25</v>
      </c>
      <c r="I38" s="50"/>
    </row>
    <row r="39" spans="1:9" x14ac:dyDescent="0.25">
      <c r="A39" s="38" t="s">
        <v>40</v>
      </c>
      <c r="B39" s="41">
        <v>10</v>
      </c>
      <c r="C39" s="44">
        <v>1</v>
      </c>
      <c r="D39" s="41">
        <v>29</v>
      </c>
      <c r="E39" s="44">
        <v>0.01</v>
      </c>
      <c r="F39" s="88" t="s">
        <v>22</v>
      </c>
      <c r="G39" s="88" t="s">
        <v>19</v>
      </c>
      <c r="H39" s="88">
        <v>1.2850000000000001</v>
      </c>
      <c r="I39" s="35">
        <f>ROUND(B39*C39*H39*H40,2)+ROUND(D39*E39*H39*H41,2)</f>
        <v>13.41</v>
      </c>
    </row>
    <row r="40" spans="1:9" x14ac:dyDescent="0.25">
      <c r="A40" s="39"/>
      <c r="B40" s="42"/>
      <c r="C40" s="45"/>
      <c r="D40" s="42"/>
      <c r="E40" s="45"/>
      <c r="F40" s="88" t="s">
        <v>12</v>
      </c>
      <c r="G40" s="88" t="s">
        <v>25</v>
      </c>
      <c r="H40" s="88">
        <v>1</v>
      </c>
      <c r="I40" s="36"/>
    </row>
    <row r="41" spans="1:9" x14ac:dyDescent="0.25">
      <c r="A41" s="39"/>
      <c r="B41" s="42"/>
      <c r="C41" s="45"/>
      <c r="D41" s="42"/>
      <c r="E41" s="45"/>
      <c r="F41" s="88" t="s">
        <v>14</v>
      </c>
      <c r="G41" s="88" t="s">
        <v>23</v>
      </c>
      <c r="H41" s="88">
        <v>1.5</v>
      </c>
      <c r="I41" s="36"/>
    </row>
    <row r="42" spans="1:9" hidden="1" x14ac:dyDescent="0.25">
      <c r="A42" s="40"/>
      <c r="B42" s="43"/>
      <c r="C42" s="46"/>
      <c r="D42" s="43"/>
      <c r="E42" s="46"/>
      <c r="F42" s="73"/>
      <c r="G42" s="73"/>
      <c r="H42" s="72"/>
      <c r="I42" s="37"/>
    </row>
    <row r="43" spans="1:9" x14ac:dyDescent="0.25">
      <c r="A43" s="29" t="s">
        <v>27</v>
      </c>
      <c r="B43" s="29"/>
      <c r="C43" s="29"/>
      <c r="D43" s="29"/>
      <c r="E43" s="29"/>
      <c r="F43" s="74"/>
      <c r="G43" s="74"/>
      <c r="H43" s="74"/>
      <c r="I43" s="30">
        <f>ROUND(SUM(I31:I42),2)</f>
        <v>400.96</v>
      </c>
    </row>
    <row r="44" spans="1:9" x14ac:dyDescent="0.25">
      <c r="A44" s="18" t="s">
        <v>41</v>
      </c>
      <c r="B44" s="26"/>
      <c r="C44" s="26"/>
      <c r="D44" s="26"/>
      <c r="E44" s="26"/>
      <c r="F44" s="26"/>
      <c r="G44" s="26"/>
      <c r="H44" s="26"/>
      <c r="I44" s="13"/>
    </row>
    <row r="45" spans="1:9" ht="38.25" x14ac:dyDescent="0.25">
      <c r="A45" s="18" t="s">
        <v>42</v>
      </c>
      <c r="B45" s="26"/>
      <c r="C45" s="26"/>
      <c r="D45" s="26"/>
      <c r="E45" s="26"/>
      <c r="F45" s="26"/>
      <c r="G45" s="26"/>
      <c r="H45" s="27">
        <f>2.51</f>
        <v>2.5099999999999998</v>
      </c>
      <c r="I45" s="13"/>
    </row>
    <row r="46" spans="1:9" ht="45" customHeight="1" x14ac:dyDescent="0.25">
      <c r="A46" s="18" t="s">
        <v>48</v>
      </c>
      <c r="B46" s="26"/>
      <c r="C46" s="26"/>
      <c r="D46" s="26"/>
      <c r="E46" s="26"/>
      <c r="F46" s="26"/>
      <c r="G46" s="26"/>
      <c r="H46" s="28">
        <v>3.79</v>
      </c>
      <c r="I46" s="13"/>
    </row>
    <row r="47" spans="1:9" ht="16.5" customHeight="1" x14ac:dyDescent="0.25">
      <c r="A47" s="29" t="s">
        <v>43</v>
      </c>
      <c r="B47" s="14"/>
      <c r="C47" s="14"/>
      <c r="D47" s="14"/>
      <c r="E47" s="14"/>
      <c r="F47" s="26"/>
      <c r="G47" s="26"/>
      <c r="H47" s="22"/>
      <c r="I47" s="30">
        <f>ROUND(I43*H45*H46,2)</f>
        <v>3814.29</v>
      </c>
    </row>
    <row r="48" spans="1:9" x14ac:dyDescent="0.25">
      <c r="A48" s="18" t="s">
        <v>28</v>
      </c>
      <c r="B48" s="14"/>
      <c r="C48" s="14"/>
      <c r="D48" s="14"/>
      <c r="E48" s="14"/>
      <c r="F48" s="26"/>
      <c r="G48" s="26"/>
      <c r="H48" s="26"/>
      <c r="I48" s="31">
        <f>ROUND(I47,2)</f>
        <v>3814.29</v>
      </c>
    </row>
    <row r="49" spans="1:10" x14ac:dyDescent="0.25">
      <c r="A49" s="29" t="s">
        <v>29</v>
      </c>
      <c r="B49" s="14"/>
      <c r="C49" s="14"/>
      <c r="D49" s="14"/>
      <c r="E49" s="14"/>
      <c r="F49" s="26"/>
      <c r="G49" s="26"/>
      <c r="H49" s="26"/>
      <c r="I49" s="30">
        <f>ROUND(I48*0.18,2)</f>
        <v>686.57</v>
      </c>
    </row>
    <row r="50" spans="1:10" x14ac:dyDescent="0.25">
      <c r="A50" s="29" t="s">
        <v>44</v>
      </c>
      <c r="B50" s="16"/>
      <c r="C50" s="16"/>
      <c r="D50" s="16"/>
      <c r="E50" s="16"/>
      <c r="F50" s="17"/>
      <c r="G50" s="17"/>
      <c r="H50" s="17"/>
      <c r="I50" s="30">
        <f>I48+I49</f>
        <v>4500.8599999999997</v>
      </c>
      <c r="J50" s="7"/>
    </row>
    <row r="51" spans="1:10" s="10" customFormat="1" ht="35.25" customHeight="1" x14ac:dyDescent="0.25">
      <c r="A51" s="67" t="s">
        <v>46</v>
      </c>
      <c r="B51" s="68" t="s">
        <v>49</v>
      </c>
      <c r="C51" s="68"/>
      <c r="D51" s="68"/>
      <c r="E51" s="68"/>
      <c r="F51" s="68"/>
      <c r="G51" s="68"/>
      <c r="H51" s="68"/>
      <c r="I51" s="68"/>
    </row>
    <row r="52" spans="1:10" s="10" customFormat="1" ht="21" customHeight="1" x14ac:dyDescent="0.25">
      <c r="A52" s="33"/>
      <c r="B52" s="69" t="s">
        <v>50</v>
      </c>
      <c r="C52" s="69"/>
      <c r="D52" s="69"/>
      <c r="E52" s="69"/>
      <c r="F52" s="69"/>
      <c r="G52" s="69"/>
      <c r="H52" s="69"/>
      <c r="I52" s="70"/>
    </row>
    <row r="53" spans="1:10" s="10" customFormat="1" ht="42" customHeight="1" x14ac:dyDescent="0.25">
      <c r="A53" s="71" t="s">
        <v>45</v>
      </c>
      <c r="B53" s="66" t="s">
        <v>54</v>
      </c>
      <c r="C53" s="66"/>
      <c r="D53" s="66"/>
      <c r="E53" s="66"/>
      <c r="F53" s="66"/>
      <c r="G53" s="33"/>
      <c r="H53" s="33"/>
      <c r="I53" s="33"/>
    </row>
    <row r="54" spans="1:10" s="10" customFormat="1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</row>
    <row r="55" spans="1:10" s="10" customFormat="1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</row>
    <row r="56" spans="1:10" s="10" customFormat="1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</row>
    <row r="57" spans="1:10" s="10" customFormat="1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</row>
    <row r="58" spans="1:10" s="10" customFormat="1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</row>
    <row r="59" spans="1:10" s="10" customFormat="1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</row>
    <row r="60" spans="1:10" s="10" customFormat="1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</row>
    <row r="61" spans="1:10" s="10" customFormat="1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</row>
    <row r="62" spans="1:10" s="10" customFormat="1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</row>
    <row r="63" spans="1:10" s="10" customFormat="1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</row>
    <row r="64" spans="1:10" s="10" customFormat="1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</row>
    <row r="65" spans="1:10" s="10" customFormat="1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</row>
    <row r="66" spans="1:10" s="10" customFormat="1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</row>
    <row r="67" spans="1:10" s="10" customFormat="1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</row>
    <row r="68" spans="1:10" s="7" customFormat="1" ht="12.75" x14ac:dyDescent="0.2">
      <c r="F68" s="8"/>
      <c r="G68" s="8"/>
      <c r="H68" s="8"/>
      <c r="I68" s="9"/>
    </row>
    <row r="69" spans="1:10" s="7" customFormat="1" ht="12.75" x14ac:dyDescent="0.2">
      <c r="F69" s="8"/>
      <c r="G69" s="8"/>
      <c r="H69" s="8"/>
      <c r="I69" s="9"/>
    </row>
    <row r="70" spans="1:10" s="5" customFormat="1" ht="12.75" customHeight="1" x14ac:dyDescent="0.25">
      <c r="A70" s="21"/>
      <c r="B70" s="21"/>
      <c r="F70" s="20"/>
      <c r="G70" s="20"/>
      <c r="H70" s="20"/>
      <c r="I70" s="20"/>
      <c r="J70" s="20"/>
    </row>
    <row r="71" spans="1:10" s="7" customFormat="1" ht="12.75" x14ac:dyDescent="0.2">
      <c r="F71" s="8"/>
      <c r="G71" s="8"/>
      <c r="H71" s="8"/>
      <c r="I71" s="9"/>
    </row>
    <row r="72" spans="1:10" s="7" customFormat="1" ht="12.75" x14ac:dyDescent="0.2">
      <c r="F72" s="8"/>
      <c r="G72" s="8"/>
      <c r="H72" s="8"/>
      <c r="I72" s="9"/>
    </row>
    <row r="73" spans="1:10" s="7" customFormat="1" ht="12.75" x14ac:dyDescent="0.2">
      <c r="F73" s="8"/>
      <c r="G73" s="8"/>
      <c r="H73" s="8"/>
      <c r="I73" s="9"/>
    </row>
    <row r="74" spans="1:10" s="7" customFormat="1" ht="18.75" customHeight="1" x14ac:dyDescent="0.2">
      <c r="F74" s="8"/>
      <c r="G74" s="8"/>
      <c r="H74" s="8"/>
      <c r="I74" s="9"/>
    </row>
    <row r="75" spans="1:10" s="7" customFormat="1" ht="18.75" customHeight="1" x14ac:dyDescent="0.2">
      <c r="F75" s="8"/>
      <c r="G75" s="8"/>
      <c r="H75" s="8"/>
      <c r="I75" s="9"/>
    </row>
    <row r="76" spans="1:10" s="7" customFormat="1" ht="18.75" customHeight="1" x14ac:dyDescent="0.2">
      <c r="F76" s="8"/>
      <c r="G76" s="8"/>
      <c r="H76" s="8"/>
      <c r="I76" s="9"/>
    </row>
    <row r="77" spans="1:10" s="7" customFormat="1" ht="12.75" x14ac:dyDescent="0.2">
      <c r="F77" s="8"/>
      <c r="G77" s="8"/>
      <c r="H77" s="8"/>
      <c r="I77" s="9"/>
    </row>
    <row r="78" spans="1:10" s="7" customFormat="1" ht="12.75" x14ac:dyDescent="0.2">
      <c r="F78" s="8"/>
      <c r="G78" s="8"/>
      <c r="H78" s="8"/>
      <c r="I78" s="9"/>
    </row>
    <row r="79" spans="1:10" s="7" customFormat="1" ht="12.75" x14ac:dyDescent="0.2">
      <c r="F79" s="8"/>
      <c r="G79" s="8"/>
      <c r="H79" s="8"/>
      <c r="I79" s="9"/>
    </row>
    <row r="80" spans="1:10" s="7" customFormat="1" ht="12.75" x14ac:dyDescent="0.2">
      <c r="F80" s="8"/>
      <c r="G80" s="8"/>
      <c r="H80" s="8"/>
      <c r="I80" s="9"/>
    </row>
    <row r="81" spans="6:9" s="7" customFormat="1" ht="12.75" x14ac:dyDescent="0.2">
      <c r="F81" s="8"/>
      <c r="G81" s="8"/>
      <c r="H81" s="8"/>
      <c r="I81" s="9"/>
    </row>
    <row r="82" spans="6:9" s="7" customFormat="1" ht="12.75" x14ac:dyDescent="0.2">
      <c r="F82" s="8"/>
      <c r="G82" s="8"/>
      <c r="H82" s="8"/>
      <c r="I82" s="9"/>
    </row>
    <row r="83" spans="6:9" s="7" customFormat="1" ht="12.75" x14ac:dyDescent="0.2">
      <c r="F83" s="8"/>
      <c r="G83" s="8"/>
      <c r="H83" s="8"/>
      <c r="I83" s="9"/>
    </row>
    <row r="84" spans="6:9" s="7" customFormat="1" ht="12.75" x14ac:dyDescent="0.2">
      <c r="F84" s="8"/>
      <c r="G84" s="8"/>
      <c r="H84" s="8"/>
      <c r="I84" s="9"/>
    </row>
    <row r="85" spans="6:9" s="7" customFormat="1" ht="12.75" x14ac:dyDescent="0.2">
      <c r="F85" s="8"/>
      <c r="G85" s="8"/>
      <c r="H85" s="8"/>
      <c r="I85" s="9"/>
    </row>
    <row r="86" spans="6:9" s="7" customFormat="1" ht="12.75" x14ac:dyDescent="0.2">
      <c r="F86" s="8"/>
      <c r="G86" s="8"/>
      <c r="H86" s="8"/>
      <c r="I86" s="9"/>
    </row>
    <row r="87" spans="6:9" s="7" customFormat="1" ht="12.75" x14ac:dyDescent="0.2">
      <c r="F87" s="8"/>
      <c r="G87" s="8"/>
      <c r="H87" s="8"/>
      <c r="I87" s="9"/>
    </row>
    <row r="88" spans="6:9" s="7" customFormat="1" ht="12.75" x14ac:dyDescent="0.2">
      <c r="F88" s="8"/>
      <c r="G88" s="8"/>
      <c r="H88" s="8"/>
      <c r="I88" s="9"/>
    </row>
    <row r="89" spans="6:9" s="7" customFormat="1" ht="12.75" x14ac:dyDescent="0.2">
      <c r="F89" s="8"/>
      <c r="G89" s="8"/>
      <c r="H89" s="8"/>
      <c r="I89" s="9"/>
    </row>
    <row r="90" spans="6:9" s="7" customFormat="1" ht="12.75" x14ac:dyDescent="0.2">
      <c r="F90" s="8"/>
      <c r="G90" s="8"/>
      <c r="H90" s="8"/>
      <c r="I90" s="9"/>
    </row>
    <row r="91" spans="6:9" s="7" customFormat="1" ht="12.75" x14ac:dyDescent="0.2">
      <c r="F91" s="8"/>
      <c r="G91" s="8"/>
      <c r="H91" s="8"/>
      <c r="I91" s="9"/>
    </row>
    <row r="92" spans="6:9" s="7" customFormat="1" ht="12.75" x14ac:dyDescent="0.2">
      <c r="F92" s="8"/>
      <c r="G92" s="8"/>
      <c r="H92" s="8"/>
      <c r="I92" s="9"/>
    </row>
    <row r="93" spans="6:9" s="7" customFormat="1" ht="12.75" x14ac:dyDescent="0.2">
      <c r="F93" s="8"/>
      <c r="G93" s="8"/>
      <c r="H93" s="8"/>
      <c r="I93" s="9"/>
    </row>
    <row r="94" spans="6:9" s="7" customFormat="1" ht="12.75" x14ac:dyDescent="0.2">
      <c r="F94" s="8"/>
      <c r="G94" s="8"/>
      <c r="H94" s="8"/>
      <c r="I94" s="9"/>
    </row>
    <row r="95" spans="6:9" s="7" customFormat="1" ht="12.75" x14ac:dyDescent="0.2">
      <c r="F95" s="8"/>
      <c r="G95" s="8"/>
      <c r="H95" s="8"/>
      <c r="I95" s="9"/>
    </row>
    <row r="96" spans="6:9" s="7" customFormat="1" ht="12.75" x14ac:dyDescent="0.2">
      <c r="F96" s="8"/>
      <c r="G96" s="8"/>
      <c r="H96" s="8"/>
      <c r="I96" s="9"/>
    </row>
    <row r="97" spans="6:9" s="7" customFormat="1" ht="12.75" x14ac:dyDescent="0.2">
      <c r="F97" s="8"/>
      <c r="G97" s="8"/>
      <c r="H97" s="8"/>
      <c r="I97" s="9"/>
    </row>
    <row r="98" spans="6:9" s="7" customFormat="1" ht="12.75" x14ac:dyDescent="0.2">
      <c r="F98" s="8"/>
      <c r="G98" s="8"/>
      <c r="H98" s="8"/>
      <c r="I98" s="9"/>
    </row>
    <row r="99" spans="6:9" s="7" customFormat="1" ht="12.75" x14ac:dyDescent="0.2">
      <c r="F99" s="8"/>
      <c r="G99" s="8"/>
      <c r="H99" s="8"/>
      <c r="I99" s="9"/>
    </row>
    <row r="100" spans="6:9" s="7" customFormat="1" ht="12.75" x14ac:dyDescent="0.2">
      <c r="F100" s="8"/>
      <c r="G100" s="8"/>
      <c r="H100" s="8"/>
      <c r="I100" s="9"/>
    </row>
    <row r="101" spans="6:9" s="7" customFormat="1" ht="12.75" x14ac:dyDescent="0.2">
      <c r="F101" s="8"/>
      <c r="G101" s="8"/>
      <c r="H101" s="8"/>
      <c r="I101" s="9"/>
    </row>
    <row r="102" spans="6:9" s="7" customFormat="1" ht="12.75" x14ac:dyDescent="0.2">
      <c r="F102" s="8"/>
      <c r="G102" s="8"/>
      <c r="H102" s="8"/>
      <c r="I102" s="9"/>
    </row>
    <row r="103" spans="6:9" s="7" customFormat="1" ht="12.75" x14ac:dyDescent="0.2">
      <c r="F103" s="8"/>
      <c r="G103" s="8"/>
      <c r="H103" s="8"/>
      <c r="I103" s="9"/>
    </row>
    <row r="104" spans="6:9" s="7" customFormat="1" ht="12.75" x14ac:dyDescent="0.2">
      <c r="F104" s="8"/>
      <c r="G104" s="8"/>
      <c r="H104" s="8"/>
      <c r="I104" s="9"/>
    </row>
    <row r="105" spans="6:9" s="7" customFormat="1" ht="12.75" x14ac:dyDescent="0.2">
      <c r="F105" s="8"/>
      <c r="G105" s="8"/>
      <c r="H105" s="8"/>
      <c r="I105" s="9"/>
    </row>
    <row r="106" spans="6:9" s="7" customFormat="1" ht="12.75" x14ac:dyDescent="0.2">
      <c r="F106" s="8"/>
      <c r="G106" s="8"/>
      <c r="H106" s="8"/>
      <c r="I106" s="9"/>
    </row>
    <row r="107" spans="6:9" s="7" customFormat="1" ht="12.75" x14ac:dyDescent="0.2">
      <c r="F107" s="8"/>
      <c r="G107" s="8"/>
      <c r="H107" s="8"/>
      <c r="I107" s="9"/>
    </row>
    <row r="108" spans="6:9" s="7" customFormat="1" ht="12.75" x14ac:dyDescent="0.2">
      <c r="F108" s="8"/>
      <c r="G108" s="8"/>
      <c r="H108" s="8"/>
      <c r="I108" s="9"/>
    </row>
    <row r="109" spans="6:9" s="7" customFormat="1" ht="12.75" x14ac:dyDescent="0.2">
      <c r="F109" s="8"/>
      <c r="G109" s="8"/>
      <c r="H109" s="8"/>
      <c r="I109" s="9"/>
    </row>
    <row r="110" spans="6:9" s="7" customFormat="1" ht="12.75" x14ac:dyDescent="0.2">
      <c r="F110" s="8"/>
      <c r="G110" s="8"/>
      <c r="H110" s="8"/>
      <c r="I110" s="9"/>
    </row>
    <row r="111" spans="6:9" s="7" customFormat="1" ht="12.75" x14ac:dyDescent="0.2">
      <c r="F111" s="8"/>
      <c r="G111" s="8"/>
      <c r="H111" s="8"/>
      <c r="I111" s="9"/>
    </row>
    <row r="112" spans="6:9" s="7" customFormat="1" ht="12.75" x14ac:dyDescent="0.2">
      <c r="F112" s="8"/>
      <c r="G112" s="8"/>
      <c r="H112" s="8"/>
      <c r="I112" s="9"/>
    </row>
    <row r="113" spans="6:9" s="7" customFormat="1" ht="12.75" x14ac:dyDescent="0.2">
      <c r="F113" s="8"/>
      <c r="G113" s="8"/>
      <c r="H113" s="8"/>
      <c r="I113" s="9"/>
    </row>
    <row r="114" spans="6:9" s="7" customFormat="1" ht="12.75" x14ac:dyDescent="0.2">
      <c r="F114" s="8"/>
      <c r="G114" s="8"/>
      <c r="H114" s="8"/>
      <c r="I114" s="9"/>
    </row>
    <row r="115" spans="6:9" s="7" customFormat="1" ht="12.75" x14ac:dyDescent="0.2">
      <c r="F115" s="8"/>
      <c r="G115" s="8"/>
      <c r="H115" s="8"/>
      <c r="I115" s="9"/>
    </row>
    <row r="116" spans="6:9" s="7" customFormat="1" ht="12.75" x14ac:dyDescent="0.2">
      <c r="F116" s="8"/>
      <c r="G116" s="8"/>
      <c r="H116" s="8"/>
      <c r="I116" s="9"/>
    </row>
    <row r="117" spans="6:9" s="7" customFormat="1" ht="12.75" x14ac:dyDescent="0.2">
      <c r="F117" s="8"/>
      <c r="G117" s="8"/>
      <c r="H117" s="8"/>
      <c r="I117" s="9"/>
    </row>
    <row r="118" spans="6:9" s="7" customFormat="1" ht="12.75" x14ac:dyDescent="0.2">
      <c r="F118" s="8"/>
      <c r="G118" s="8"/>
      <c r="H118" s="8"/>
      <c r="I118" s="9"/>
    </row>
    <row r="119" spans="6:9" s="7" customFormat="1" ht="12.75" x14ac:dyDescent="0.2">
      <c r="F119" s="8"/>
      <c r="G119" s="8"/>
      <c r="H119" s="8"/>
      <c r="I119" s="9"/>
    </row>
    <row r="120" spans="6:9" s="7" customFormat="1" ht="12.75" x14ac:dyDescent="0.2">
      <c r="F120" s="8"/>
      <c r="G120" s="8"/>
      <c r="H120" s="8"/>
      <c r="I120" s="9"/>
    </row>
    <row r="121" spans="6:9" s="7" customFormat="1" ht="12.75" x14ac:dyDescent="0.2">
      <c r="F121" s="8"/>
      <c r="G121" s="8"/>
      <c r="H121" s="8"/>
      <c r="I121" s="9"/>
    </row>
    <row r="122" spans="6:9" s="7" customFormat="1" ht="12.75" x14ac:dyDescent="0.2">
      <c r="F122" s="8"/>
      <c r="G122" s="8"/>
      <c r="H122" s="8"/>
      <c r="I122" s="9"/>
    </row>
    <row r="123" spans="6:9" s="7" customFormat="1" ht="12.75" x14ac:dyDescent="0.2">
      <c r="F123" s="8"/>
      <c r="G123" s="8"/>
      <c r="H123" s="8"/>
      <c r="I123" s="9"/>
    </row>
    <row r="124" spans="6:9" s="7" customFormat="1" ht="12.75" x14ac:dyDescent="0.2">
      <c r="F124" s="8"/>
      <c r="G124" s="8"/>
      <c r="H124" s="8"/>
      <c r="I124" s="9"/>
    </row>
    <row r="125" spans="6:9" s="7" customFormat="1" ht="12.75" x14ac:dyDescent="0.2">
      <c r="F125" s="8"/>
      <c r="G125" s="8"/>
      <c r="H125" s="8"/>
      <c r="I125" s="9"/>
    </row>
    <row r="126" spans="6:9" s="7" customFormat="1" ht="12.75" x14ac:dyDescent="0.2">
      <c r="F126" s="8"/>
      <c r="G126" s="8"/>
      <c r="H126" s="8"/>
      <c r="I126" s="9"/>
    </row>
    <row r="127" spans="6:9" s="7" customFormat="1" ht="12.75" x14ac:dyDescent="0.2">
      <c r="F127" s="8"/>
      <c r="G127" s="8"/>
      <c r="H127" s="8"/>
      <c r="I127" s="9"/>
    </row>
    <row r="128" spans="6:9" s="7" customFormat="1" ht="12.75" x14ac:dyDescent="0.2">
      <c r="F128" s="8"/>
      <c r="G128" s="8"/>
      <c r="H128" s="8"/>
      <c r="I128" s="9"/>
    </row>
  </sheetData>
  <mergeCells count="42">
    <mergeCell ref="B53:F53"/>
    <mergeCell ref="A20:C20"/>
    <mergeCell ref="G2:J3"/>
    <mergeCell ref="F4:J11"/>
    <mergeCell ref="A12:I12"/>
    <mergeCell ref="B13:I13"/>
    <mergeCell ref="B14:I14"/>
    <mergeCell ref="B15:I15"/>
    <mergeCell ref="A16:I16"/>
    <mergeCell ref="A17:I17"/>
    <mergeCell ref="A18:C18"/>
    <mergeCell ref="A19:C19"/>
    <mergeCell ref="A4:A10"/>
    <mergeCell ref="A21:C21"/>
    <mergeCell ref="A33:A38"/>
    <mergeCell ref="A22:C22"/>
    <mergeCell ref="A29:A30"/>
    <mergeCell ref="B29:I29"/>
    <mergeCell ref="A31:A32"/>
    <mergeCell ref="B31:B32"/>
    <mergeCell ref="C31:C32"/>
    <mergeCell ref="D31:D32"/>
    <mergeCell ref="E31:E32"/>
    <mergeCell ref="I31:I32"/>
    <mergeCell ref="A27:C27"/>
    <mergeCell ref="A23:C23"/>
    <mergeCell ref="A24:C24"/>
    <mergeCell ref="A25:C25"/>
    <mergeCell ref="A26:C26"/>
    <mergeCell ref="B33:B38"/>
    <mergeCell ref="C33:C38"/>
    <mergeCell ref="D33:D38"/>
    <mergeCell ref="E33:E38"/>
    <mergeCell ref="I33:I38"/>
    <mergeCell ref="B51:I51"/>
    <mergeCell ref="B52:H52"/>
    <mergeCell ref="I39:I42"/>
    <mergeCell ref="A39:A42"/>
    <mergeCell ref="B39:B42"/>
    <mergeCell ref="C39:C42"/>
    <mergeCell ref="D39:D42"/>
    <mergeCell ref="E39:E42"/>
  </mergeCells>
  <pageMargins left="0.98425196850393704" right="0" top="0.39370078740157483" bottom="0.39370078740157483" header="0.31496062992125984" footer="0.31496062992125984"/>
  <pageSetup paperSize="9" scale="79" orientation="portrait" r:id="rId1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Смета 1 (сит план)</vt:lpstr>
      <vt:lpstr>'Смета 1 (сит план)'!Print_Area</vt:lpstr>
      <vt:lpstr>'Смета 1 (сит план)'!Print_Titles</vt:lpstr>
      <vt:lpstr>'Смета 1 (сит план)'!Область_печати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Prioritet 5</cp:lastModifiedBy>
  <cp:lastPrinted>2015-06-03T11:21:45Z</cp:lastPrinted>
  <dcterms:created xsi:type="dcterms:W3CDTF">2010-03-23T14:12:56Z</dcterms:created>
  <dcterms:modified xsi:type="dcterms:W3CDTF">2015-09-17T11:49:40Z</dcterms:modified>
</cp:coreProperties>
</file>