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16" yWindow="1596" windowWidth="23256" windowHeight="11016" tabRatio="750"/>
  </bookViews>
  <sheets>
    <sheet name="оригенал" sheetId="1" r:id="rId1"/>
  </sheets>
  <definedNames>
    <definedName name="_xlnm.Print_Titles" localSheetId="0">оригенал!$9:$11</definedName>
    <definedName name="_xlnm.Print_Area" localSheetId="0">оригенал!$A$1:$H$340</definedName>
  </definedNames>
  <calcPr calcId="145621" fullPrecision="0"/>
</workbook>
</file>

<file path=xl/calcChain.xml><?xml version="1.0" encoding="utf-8"?>
<calcChain xmlns="http://schemas.openxmlformats.org/spreadsheetml/2006/main">
  <c r="AC287" i="1" l="1"/>
  <c r="AC236" i="1"/>
  <c r="AC112" i="1"/>
  <c r="H6" i="1" l="1"/>
  <c r="H299" i="1" l="1"/>
  <c r="H235" i="1" l="1"/>
  <c r="H300" i="1" l="1"/>
  <c r="H293" i="1"/>
  <c r="H289" i="1"/>
  <c r="H288" i="1"/>
  <c r="H290" i="1" l="1"/>
  <c r="H303" i="1" s="1"/>
  <c r="H114" i="1" l="1"/>
  <c r="H113" i="1"/>
  <c r="H115" i="1" l="1"/>
  <c r="H301" i="1" s="1"/>
  <c r="H312" i="1" s="1"/>
  <c r="H325" i="1" l="1"/>
  <c r="H326" i="1" s="1"/>
  <c r="H327" i="1" s="1"/>
  <c r="H309" i="1"/>
  <c r="H311" i="1" l="1"/>
  <c r="H313" i="1" s="1"/>
  <c r="AB311" i="1"/>
  <c r="H316" i="1" l="1"/>
  <c r="H317" i="1" s="1"/>
  <c r="H318" i="1" s="1"/>
  <c r="H319" i="1" s="1"/>
  <c r="H320" i="1" s="1"/>
  <c r="H321" i="1" s="1"/>
  <c r="H322" i="1" s="1"/>
  <c r="H329" i="1" s="1"/>
  <c r="W329" i="1" l="1"/>
</calcChain>
</file>

<file path=xl/sharedStrings.xml><?xml version="1.0" encoding="utf-8"?>
<sst xmlns="http://schemas.openxmlformats.org/spreadsheetml/2006/main" count="866" uniqueCount="493">
  <si>
    <t>Договор подряда</t>
  </si>
  <si>
    <t>номер</t>
  </si>
  <si>
    <t>дата</t>
  </si>
  <si>
    <t>Номер документа</t>
  </si>
  <si>
    <t>Дата составления</t>
  </si>
  <si>
    <t>Отчетный период</t>
  </si>
  <si>
    <t>А К Т</t>
  </si>
  <si>
    <t>с</t>
  </si>
  <si>
    <t>по</t>
  </si>
  <si>
    <t>о приемке выполненных работ</t>
  </si>
  <si>
    <t>Номер</t>
  </si>
  <si>
    <t>Наименование работ</t>
  </si>
  <si>
    <t>Шифр норматива, обоснование расценки</t>
  </si>
  <si>
    <t>Единица измерения</t>
  </si>
  <si>
    <t>Выполнено работ</t>
  </si>
  <si>
    <t>п/п</t>
  </si>
  <si>
    <t>позиции по смете</t>
  </si>
  <si>
    <t>Количество</t>
  </si>
  <si>
    <t>Цена на единицу, руб.</t>
  </si>
  <si>
    <t>1</t>
  </si>
  <si>
    <t>Вентиляционная установка П1, П1а с комплектом автоматики АirМАТЕ-4000 Цена-179525,99/1,18/3,27</t>
  </si>
  <si>
    <t>компл..</t>
  </si>
  <si>
    <t>Стоимость материалов = 46526,2</t>
  </si>
  <si>
    <t>2</t>
  </si>
  <si>
    <t>Вентиляционная установка П2, П2а с комплектом автоматики АirМАТЕ-6000 Цена-199469,32/1,18/3,27</t>
  </si>
  <si>
    <t>компл.</t>
  </si>
  <si>
    <t>Стоимость материалов = 51694,74</t>
  </si>
  <si>
    <t>3</t>
  </si>
  <si>
    <t>Вентиляционная установка П3 с комплектом автоматики АirМАТЕ-6000 Цена-193969,32/1,18/3,27</t>
  </si>
  <si>
    <t>Стоимость материалов = 50269,35</t>
  </si>
  <si>
    <t>4</t>
  </si>
  <si>
    <t>Вентиляционная установка П4 с комплектом автоматики АirМАТЕ-2000 Цена-153484,25/1,18/3,27</t>
  </si>
  <si>
    <t>Стоимость материалов = 39777,19</t>
  </si>
  <si>
    <t>5</t>
  </si>
  <si>
    <t>Канальный вентилятор П5 Канал-ВЕНТ 100 Цена-3058/1,18/3,27</t>
  </si>
  <si>
    <t>шт.</t>
  </si>
  <si>
    <t>Стоимость материалов = 792,52</t>
  </si>
  <si>
    <t>6</t>
  </si>
  <si>
    <t>Канальный вентилятор П6 Канал-ПКВ-40-20-4-220 Цена-12255/1,18/3,27</t>
  </si>
  <si>
    <t>Стоимость материалов = 3176,02</t>
  </si>
  <si>
    <t>7</t>
  </si>
  <si>
    <t>Канальный вентилятор В1 Канал-ПКВ-60-30-4-220 Цена-22080/1,18/3,27</t>
  </si>
  <si>
    <t>Стоимость материалов = 5722,28</t>
  </si>
  <si>
    <t>8</t>
  </si>
  <si>
    <t>Вентиляционная установка В2 АirМАТЕ-4000 Цена-59975,16/1,18/3,27</t>
  </si>
  <si>
    <t>Стоимость материалов = 15543,24</t>
  </si>
  <si>
    <t>9</t>
  </si>
  <si>
    <t>Канальный вентилятор В3 Канал-ПКВ-60-35-4-380 Цена-23552/1,18/3,27</t>
  </si>
  <si>
    <t>Стоимость материалов = 6103,77</t>
  </si>
  <si>
    <t>10</t>
  </si>
  <si>
    <t>Канальный вентилятор В4 Канал-ПКВ-60-30-4-220 Цена-22080/1,18/3,27</t>
  </si>
  <si>
    <t>11</t>
  </si>
  <si>
    <t>Канальный вентилятор В5 Канал-ВЕНТ 125 Цена-3064/1,18/3,27</t>
  </si>
  <si>
    <t>Стоимость материалов = 794,07</t>
  </si>
  <si>
    <t>12</t>
  </si>
  <si>
    <t>Канальный вентилятор В6 Канал-ПКВ-40-20-4-220 Цена-12255/1,18/3,27</t>
  </si>
  <si>
    <t>13</t>
  </si>
  <si>
    <t>Канальный вентилятор В7 Канал-ВЕНТ 125 Цена-3064/1,18/3,27</t>
  </si>
  <si>
    <t>14</t>
  </si>
  <si>
    <t>Вентилятор ВД1, ВД2, ВД3 ВРАН9-8-ДУ-Н-400-У1 Цена-56730/1,18/3,27</t>
  </si>
  <si>
    <t>Стоимость материалов = 14702,22</t>
  </si>
  <si>
    <t>15</t>
  </si>
  <si>
    <t>Вентилятор осевой ПД1 ВО25-188-9-Н-35-У1 Цена-45414/1,18/3,27</t>
  </si>
  <si>
    <t>Стоимость материалов = 11769,55</t>
  </si>
  <si>
    <t>16</t>
  </si>
  <si>
    <t>Вентилятор осевой ПД2 ВО25-188-8-Н-35-У1 Цена-37991/1,18/3,27</t>
  </si>
  <si>
    <t>Стоимость материалов = 9845,8</t>
  </si>
  <si>
    <t>17</t>
  </si>
  <si>
    <t>Пароувланитель ПГ-1 с очищаемым цилиндром, с дисплеем контроллера LЕ45 Цена-113440,5/1,18/3,27</t>
  </si>
  <si>
    <t>Стоимость материалов = 29399,39</t>
  </si>
  <si>
    <t>18</t>
  </si>
  <si>
    <t>Пароувланитель ПГ-2, ПГ-3 с очищаемым цилиндром, с дисплеем контроллера LЕ09 Цена-88168,5/1,18/3,27</t>
  </si>
  <si>
    <t>Стоимость материалов = 22849,87</t>
  </si>
  <si>
    <t>19</t>
  </si>
  <si>
    <t>Канальный электронагреватель П3 НК-160/1,5 Цена-3650/1,18/3,27</t>
  </si>
  <si>
    <t>Стоимость материалов = 945,94</t>
  </si>
  <si>
    <t>20</t>
  </si>
  <si>
    <t>Канальный электронагреватель П5 НК-125/3,0 Цена-5223/1,18/3,27</t>
  </si>
  <si>
    <t>Стоимость материалов = 1353,6</t>
  </si>
  <si>
    <t>21</t>
  </si>
  <si>
    <t>Канальный электронагреватель П6 Канал -ЭКВ-К-200-6,0 Цена-5900/1,18/3,27</t>
  </si>
  <si>
    <t>Стоимость материалов = 1529,05</t>
  </si>
  <si>
    <t>22</t>
  </si>
  <si>
    <t>Наружные блоки К1 РUНУ-Р400УJМ-А Цена-32112Х31,3216/1,18/3,27</t>
  </si>
  <si>
    <t>Стоимость материалов = 260664,29</t>
  </si>
  <si>
    <t>23</t>
  </si>
  <si>
    <t>Наружные блоки К1 РUНУ-Р450УJМ-А Цена-36135Х31,3216/1,18/3,27</t>
  </si>
  <si>
    <t>Стоимость материалов = 293320,38</t>
  </si>
  <si>
    <t>24</t>
  </si>
  <si>
    <t>Объединитель наружных блоков К1 СМУ-У200VВК2 Цена-384Х31,3216/1,18/3,27</t>
  </si>
  <si>
    <t>Стоимость материалов = 3117,06</t>
  </si>
  <si>
    <t>25</t>
  </si>
  <si>
    <t>Кассетный внутрений блок с дренажным насосом К1 РLFУ-Р25 VСМ-Е Цена-2751Х31,3216/1,18/3,27</t>
  </si>
  <si>
    <t>Стоимость материалов = 22330,83</t>
  </si>
  <si>
    <t>26</t>
  </si>
  <si>
    <t>Кассетный внутрений блок с дренажным насосом К1 РLFУ-Р32 VСМ-Е Цена-2800Х31,3216/1,18/3,27</t>
  </si>
  <si>
    <t>Стоимость материалов = 22728,58</t>
  </si>
  <si>
    <t>27</t>
  </si>
  <si>
    <t>Кассетный внутрений блок с дренажным насосом К1 РLFУ-Р80 VВМ-Е Цена-4038Х31,3216/1,18/3,27</t>
  </si>
  <si>
    <t>Стоимость материалов = 32777,85</t>
  </si>
  <si>
    <t>28</t>
  </si>
  <si>
    <t>Кассетный внутрений блок с дренажным насосом К1 РLFУ-Р125 VВМ-Е Цена-5750Х31,3216/1,18/3,27</t>
  </si>
  <si>
    <t>Стоимость материалов = 46674,75</t>
  </si>
  <si>
    <t>29</t>
  </si>
  <si>
    <t>Разветвитель К1 СМУ-У302-G2 Цена-437Х31,3216/1,18/3,27</t>
  </si>
  <si>
    <t>Стоимость материалов = 3547,28</t>
  </si>
  <si>
    <t>30</t>
  </si>
  <si>
    <t>Разветвитель К1 СМУ-У202S-G2 Цена-305Х31,3216/1,18/3,27</t>
  </si>
  <si>
    <t>Стоимость материалов = 2475,79</t>
  </si>
  <si>
    <t>31</t>
  </si>
  <si>
    <t>Разветвитель К1 СМУ-У102SS-G2 Цена-444Х31,3216/1,18/3,27</t>
  </si>
  <si>
    <t>Стоимость материалов = 3604,1</t>
  </si>
  <si>
    <t>32</t>
  </si>
  <si>
    <t>Разветвитель К1 СМУ-У102LS-G2 Цена-278Х31,3216/1,18/3,27</t>
  </si>
  <si>
    <t>Стоимость материалов = 2256,62</t>
  </si>
  <si>
    <t>33</t>
  </si>
  <si>
    <t>Панель декоративная К1 SLР-2ААW Цена-269Х31,3216/1,18/3,27</t>
  </si>
  <si>
    <t>Стоимость материалов = 2183,57</t>
  </si>
  <si>
    <t>34</t>
  </si>
  <si>
    <t>Панель декоративная К1 РLР-6ВА Цена-553Х31,3216/1,18/3,27</t>
  </si>
  <si>
    <t>Стоимость материалов = 4488,89</t>
  </si>
  <si>
    <t>35</t>
  </si>
  <si>
    <t>Пульт управления К1 РАR-30МААJ Цена-294Х31,3216/1,18/3,27</t>
  </si>
  <si>
    <t>Стоимость материалов = 2386,5</t>
  </si>
  <si>
    <t>36</t>
  </si>
  <si>
    <t>Наружный блок К2 RR71ВV Цена-178120/1,18/3,27</t>
  </si>
  <si>
    <t>Стоимость материалов = 46161,82</t>
  </si>
  <si>
    <t>37</t>
  </si>
  <si>
    <t>Внутренний блок с дренажным насосом К2 FСQ71С8 Цена-189760/1,18/3,27</t>
  </si>
  <si>
    <t>Стоимость материалов = 49178,46</t>
  </si>
  <si>
    <t>38</t>
  </si>
  <si>
    <t>Пульт управления К2 ВRС1D52 Цена-3760/1,18/3,27</t>
  </si>
  <si>
    <t>Стоимость материалов = 974,45</t>
  </si>
  <si>
    <t>39</t>
  </si>
  <si>
    <t>Коробка для блока пульта К2 КJВ111А Цена-712/1,18/3,27</t>
  </si>
  <si>
    <t>Стоимость материалов = 184,52</t>
  </si>
  <si>
    <t>40</t>
  </si>
  <si>
    <t>Наружный блок К3 RR125ВV Цена-217280/1,18/3,27</t>
  </si>
  <si>
    <t>Стоимость материалов = 56310,58</t>
  </si>
  <si>
    <t>41</t>
  </si>
  <si>
    <t>Внутренний блок с дренажным насосом К3 FСQ125С8 Цена-70400/1,18/3,27</t>
  </si>
  <si>
    <t>Стоимость материалов = 18244,96</t>
  </si>
  <si>
    <t>42</t>
  </si>
  <si>
    <t>Пульт управления К3 ВRС1D52 Цена-3760/1,18/3,27</t>
  </si>
  <si>
    <t>43</t>
  </si>
  <si>
    <t>Коробка для блока пульта К3 КJВ111А Цена-712/1,18/3,27</t>
  </si>
  <si>
    <t>44</t>
  </si>
  <si>
    <t>Прецезионный кондиционер с дренажным насосом К4, К4а ОЕDW 66.2 Цена-65940Х41,3933/1,18/3,27</t>
  </si>
  <si>
    <t>Стоимость материалов = 707374,23</t>
  </si>
  <si>
    <t>45</t>
  </si>
  <si>
    <t>Сухой охладитель К4, К4а ЕVND 1280 4/4 Цена-19680Х41,3933/1,18/3,27</t>
  </si>
  <si>
    <t>Стоимость материалов = 211118,06</t>
  </si>
  <si>
    <t>46</t>
  </si>
  <si>
    <t>Прецезионный кондиционер с дренажным насосом К5, К5а ОЕDW 66.2 Цена-65940Х41,3933/1,18/3,27</t>
  </si>
  <si>
    <t>47</t>
  </si>
  <si>
    <t>Сухой охладитель К5, К5а ЕVND 1280 4/4 Цена-19680Х41,3933/1,18/3,27</t>
  </si>
  <si>
    <t>48</t>
  </si>
  <si>
    <t>Дымосос передвижной ДПЭ-7(2ЦМ) Цена-36000/1,18/3,27</t>
  </si>
  <si>
    <t>Стоимость материалов = 9329,81</t>
  </si>
  <si>
    <t>49</t>
  </si>
  <si>
    <t>Дымосос переносной ДПЭ-7(1Р) Цена-12900/1,18/3,27</t>
  </si>
  <si>
    <t>Стоимость материалов = 3343,18</t>
  </si>
  <si>
    <t>50</t>
  </si>
  <si>
    <t>Установка камер приточных типовых без секции орошения производительностью до 10 тыс.м3/час (Монтаж вентиляционых установок П1, П1а, П2, П2а, П3, П4, В2)</t>
  </si>
  <si>
    <t>20-06-002-01 ТЕР-2001 63</t>
  </si>
  <si>
    <t>1 камера</t>
  </si>
  <si>
    <t>Стоимость материалов = 938,44</t>
  </si>
  <si>
    <t>51</t>
  </si>
  <si>
    <t>Установка вентиляторов радиальных массой до 0,05 т (Монтаж канального вентилятора П5, П6, В1, В3, В4, В5, В6, В7)</t>
  </si>
  <si>
    <t>20-03-001-01 ТЕР-2001 63</t>
  </si>
  <si>
    <t>1 вентилятор</t>
  </si>
  <si>
    <t>Стоимость материалов = 100,22</t>
  </si>
  <si>
    <t>52</t>
  </si>
  <si>
    <t>Установка вентиляторов радиальных массой до 0,05 т (Монтаж вентилятора ПД1)</t>
  </si>
  <si>
    <t>53</t>
  </si>
  <si>
    <t>Установка вентиляторов радиальных массой до 0,2 т (Монтаж вентилятора ПД2)</t>
  </si>
  <si>
    <t>20-03-001-03 ТЕР-2001 63</t>
  </si>
  <si>
    <t>Стоимость материалов = 170,82</t>
  </si>
  <si>
    <t>54</t>
  </si>
  <si>
    <t>Установка вентиляторов радиальных массой до 0,12 т (Монтаж вентилятора ВД1, ВД2, ВД3)</t>
  </si>
  <si>
    <t>20-03-001-02 ТЕР-2001 63</t>
  </si>
  <si>
    <t>Стоимость материалов = 134,89</t>
  </si>
  <si>
    <t>55</t>
  </si>
  <si>
    <t>Установка воздухонагревателей однорядных для обводного канала производительностью до 10 тыс.м3/час (Монтаж пароувлажнителей ПГ-1, ПГ-2, ПГ-3)</t>
  </si>
  <si>
    <t>20-06-006-01 ТЕР-2001 63</t>
  </si>
  <si>
    <t>1 воздухонагреватель</t>
  </si>
  <si>
    <t>Стоимость материалов = 265,88</t>
  </si>
  <si>
    <t>56</t>
  </si>
  <si>
    <t>Установка воздухонагревателей однорядных для обводного канала производительностью до 10 тыс.м3/час (Монтаж канальных электронагревателей П3, П5, П6)</t>
  </si>
  <si>
    <t>57</t>
  </si>
  <si>
    <t>Установка шумоглушителей вентиляционных трубчатых круглого сечения типа ГТК 1-1, диаметр обечайки 125 мм</t>
  </si>
  <si>
    <t>20-02-014-01 ТЕР-2001 63</t>
  </si>
  <si>
    <t>1 шт.</t>
  </si>
  <si>
    <t>Стоимость материалов = 23,12</t>
  </si>
  <si>
    <t>58</t>
  </si>
  <si>
    <t>Глушители шума круглого сечения на бандажном соединении марка ГТК-1-1, диаметр обечайки 125 мм, масса наполнителя 1,16 кг</t>
  </si>
  <si>
    <t>301-0232</t>
  </si>
  <si>
    <t>59</t>
  </si>
  <si>
    <t>Установка шумоглушителей вентиляционных трубчатых круглого сечения типа ГТК 1-2, диаметр обечайки 200 мм</t>
  </si>
  <si>
    <t>20-02-014-02 ТЕР-2001 63</t>
  </si>
  <si>
    <t>60</t>
  </si>
  <si>
    <t>Глушители шума круглого сечения на бандажном соединении марка ГТК-1-2, диаметр обечайки 200 мм, масса наполнителя 1,64 кг</t>
  </si>
  <si>
    <t>301-0233</t>
  </si>
  <si>
    <t>61</t>
  </si>
  <si>
    <t>Установка шумоглушителей вентиляционных трубчатых круглого сечения типа ГТК 1-3, диаметр обечайки 250 мм</t>
  </si>
  <si>
    <t>20-02-014-03 ТЕР-2001 63</t>
  </si>
  <si>
    <t>Стоимость материалов = 24,77</t>
  </si>
  <si>
    <t>62</t>
  </si>
  <si>
    <t>Глушители шума круглого сечения на бандажном соединении марка ГТК 1-3, диаметр обечайки 250 мм, масса наполнителя 1,92 кг</t>
  </si>
  <si>
    <t>301-0234</t>
  </si>
  <si>
    <t>63</t>
  </si>
  <si>
    <t>Установка глушителей шума вентиляционных установок пластинчатых типа ПП 3-2, ВП 3-2, размер пластин 400х500х1000 мм</t>
  </si>
  <si>
    <t>20-02-016-08 ТЕР-2001 63</t>
  </si>
  <si>
    <t>1 пластина</t>
  </si>
  <si>
    <t>Стоимость материалов = 23,95</t>
  </si>
  <si>
    <t>64</t>
  </si>
  <si>
    <t>Установка клапанов обратных периметром до 1600 мм</t>
  </si>
  <si>
    <t>20-02-004-06 ТЕР-2001 63</t>
  </si>
  <si>
    <t>1 клапан</t>
  </si>
  <si>
    <t>Стоимость материалов = 34,49</t>
  </si>
  <si>
    <t>65</t>
  </si>
  <si>
    <t>Установка клапанов обратных периметром до 2400 мм</t>
  </si>
  <si>
    <t>20-02-004-07 ТЕР-2001 63</t>
  </si>
  <si>
    <t>Стоимость материалов = 56,48</t>
  </si>
  <si>
    <t>66</t>
  </si>
  <si>
    <t>Установка клапанов обратных периметром до 4500 мм</t>
  </si>
  <si>
    <t>20-02-004-09 ТЕР-2001 63</t>
  </si>
  <si>
    <t>Стоимость материалов = 175,63</t>
  </si>
  <si>
    <t>67</t>
  </si>
  <si>
    <t>Установка клапанов обратных диаметром до 800 мм</t>
  </si>
  <si>
    <t>20-02-004-03 ТЕР-2001 63</t>
  </si>
  <si>
    <t>68</t>
  </si>
  <si>
    <t>Установка клапанов обратных диаметром до 1000 мм</t>
  </si>
  <si>
    <t>20-02-004-04 ТЕР-2001 63</t>
  </si>
  <si>
    <t>Стоимость материалов = 136,36</t>
  </si>
  <si>
    <t>69</t>
  </si>
  <si>
    <t>Установка заслонок воздушных и клапанов воздушных КВР с ручным приводом диаметром до 250 мм</t>
  </si>
  <si>
    <t>20-02-005-01 ТЕР-2001 63</t>
  </si>
  <si>
    <t>Стоимость материалов = 42,76</t>
  </si>
  <si>
    <t>70</t>
  </si>
  <si>
    <t>Установка заслонок воздушных и клапанов воздушных КВР с ручным приводом периметром до 1600 мм</t>
  </si>
  <si>
    <t>20-02-005-07 ТЕР-2001 63</t>
  </si>
  <si>
    <t>Стоимость материалов = 51,76</t>
  </si>
  <si>
    <t>71</t>
  </si>
  <si>
    <t>Установка клапанов огнезадерживающих периметром до 3200 мм</t>
  </si>
  <si>
    <t>20-02-004-16 ТЕР-2001 63</t>
  </si>
  <si>
    <t>Стоимость материалов = 262,17</t>
  </si>
  <si>
    <t>72</t>
  </si>
  <si>
    <t>Установка клапанов огнезадерживающих периметром до 1600 мм</t>
  </si>
  <si>
    <t>20-02-004-15 ТЕР-2001 63</t>
  </si>
  <si>
    <t>Стоимость материалов = 210,98</t>
  </si>
  <si>
    <t>73</t>
  </si>
  <si>
    <t>Установка решеток жалюзийных стальных регулирующих (РР), номер 1, размер 100х200 мм</t>
  </si>
  <si>
    <t>20-02-003-05 ТЕР-2001 63</t>
  </si>
  <si>
    <t>1 решетка</t>
  </si>
  <si>
    <t>Стоимость материалов = 19,1048</t>
  </si>
  <si>
    <t>74</t>
  </si>
  <si>
    <t>Установка решеток жалюзийных стальных регулирующих (РР), номер 4, размер 200х400 мм</t>
  </si>
  <si>
    <t>20-02-003-08 ТЕР-2001 63</t>
  </si>
  <si>
    <t>Стоимость материалов = 19,29</t>
  </si>
  <si>
    <t>75</t>
  </si>
  <si>
    <t>Установка решеток жалюзийных стальных регулирующих (РР), номер 5, размер 200х600 мм</t>
  </si>
  <si>
    <t>20-02-003-09 ТЕР-2001 63</t>
  </si>
  <si>
    <t>76</t>
  </si>
  <si>
    <t>Установка заслонок воздушных и клапанов воздушных КВР с ручным приводом диаметром до 250 мм (Монтаж диффузоров круглых)</t>
  </si>
  <si>
    <t>77</t>
  </si>
  <si>
    <t>Установка заслонок воздушных и клапанов воздушных КВР с ручным приводом периметром до 2400 мм (Монтаж диффузоров квадратных)</t>
  </si>
  <si>
    <t>20-02-005-08 ТЕР-2001 63</t>
  </si>
  <si>
    <t>Стоимость материалов = 73,69</t>
  </si>
  <si>
    <t>78</t>
  </si>
  <si>
    <t>Прокладка воздуховодов из листовой, оцинкованной стали и алюминия класса Н (нормальные) толщиной 0,5 мм, диаметром до 200 мм</t>
  </si>
  <si>
    <t>100 м2 поверхности воздуховодов</t>
  </si>
  <si>
    <t>Стоимость материалов = 2773,7</t>
  </si>
  <si>
    <t>чел.-ч.</t>
  </si>
  <si>
    <t>80</t>
  </si>
  <si>
    <t>Воздуховоды из листовой стали толщиной 1,5 мм, диаметром до 500 мм</t>
  </si>
  <si>
    <t>301-1804</t>
  </si>
  <si>
    <t>м2</t>
  </si>
  <si>
    <t>81</t>
  </si>
  <si>
    <t>Прокладка воздуховодов из листовой, оцинкованной стали и алюминия класса Н (нормальные) толщиной 0,6 мм, диаметром до 250 мм</t>
  </si>
  <si>
    <t>Стоимость материалов = 2775,24</t>
  </si>
  <si>
    <t>82</t>
  </si>
  <si>
    <t>83</t>
  </si>
  <si>
    <t>Прокладка воздуховодов из листовой, оцинкованной стали и алюминия класса Н (нормальные) толщиной 0,6 мм, диаметром до 355 мм</t>
  </si>
  <si>
    <t>Стоимость материалов = 2510,18</t>
  </si>
  <si>
    <t>84</t>
  </si>
  <si>
    <t>85</t>
  </si>
  <si>
    <t>Прокладка воздуховодов из листовой оцинкованной стали и алюминия класса П (плотные) толщиной 0,5 мм, диаметром до 200 мм</t>
  </si>
  <si>
    <t>Стоимость материалов = 4014,16</t>
  </si>
  <si>
    <t>86</t>
  </si>
  <si>
    <t>87</t>
  </si>
  <si>
    <t>Прокладка воздуховодов из листовой оцинкованной стали и алюминия класса П (плотные) толщиной 0,5 мм, периметром до 800, 1000 мм</t>
  </si>
  <si>
    <t>Стоимость материалов = 3825,1</t>
  </si>
  <si>
    <t>88</t>
  </si>
  <si>
    <t>Воздуховоды из листовой стали толщиной 1,5 мм, диаметром до 1000 мм</t>
  </si>
  <si>
    <t>301-1806</t>
  </si>
  <si>
    <t>89</t>
  </si>
  <si>
    <t>Прокладка воздуховодов из листовой, оцинкованной стали и алюминия класса Н (нормальные) толщиной 0,5 мм, периметром 800, 1000 мм</t>
  </si>
  <si>
    <t>Стоимость материалов = 2583,23</t>
  </si>
  <si>
    <t>90</t>
  </si>
  <si>
    <t>Воздуховоды из оцинкованной стали толщиной 0,7 мм, периметром до 1000 мм</t>
  </si>
  <si>
    <t>301-1793</t>
  </si>
  <si>
    <t>91</t>
  </si>
  <si>
    <t>Прокладка воздуховодов из листовой, оцинкованной стали и алюминия класса Н (нормальные) толщиной 0,7 мм, периметром от 1100 до 1600 мм</t>
  </si>
  <si>
    <t>Стоимость материалов = 2246,7</t>
  </si>
  <si>
    <t>92</t>
  </si>
  <si>
    <t>Воздуховоды из оцинкованной стали толщиной 0,7 мм, периметром от 1100 до 1600 мм</t>
  </si>
  <si>
    <t>301-1794</t>
  </si>
  <si>
    <t>93</t>
  </si>
  <si>
    <t>Прокладка воздуховодов из листовой, оцинкованной стали и алюминия класса Н (нормальные) толщиной 0,7 мм, периметром до 2400 мм</t>
  </si>
  <si>
    <t>Стоимость материалов = 1882,08</t>
  </si>
  <si>
    <t>94</t>
  </si>
  <si>
    <t>95</t>
  </si>
  <si>
    <t>Прокладка воздуховодов из листовой оцинкованной стали и алюминия класса П (плотные) толщиной 0,7 мм, периметром до 2400 мм</t>
  </si>
  <si>
    <t>Стоимость материалов = 2177,65</t>
  </si>
  <si>
    <t>96</t>
  </si>
  <si>
    <t>97</t>
  </si>
  <si>
    <t>Прокладка воздуховодов из листовой, оцинкованной стали и алюминия класса Н (нормальные) толщиной 0,7 мм, периметром до 3200 мм</t>
  </si>
  <si>
    <t>Стоимость материалов = 1592,92</t>
  </si>
  <si>
    <t>98</t>
  </si>
  <si>
    <t>99</t>
  </si>
  <si>
    <t>Прокладка воздуховодов из листовой, оцинкованной стали и алюминия класса Н (нормальные) толщиной 0,7 мм, периметром до 3600 мм</t>
  </si>
  <si>
    <t>Стоимость материалов = 1614,87</t>
  </si>
  <si>
    <t>100</t>
  </si>
  <si>
    <t>101</t>
  </si>
  <si>
    <t>Прокладка воздуховодов из листовой, оцинкованной стали и алюминия класса Н (нормальные) толщиной 0,7 мм, периметром 4000 мм</t>
  </si>
  <si>
    <t>Стоимость материалов = 1478,43</t>
  </si>
  <si>
    <t>102</t>
  </si>
  <si>
    <t>103</t>
  </si>
  <si>
    <t>Прокладка воздуховодов из листовой, оцинкованной стали и алюминия класса Н (нормальные) толщиной 0,9 мм, периметром до 7200 мм</t>
  </si>
  <si>
    <t>Стоимость материалов = 1688,27</t>
  </si>
  <si>
    <t>104</t>
  </si>
  <si>
    <t>105</t>
  </si>
  <si>
    <t>Изоляция плоских и криволинейных поверхностей матами минераловатными прошивными безобкладочными и в обкладках из стеклоткани или металлической сетки, плитами минераловатными на синтетическом связующем марки М-125, плитами полужесткими из стеклянного штапельного волокна на синтетическом связующем (Тепловая изоляция воздухозаборного воздуховода S-100 мм)</t>
  </si>
  <si>
    <t>1 м3 изоляции</t>
  </si>
  <si>
    <t>Оплата труда рабочих (средний разряд - 3,7) = 178,78</t>
  </si>
  <si>
    <t>Затраты на эксплуатацию машин = 39,69</t>
  </si>
  <si>
    <t>Стоимость материалов = 105,16</t>
  </si>
  <si>
    <t>106</t>
  </si>
  <si>
    <t>Маты из базальтового штапельного супертонкого волокна высший сорт</t>
  </si>
  <si>
    <t>104-0070</t>
  </si>
  <si>
    <t>т</t>
  </si>
  <si>
    <t>107</t>
  </si>
  <si>
    <t>Изоляция трубопроводов матами и холстами из супертонкого волокна (стеклянного и базальтового), матами звукопоглощающими (Противопожарная изоляцитя воздуховодов материалом базальтавым S-5 мм)</t>
  </si>
  <si>
    <t>Оплата труда рабочих (средний разряд - 4,1) = 1196,34</t>
  </si>
  <si>
    <t>Затраты на эксплуатацию машин = 64,48</t>
  </si>
  <si>
    <t>Стоимость материалов = 439,55</t>
  </si>
  <si>
    <t>108</t>
  </si>
  <si>
    <t>Оплата труда рабочих</t>
  </si>
  <si>
    <t>Затраты на эксплуатацию машин</t>
  </si>
  <si>
    <t>в т.ч. оплата труда механизаторов</t>
  </si>
  <si>
    <t>Стоимость материалов</t>
  </si>
  <si>
    <t>Затраты на пуск и регулировку</t>
  </si>
  <si>
    <t>Накладные расходы</t>
  </si>
  <si>
    <t>Сметная прибыль</t>
  </si>
  <si>
    <t>109</t>
  </si>
  <si>
    <t>Шумоглушители RSА 500х300/1000 Цена-5050/1,18/5,57</t>
  </si>
  <si>
    <t>110</t>
  </si>
  <si>
    <t>Шумоглушители RSА 600х350/1000 Цена-5900/1,18/5,57</t>
  </si>
  <si>
    <t>111</t>
  </si>
  <si>
    <t>Шумоглушители RSА 700х400/1000 Цена-8000/1,18/5,57</t>
  </si>
  <si>
    <t>112</t>
  </si>
  <si>
    <t>Шумоглушители RSА 500х250/1000 Цена-4600/1,18/5,57</t>
  </si>
  <si>
    <t>113</t>
  </si>
  <si>
    <t>Шумоглушители RSА 600х300/1000 Цена-5350/1,18/5,57</t>
  </si>
  <si>
    <t>114</t>
  </si>
  <si>
    <t>Клапан обратный прямоугольный КОП 300х250 Цена-3978/1,18/5,57</t>
  </si>
  <si>
    <t>115</t>
  </si>
  <si>
    <t>Клапан обратный прямоугольный КОП 400х250 Цена-3978/1,18/5,57</t>
  </si>
  <si>
    <t>116</t>
  </si>
  <si>
    <t>Клапан обратный прямоугольный КОП 600х400 Цена-6171/1,18/5,57</t>
  </si>
  <si>
    <t>117</t>
  </si>
  <si>
    <t>Клапан обратный прямоугольный КОП 400х400 Цена-3978/1,18/5,57</t>
  </si>
  <si>
    <t>118</t>
  </si>
  <si>
    <t>Клапан обратный прямоугольный КОП 1200х800 Цена-6171/1,18/5,57</t>
  </si>
  <si>
    <t>119</t>
  </si>
  <si>
    <t>Клапан обратный КО 00-01 Цена-1821/1,18/5,57</t>
  </si>
  <si>
    <t>120</t>
  </si>
  <si>
    <t>Клапан обратный КО 00-03 Цена-2228/1,18/5,57</t>
  </si>
  <si>
    <t>121</t>
  </si>
  <si>
    <t>Клапан обратный КО 00-05 Цена-3297/1,18/5,57</t>
  </si>
  <si>
    <t>122</t>
  </si>
  <si>
    <t>Клапан обратный КО 00-06 Цена-4179/1,18/5,57</t>
  </si>
  <si>
    <t>123</t>
  </si>
  <si>
    <t>Заслонка воздушная Р400х250Р Цена-2024/1,18/5,57</t>
  </si>
  <si>
    <t>124</t>
  </si>
  <si>
    <t>Заслонка воздушная Р400х200Р Цена-2024/1,18/5,57</t>
  </si>
  <si>
    <t>125</t>
  </si>
  <si>
    <t>Клапан огнезадерживающий КПУ-1Д-3-Н-800х400 Цена-13380/1,18/5,57</t>
  </si>
  <si>
    <t>126</t>
  </si>
  <si>
    <t>Клапан огнезадерживающий КПУ-1М-О-Н-100 Цена-11963/1,18/5,57</t>
  </si>
  <si>
    <t>127</t>
  </si>
  <si>
    <t>Клапан огнезадерживающий КПУ-1М-О-Н-125 Цена-11963/1,18/5,57</t>
  </si>
  <si>
    <t>128</t>
  </si>
  <si>
    <t>Клапан огнезадерживающий КПУ-1М-О-Н-160 Цена-11963/1,18/5,57</t>
  </si>
  <si>
    <t>129</t>
  </si>
  <si>
    <t>Клапан огнезадерживающий КПУ-1М-О-Н-200 Цена-11963/1,18/5,57</t>
  </si>
  <si>
    <t>130</t>
  </si>
  <si>
    <t>Клапан огнезадерживающий КПУ-1М-О-Н-250 Цена-11963/1,18/5,57</t>
  </si>
  <si>
    <t>131</t>
  </si>
  <si>
    <t>Клапан огнезадерживающий КПУ-1М-О-Н-300х200 Цена-11713/1,18/5,57</t>
  </si>
  <si>
    <t>132</t>
  </si>
  <si>
    <t>Клапан огнезадерживающий КПУ-1М-О-Н-400х200 Цена-11949/1,18/5,57</t>
  </si>
  <si>
    <t>133</t>
  </si>
  <si>
    <t>Вентиляционные решетки АМН 200х100 Цена-382/1,18/5,57</t>
  </si>
  <si>
    <t>134</t>
  </si>
  <si>
    <t>Вентиляционные решетки АМН 250х100 Цена-435/1,18/5,57</t>
  </si>
  <si>
    <t>135</t>
  </si>
  <si>
    <t>Вентиляционные решетки АМН 300х150 Цена-538/1,18/5,57</t>
  </si>
  <si>
    <t>136</t>
  </si>
  <si>
    <t>Вентиляционные решетки АМН 300х100 Цена-483/1,18/5,57</t>
  </si>
  <si>
    <t>137</t>
  </si>
  <si>
    <t>Вентиляционные решетки АМН 200х150 Цена-420/1,18/5,57</t>
  </si>
  <si>
    <t>138</t>
  </si>
  <si>
    <t>Вентиляционные решетки АМН 800х600 Цена-2243/1,18/5,57</t>
  </si>
  <si>
    <t>139</t>
  </si>
  <si>
    <t>Диффозоры круглый ДПУ-К 125 Цена-212/1,18/5,57</t>
  </si>
  <si>
    <t>140</t>
  </si>
  <si>
    <t>Диффозоры круглый ДПУ-К 160 Цена-275/1,18/5,57</t>
  </si>
  <si>
    <t>141</t>
  </si>
  <si>
    <t>Диффозоры круглый ДПУ-К 200 Цена-311/1,18/5,57</t>
  </si>
  <si>
    <t>142</t>
  </si>
  <si>
    <t>Диффозоры круглый ДПУ-М 100 Цена-172/1,18/5,57</t>
  </si>
  <si>
    <t>143</t>
  </si>
  <si>
    <t>Диффузор квадратный 4АПН 600х600 Цена-2544/1,18/5,57</t>
  </si>
  <si>
    <t>144</t>
  </si>
  <si>
    <t>Диффузор квадратный 4АПН 450х450 Цена-1607/1,18/5,57</t>
  </si>
  <si>
    <t>145</t>
  </si>
  <si>
    <t>Клапан ирисовый КИ 100 Цена-1180/1,18/5,57</t>
  </si>
  <si>
    <t>146</t>
  </si>
  <si>
    <t>Клапан ирисовый КИ 125 Цена-1300/1,18/5,57</t>
  </si>
  <si>
    <t>147</t>
  </si>
  <si>
    <t>Клапан ирисовый КИ 160 Цена-1400/1,18/5,57</t>
  </si>
  <si>
    <t>148</t>
  </si>
  <si>
    <t>Клапан ирисовый КИ 200 Цена-1550/1,18/5,57</t>
  </si>
  <si>
    <t>149</t>
  </si>
  <si>
    <t>Клапан ирисовый КИ 250 Цена-1750/1,18/5,57</t>
  </si>
  <si>
    <t>Итого по акту:</t>
  </si>
  <si>
    <t>Итого по акту</t>
  </si>
  <si>
    <t>(должность)</t>
  </si>
  <si>
    <t>(подпись)</t>
  </si>
  <si>
    <t>(расшифровка подписи)</t>
  </si>
  <si>
    <t>255/12</t>
  </si>
  <si>
    <t>Раздел: 1 Оборудование</t>
  </si>
  <si>
    <t>счет-фактура № ВПК-06/7 от 19 июня 2013</t>
  </si>
  <si>
    <t>Итого по разделу: №1 Оборудование</t>
  </si>
  <si>
    <t xml:space="preserve">Транспортные расходы </t>
  </si>
  <si>
    <t>Заготовительно-складские расходы</t>
  </si>
  <si>
    <t>Всего стоимость оборудования</t>
  </si>
  <si>
    <t>Раздел: №2 Монтажные работы. Вентиляция</t>
  </si>
  <si>
    <t>Итого по разделу: №2 Монтажные работы. Вентиляция</t>
  </si>
  <si>
    <t>Раздел: №3 Материалы неучтенные ценником</t>
  </si>
  <si>
    <t>Итого по разделу: №3 Материалы неучтенные ценником</t>
  </si>
  <si>
    <t>ТЕР20-01-001-01</t>
  </si>
  <si>
    <t>ТЕР20-01-001-04</t>
  </si>
  <si>
    <t>ТЕР20-01-001-05</t>
  </si>
  <si>
    <t>ТЕР20-01-002-01</t>
  </si>
  <si>
    <t>ТЕР20-01-002-03</t>
  </si>
  <si>
    <t>ТЕР20-01-001-03</t>
  </si>
  <si>
    <t>ТЕР20-01-001-10</t>
  </si>
  <si>
    <t>ТЕР20-01-001-11</t>
  </si>
  <si>
    <t>ТЕР20-01-002-11</t>
  </si>
  <si>
    <t>ТЕР20-01-001-12</t>
  </si>
  <si>
    <t>ТЕР20-01-001-13</t>
  </si>
  <si>
    <t>ТЕР20-01-001-14</t>
  </si>
  <si>
    <t>ТЕР20-01-001-17</t>
  </si>
  <si>
    <t>ТЕР26-01-011-01</t>
  </si>
  <si>
    <t>ТЕР26-01-008-01</t>
  </si>
  <si>
    <t>Всего стоимость материалов</t>
  </si>
  <si>
    <t>Стоимость монтажных работ (прямые затраты)</t>
  </si>
  <si>
    <t>Стоимость оборудования</t>
  </si>
  <si>
    <t xml:space="preserve">Расчет по СМР </t>
  </si>
  <si>
    <t xml:space="preserve"> Временные здания и сооружения. ГСН 81-05-01-2001  п.3.9.2</t>
  </si>
  <si>
    <t xml:space="preserve">  Итого СМР</t>
  </si>
  <si>
    <t xml:space="preserve"> Зимнее удорожание. ГСН81-05-02-2007  п.7.5</t>
  </si>
  <si>
    <t xml:space="preserve">  Итого СМР с зимним удорожанием</t>
  </si>
  <si>
    <t>Непредвиденные работы от СМР с зимним удорожанием</t>
  </si>
  <si>
    <t xml:space="preserve">  Итого СМР с непредвиденными работами</t>
  </si>
  <si>
    <t xml:space="preserve"> Пересчет в текущие цены СМР, 1 квартал 2011г. К =</t>
  </si>
  <si>
    <t>Расчет по Оборудованию</t>
  </si>
  <si>
    <t>Непредвиденные работы  от оборудования</t>
  </si>
  <si>
    <t>Итого оборудование</t>
  </si>
  <si>
    <t xml:space="preserve"> Пересчет в текущие цены оборудование, 1 квартал 2011г. К= </t>
  </si>
  <si>
    <t>Сдал</t>
  </si>
  <si>
    <t>МП</t>
  </si>
  <si>
    <t>Принял</t>
  </si>
  <si>
    <t>счет-фактура № ВПК-06/7 от 19.06.2013</t>
  </si>
  <si>
    <t>счет-фактура № ВПК-07/1 от 02.07. 2013</t>
  </si>
  <si>
    <t>Стоимость в ценах, руб.</t>
  </si>
  <si>
    <t>Всего сметная стоимость СМР</t>
  </si>
  <si>
    <t>В том числе оборудование</t>
  </si>
  <si>
    <t>В том числе только СМР</t>
  </si>
  <si>
    <t>ИТОГО СМР,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</si>
</sst>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36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333399"/>
      <name val="Times New Roman"/>
      <family val="1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b/>
      <i/>
      <sz val="9"/>
      <color rgb="FF00008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color rgb="FF00008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60"/>
      <name val="Arial Cyr"/>
      <charset val="204"/>
    </font>
    <font>
      <b/>
      <i/>
      <sz val="9"/>
      <color indexed="1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</cellStyleXfs>
  <cellXfs count="181">
    <xf numFmtId="0" fontId="18" fillId="0" borderId="0" xfId="0" applyFont="1"/>
    <xf numFmtId="0" fontId="0" fillId="0" borderId="0" xfId="0" applyFont="1"/>
    <xf numFmtId="0" fontId="19" fillId="33" borderId="0" xfId="0" applyFont="1" applyFill="1"/>
    <xf numFmtId="4" fontId="19" fillId="33" borderId="0" xfId="0" applyNumberFormat="1" applyFont="1" applyFill="1"/>
    <xf numFmtId="0" fontId="19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center"/>
    </xf>
    <xf numFmtId="0" fontId="20" fillId="33" borderId="15" xfId="0" applyFont="1" applyFill="1" applyBorder="1" applyAlignment="1">
      <alignment horizontal="center" vertical="center" wrapText="1"/>
    </xf>
    <xf numFmtId="4" fontId="20" fillId="33" borderId="15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/>
    </xf>
    <xf numFmtId="0" fontId="20" fillId="33" borderId="18" xfId="0" applyFont="1" applyFill="1" applyBorder="1" applyAlignment="1">
      <alignment horizontal="center" vertical="center" wrapText="1"/>
    </xf>
    <xf numFmtId="14" fontId="20" fillId="33" borderId="15" xfId="0" applyNumberFormat="1" applyFont="1" applyFill="1" applyBorder="1" applyAlignment="1">
      <alignment horizontal="center" vertical="center" wrapText="1"/>
    </xf>
    <xf numFmtId="0" fontId="0" fillId="33" borderId="0" xfId="0" applyFont="1" applyFill="1"/>
    <xf numFmtId="0" fontId="18" fillId="33" borderId="0" xfId="0" applyFont="1" applyFill="1"/>
    <xf numFmtId="0" fontId="22" fillId="34" borderId="22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4" xfId="0" applyNumberFormat="1" applyFont="1" applyFill="1" applyBorder="1" applyAlignment="1">
      <alignment horizontal="center" vertical="center" wrapText="1"/>
    </xf>
    <xf numFmtId="0" fontId="20" fillId="34" borderId="28" xfId="0" applyFont="1" applyFill="1" applyBorder="1" applyAlignment="1">
      <alignment horizontal="left"/>
    </xf>
    <xf numFmtId="0" fontId="20" fillId="34" borderId="29" xfId="0" applyFont="1" applyFill="1" applyBorder="1" applyAlignment="1">
      <alignment horizontal="center"/>
    </xf>
    <xf numFmtId="0" fontId="24" fillId="34" borderId="29" xfId="0" applyFont="1" applyFill="1" applyBorder="1" applyAlignment="1">
      <alignment horizontal="left" wrapText="1" indent="1"/>
    </xf>
    <xf numFmtId="0" fontId="24" fillId="34" borderId="29" xfId="0" applyFont="1" applyFill="1" applyBorder="1" applyAlignment="1">
      <alignment horizontal="left" indent="1"/>
    </xf>
    <xf numFmtId="0" fontId="24" fillId="34" borderId="29" xfId="0" applyFont="1" applyFill="1" applyBorder="1" applyAlignment="1">
      <alignment horizontal="center"/>
    </xf>
    <xf numFmtId="164" fontId="24" fillId="34" borderId="29" xfId="0" applyNumberFormat="1" applyFont="1" applyFill="1" applyBorder="1" applyAlignment="1">
      <alignment horizontal="center"/>
    </xf>
    <xf numFmtId="2" fontId="24" fillId="34" borderId="29" xfId="0" applyNumberFormat="1" applyFont="1" applyFill="1" applyBorder="1" applyAlignment="1">
      <alignment horizontal="right"/>
    </xf>
    <xf numFmtId="0" fontId="25" fillId="33" borderId="28" xfId="0" applyFont="1" applyFill="1" applyBorder="1" applyAlignment="1">
      <alignment horizontal="center" vertical="top" wrapText="1"/>
    </xf>
    <xf numFmtId="0" fontId="25" fillId="33" borderId="29" xfId="0" applyFont="1" applyFill="1" applyBorder="1" applyAlignment="1">
      <alignment horizontal="center" vertical="top" wrapText="1"/>
    </xf>
    <xf numFmtId="0" fontId="25" fillId="33" borderId="29" xfId="0" applyFont="1" applyFill="1" applyBorder="1" applyAlignment="1">
      <alignment horizontal="left" vertical="top" wrapText="1" indent="1"/>
    </xf>
    <xf numFmtId="0" fontId="25" fillId="33" borderId="29" xfId="0" applyFont="1" applyFill="1" applyBorder="1" applyAlignment="1">
      <alignment horizontal="center" vertical="center" wrapText="1"/>
    </xf>
    <xf numFmtId="164" fontId="25" fillId="33" borderId="29" xfId="0" applyNumberFormat="1" applyFont="1" applyFill="1" applyBorder="1" applyAlignment="1">
      <alignment horizontal="center" vertical="center" wrapText="1"/>
    </xf>
    <xf numFmtId="2" fontId="25" fillId="33" borderId="29" xfId="0" applyNumberFormat="1" applyFont="1" applyFill="1" applyBorder="1" applyAlignment="1">
      <alignment horizontal="right" vertical="center" wrapText="1"/>
    </xf>
    <xf numFmtId="0" fontId="26" fillId="33" borderId="28" xfId="0" applyFont="1" applyFill="1" applyBorder="1"/>
    <xf numFmtId="0" fontId="26" fillId="33" borderId="29" xfId="0" applyFont="1" applyFill="1" applyBorder="1"/>
    <xf numFmtId="0" fontId="26" fillId="33" borderId="29" xfId="0" applyFont="1" applyFill="1" applyBorder="1" applyAlignment="1">
      <alignment horizontal="left" wrapText="1" indent="2"/>
    </xf>
    <xf numFmtId="0" fontId="26" fillId="33" borderId="29" xfId="0" applyFont="1" applyFill="1" applyBorder="1" applyAlignment="1">
      <alignment horizontal="left" indent="2"/>
    </xf>
    <xf numFmtId="0" fontId="26" fillId="33" borderId="29" xfId="0" applyFont="1" applyFill="1" applyBorder="1" applyAlignment="1">
      <alignment horizontal="right"/>
    </xf>
    <xf numFmtId="164" fontId="26" fillId="33" borderId="29" xfId="0" applyNumberFormat="1" applyFont="1" applyFill="1" applyBorder="1" applyAlignment="1">
      <alignment horizontal="right"/>
    </xf>
    <xf numFmtId="2" fontId="26" fillId="33" borderId="29" xfId="0" applyNumberFormat="1" applyFont="1" applyFill="1" applyBorder="1" applyAlignment="1">
      <alignment horizontal="right" vertical="top"/>
    </xf>
    <xf numFmtId="0" fontId="27" fillId="33" borderId="28" xfId="0" applyFont="1" applyFill="1" applyBorder="1"/>
    <xf numFmtId="0" fontId="27" fillId="33" borderId="29" xfId="0" applyFont="1" applyFill="1" applyBorder="1"/>
    <xf numFmtId="0" fontId="28" fillId="33" borderId="29" xfId="0" applyFont="1" applyFill="1" applyBorder="1" applyAlignment="1">
      <alignment horizontal="left" indent="2"/>
    </xf>
    <xf numFmtId="0" fontId="28" fillId="33" borderId="29" xfId="0" applyFont="1" applyFill="1" applyBorder="1" applyAlignment="1">
      <alignment horizontal="center"/>
    </xf>
    <xf numFmtId="0" fontId="28" fillId="33" borderId="29" xfId="0" applyFont="1" applyFill="1" applyBorder="1"/>
    <xf numFmtId="164" fontId="28" fillId="33" borderId="29" xfId="0" applyNumberFormat="1" applyFont="1" applyFill="1" applyBorder="1"/>
    <xf numFmtId="2" fontId="28" fillId="33" borderId="29" xfId="0" applyNumberFormat="1" applyFont="1" applyFill="1" applyBorder="1"/>
    <xf numFmtId="0" fontId="26" fillId="33" borderId="28" xfId="0" applyFont="1" applyFill="1" applyBorder="1" applyAlignment="1">
      <alignment horizontal="center"/>
    </xf>
    <xf numFmtId="0" fontId="26" fillId="33" borderId="29" xfId="0" applyFont="1" applyFill="1" applyBorder="1" applyAlignment="1">
      <alignment horizontal="center"/>
    </xf>
    <xf numFmtId="0" fontId="26" fillId="33" borderId="29" xfId="0" applyFont="1" applyFill="1" applyBorder="1" applyAlignment="1">
      <alignment horizontal="left" wrapText="1" indent="3"/>
    </xf>
    <xf numFmtId="0" fontId="20" fillId="34" borderId="28" xfId="0" applyFont="1" applyFill="1" applyBorder="1" applyAlignment="1">
      <alignment horizontal="center"/>
    </xf>
    <xf numFmtId="4" fontId="18" fillId="33" borderId="0" xfId="0" applyNumberFormat="1" applyFont="1" applyFill="1"/>
    <xf numFmtId="0" fontId="27" fillId="0" borderId="28" xfId="0" applyFont="1" applyFill="1" applyBorder="1"/>
    <xf numFmtId="0" fontId="27" fillId="0" borderId="29" xfId="0" applyFont="1" applyFill="1" applyBorder="1"/>
    <xf numFmtId="0" fontId="22" fillId="0" borderId="29" xfId="0" applyFont="1" applyFill="1" applyBorder="1" applyAlignment="1">
      <alignment horizontal="left"/>
    </xf>
    <xf numFmtId="0" fontId="20" fillId="34" borderId="28" xfId="0" applyFont="1" applyFill="1" applyBorder="1" applyAlignment="1">
      <alignment horizontal="left" vertical="center"/>
    </xf>
    <xf numFmtId="0" fontId="20" fillId="34" borderId="29" xfId="0" applyFont="1" applyFill="1" applyBorder="1" applyAlignment="1">
      <alignment horizontal="center" vertical="center"/>
    </xf>
    <xf numFmtId="0" fontId="24" fillId="34" borderId="29" xfId="0" applyFont="1" applyFill="1" applyBorder="1" applyAlignment="1">
      <alignment horizontal="left" vertical="center" wrapText="1"/>
    </xf>
    <xf numFmtId="0" fontId="24" fillId="34" borderId="29" xfId="0" applyFont="1" applyFill="1" applyBorder="1" applyAlignment="1">
      <alignment horizontal="left" vertical="center"/>
    </xf>
    <xf numFmtId="0" fontId="24" fillId="34" borderId="29" xfId="0" applyFont="1" applyFill="1" applyBorder="1" applyAlignment="1">
      <alignment horizontal="center" vertical="center"/>
    </xf>
    <xf numFmtId="164" fontId="24" fillId="34" borderId="29" xfId="0" applyNumberFormat="1" applyFont="1" applyFill="1" applyBorder="1" applyAlignment="1">
      <alignment horizontal="center" vertical="center"/>
    </xf>
    <xf numFmtId="2" fontId="24" fillId="34" borderId="29" xfId="0" applyNumberFormat="1" applyFont="1" applyFill="1" applyBorder="1" applyAlignment="1">
      <alignment horizontal="right" vertical="center"/>
    </xf>
    <xf numFmtId="0" fontId="0" fillId="3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33" borderId="0" xfId="0" applyFont="1" applyFill="1" applyAlignment="1">
      <alignment vertical="center"/>
    </xf>
    <xf numFmtId="4" fontId="24" fillId="34" borderId="29" xfId="0" applyNumberFormat="1" applyFont="1" applyFill="1" applyBorder="1" applyAlignment="1">
      <alignment horizontal="right"/>
    </xf>
    <xf numFmtId="4" fontId="26" fillId="33" borderId="29" xfId="0" applyNumberFormat="1" applyFont="1" applyFill="1" applyBorder="1" applyAlignment="1">
      <alignment horizontal="right" vertical="top"/>
    </xf>
    <xf numFmtId="2" fontId="31" fillId="34" borderId="36" xfId="0" applyNumberFormat="1" applyFont="1" applyFill="1" applyBorder="1" applyAlignment="1">
      <alignment horizontal="right"/>
    </xf>
    <xf numFmtId="4" fontId="31" fillId="34" borderId="36" xfId="0" applyNumberFormat="1" applyFont="1" applyFill="1" applyBorder="1" applyAlignment="1">
      <alignment horizontal="right"/>
    </xf>
    <xf numFmtId="0" fontId="32" fillId="33" borderId="36" xfId="0" applyFont="1" applyFill="1" applyBorder="1"/>
    <xf numFmtId="2" fontId="32" fillId="33" borderId="36" xfId="0" applyNumberFormat="1" applyFont="1" applyFill="1" applyBorder="1"/>
    <xf numFmtId="2" fontId="32" fillId="33" borderId="37" xfId="0" applyNumberFormat="1" applyFont="1" applyFill="1" applyBorder="1" applyAlignment="1">
      <alignment horizontal="right" vertical="top"/>
    </xf>
    <xf numFmtId="4" fontId="32" fillId="33" borderId="37" xfId="0" applyNumberFormat="1" applyFont="1" applyFill="1" applyBorder="1" applyAlignment="1">
      <alignment horizontal="right" vertical="top"/>
    </xf>
    <xf numFmtId="0" fontId="32" fillId="33" borderId="0" xfId="0" applyFont="1" applyFill="1"/>
    <xf numFmtId="0" fontId="32" fillId="0" borderId="0" xfId="0" applyFont="1"/>
    <xf numFmtId="0" fontId="32" fillId="0" borderId="36" xfId="42" applyFont="1" applyFill="1" applyBorder="1" applyAlignment="1">
      <alignment vertical="center" wrapText="1"/>
    </xf>
    <xf numFmtId="4" fontId="31" fillId="0" borderId="36" xfId="42" applyNumberFormat="1" applyFont="1" applyFill="1" applyBorder="1" applyAlignment="1"/>
    <xf numFmtId="10" fontId="32" fillId="0" borderId="36" xfId="42" applyNumberFormat="1" applyFont="1" applyFill="1" applyBorder="1" applyAlignment="1">
      <alignment horizontal="center" vertical="center" wrapText="1"/>
    </xf>
    <xf numFmtId="0" fontId="32" fillId="0" borderId="36" xfId="42" applyFont="1" applyFill="1" applyBorder="1" applyAlignment="1">
      <alignment horizontal="center" vertical="center" wrapText="1"/>
    </xf>
    <xf numFmtId="9" fontId="32" fillId="0" borderId="36" xfId="42" applyNumberFormat="1" applyFont="1" applyFill="1" applyBorder="1" applyAlignment="1">
      <alignment horizontal="center" vertical="center" wrapText="1"/>
    </xf>
    <xf numFmtId="165" fontId="32" fillId="0" borderId="36" xfId="0" applyNumberFormat="1" applyFont="1" applyFill="1" applyBorder="1" applyAlignment="1">
      <alignment horizontal="center"/>
    </xf>
    <xf numFmtId="4" fontId="31" fillId="0" borderId="36" xfId="0" applyNumberFormat="1" applyFont="1" applyFill="1" applyBorder="1" applyAlignment="1">
      <alignment horizontal="right"/>
    </xf>
    <xf numFmtId="0" fontId="32" fillId="0" borderId="0" xfId="0" applyFont="1" applyFill="1"/>
    <xf numFmtId="0" fontId="32" fillId="0" borderId="3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 vertical="center" wrapText="1" indent="3"/>
    </xf>
    <xf numFmtId="2" fontId="24" fillId="0" borderId="0" xfId="0" applyNumberFormat="1" applyFont="1" applyFill="1" applyBorder="1" applyAlignment="1"/>
    <xf numFmtId="0" fontId="34" fillId="0" borderId="0" xfId="0" applyFont="1" applyFill="1"/>
    <xf numFmtId="0" fontId="20" fillId="0" borderId="38" xfId="0" applyFont="1" applyFill="1" applyBorder="1" applyAlignment="1">
      <alignment horizontal="left" wrapText="1" indent="1"/>
    </xf>
    <xf numFmtId="0" fontId="0" fillId="0" borderId="0" xfId="0" applyFont="1" applyFill="1"/>
    <xf numFmtId="0" fontId="0" fillId="0" borderId="0" xfId="0" applyFill="1"/>
    <xf numFmtId="0" fontId="29" fillId="0" borderId="0" xfId="0" applyFont="1" applyFill="1" applyAlignment="1">
      <alignment horizontal="center" vertical="top"/>
    </xf>
    <xf numFmtId="0" fontId="29" fillId="0" borderId="39" xfId="0" applyFont="1" applyFill="1" applyBorder="1" applyAlignment="1">
      <alignment horizontal="center" vertical="top"/>
    </xf>
    <xf numFmtId="0" fontId="29" fillId="0" borderId="39" xfId="0" applyFont="1" applyFill="1" applyBorder="1" applyAlignment="1">
      <alignment vertical="top"/>
    </xf>
    <xf numFmtId="0" fontId="0" fillId="0" borderId="0" xfId="0"/>
    <xf numFmtId="0" fontId="29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vertical="top"/>
    </xf>
    <xf numFmtId="0" fontId="27" fillId="0" borderId="0" xfId="0" applyFont="1" applyFill="1"/>
    <xf numFmtId="0" fontId="35" fillId="0" borderId="0" xfId="0" applyFont="1" applyFill="1" applyAlignment="1">
      <alignment horizontal="left" indent="2"/>
    </xf>
    <xf numFmtId="0" fontId="35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NumberFormat="1" applyFont="1" applyFill="1"/>
    <xf numFmtId="0" fontId="18" fillId="0" borderId="0" xfId="0" applyFont="1" applyFill="1"/>
    <xf numFmtId="4" fontId="18" fillId="0" borderId="0" xfId="0" applyNumberFormat="1" applyFont="1" applyFill="1"/>
    <xf numFmtId="4" fontId="25" fillId="33" borderId="29" xfId="0" applyNumberFormat="1" applyFont="1" applyFill="1" applyBorder="1" applyAlignment="1">
      <alignment horizontal="right" vertical="center" wrapText="1"/>
    </xf>
    <xf numFmtId="4" fontId="30" fillId="0" borderId="29" xfId="0" applyNumberFormat="1" applyFont="1" applyFill="1" applyBorder="1"/>
    <xf numFmtId="4" fontId="24" fillId="34" borderId="29" xfId="0" applyNumberFormat="1" applyFont="1" applyFill="1" applyBorder="1" applyAlignment="1">
      <alignment horizontal="right" vertical="center"/>
    </xf>
    <xf numFmtId="2" fontId="32" fillId="33" borderId="33" xfId="0" applyNumberFormat="1" applyFont="1" applyFill="1" applyBorder="1"/>
    <xf numFmtId="0" fontId="18" fillId="33" borderId="0" xfId="0" applyFont="1" applyFill="1" applyBorder="1"/>
    <xf numFmtId="0" fontId="32" fillId="33" borderId="0" xfId="0" applyFont="1" applyFill="1" applyBorder="1"/>
    <xf numFmtId="0" fontId="19" fillId="0" borderId="33" xfId="0" applyFont="1" applyFill="1" applyBorder="1" applyAlignment="1">
      <alignment horizontal="right"/>
    </xf>
    <xf numFmtId="0" fontId="19" fillId="0" borderId="34" xfId="0" applyFont="1" applyFill="1" applyBorder="1" applyAlignment="1">
      <alignment horizontal="right"/>
    </xf>
    <xf numFmtId="0" fontId="20" fillId="34" borderId="0" xfId="0" applyFont="1" applyFill="1" applyBorder="1" applyAlignment="1">
      <alignment horizontal="center"/>
    </xf>
    <xf numFmtId="0" fontId="24" fillId="34" borderId="0" xfId="0" applyFont="1" applyFill="1" applyBorder="1" applyAlignment="1">
      <alignment horizontal="left" wrapText="1" indent="1"/>
    </xf>
    <xf numFmtId="0" fontId="24" fillId="34" borderId="0" xfId="0" applyFont="1" applyFill="1" applyBorder="1" applyAlignment="1">
      <alignment horizontal="center"/>
    </xf>
    <xf numFmtId="164" fontId="24" fillId="34" borderId="0" xfId="0" applyNumberFormat="1" applyFont="1" applyFill="1" applyBorder="1" applyAlignment="1">
      <alignment horizontal="center"/>
    </xf>
    <xf numFmtId="2" fontId="24" fillId="34" borderId="0" xfId="0" applyNumberFormat="1" applyFont="1" applyFill="1" applyBorder="1" applyAlignment="1">
      <alignment horizontal="right"/>
    </xf>
    <xf numFmtId="4" fontId="24" fillId="34" borderId="0" xfId="0" applyNumberFormat="1" applyFont="1" applyFill="1" applyBorder="1" applyAlignment="1">
      <alignment horizontal="right"/>
    </xf>
    <xf numFmtId="0" fontId="32" fillId="0" borderId="37" xfId="42" applyFont="1" applyFill="1" applyBorder="1" applyAlignment="1">
      <alignment vertical="center" wrapText="1"/>
    </xf>
    <xf numFmtId="4" fontId="31" fillId="0" borderId="37" xfId="42" applyNumberFormat="1" applyFont="1" applyFill="1" applyBorder="1" applyAlignment="1"/>
    <xf numFmtId="0" fontId="31" fillId="0" borderId="33" xfId="0" applyFont="1" applyFill="1" applyBorder="1" applyAlignment="1">
      <alignment horizontal="right"/>
    </xf>
    <xf numFmtId="0" fontId="31" fillId="0" borderId="34" xfId="0" applyFont="1" applyFill="1" applyBorder="1" applyAlignment="1">
      <alignment horizontal="right"/>
    </xf>
    <xf numFmtId="0" fontId="32" fillId="0" borderId="34" xfId="42" applyFont="1" applyFill="1" applyBorder="1" applyAlignment="1">
      <alignment horizontal="center" vertical="center" wrapText="1"/>
    </xf>
    <xf numFmtId="4" fontId="31" fillId="0" borderId="35" xfId="42" applyNumberFormat="1" applyFont="1" applyFill="1" applyBorder="1" applyAlignment="1"/>
    <xf numFmtId="4" fontId="32" fillId="0" borderId="36" xfId="42" applyNumberFormat="1" applyFont="1" applyFill="1" applyBorder="1" applyAlignment="1"/>
    <xf numFmtId="4" fontId="32" fillId="0" borderId="36" xfId="0" applyNumberFormat="1" applyFont="1" applyFill="1" applyBorder="1" applyAlignment="1">
      <alignment horizontal="right"/>
    </xf>
    <xf numFmtId="2" fontId="18" fillId="33" borderId="0" xfId="0" applyNumberFormat="1" applyFont="1" applyFill="1"/>
    <xf numFmtId="0" fontId="31" fillId="0" borderId="36" xfId="0" applyFont="1" applyFill="1" applyBorder="1" applyAlignment="1">
      <alignment horizontal="right"/>
    </xf>
    <xf numFmtId="0" fontId="20" fillId="0" borderId="0" xfId="0" applyFont="1" applyFill="1" applyAlignment="1">
      <alignment horizontal="center" vertical="center" wrapText="1"/>
    </xf>
    <xf numFmtId="0" fontId="20" fillId="0" borderId="38" xfId="0" applyFont="1" applyFill="1" applyBorder="1" applyAlignment="1">
      <alignment horizontal="center" wrapText="1"/>
    </xf>
    <xf numFmtId="0" fontId="31" fillId="0" borderId="33" xfId="0" applyFont="1" applyFill="1" applyBorder="1" applyAlignment="1">
      <alignment horizontal="center"/>
    </xf>
    <xf numFmtId="0" fontId="31" fillId="0" borderId="34" xfId="0" applyFont="1" applyFill="1" applyBorder="1" applyAlignment="1">
      <alignment horizontal="center"/>
    </xf>
    <xf numFmtId="0" fontId="31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9" fillId="0" borderId="39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31" fillId="0" borderId="37" xfId="0" applyFont="1" applyFill="1" applyBorder="1" applyAlignment="1">
      <alignment horizontal="right"/>
    </xf>
    <xf numFmtId="0" fontId="32" fillId="0" borderId="33" xfId="0" applyFont="1" applyFill="1" applyBorder="1" applyAlignment="1">
      <alignment horizontal="right"/>
    </xf>
    <xf numFmtId="0" fontId="32" fillId="0" borderId="34" xfId="0" applyFont="1" applyFill="1" applyBorder="1" applyAlignment="1">
      <alignment horizontal="right"/>
    </xf>
    <xf numFmtId="0" fontId="31" fillId="0" borderId="33" xfId="0" applyFont="1" applyFill="1" applyBorder="1" applyAlignment="1">
      <alignment horizontal="right"/>
    </xf>
    <xf numFmtId="0" fontId="31" fillId="0" borderId="34" xfId="0" applyFont="1" applyFill="1" applyBorder="1" applyAlignment="1">
      <alignment horizontal="right"/>
    </xf>
    <xf numFmtId="0" fontId="31" fillId="34" borderId="33" xfId="0" applyFont="1" applyFill="1" applyBorder="1" applyAlignment="1">
      <alignment horizontal="right" vertical="center"/>
    </xf>
    <xf numFmtId="0" fontId="31" fillId="34" borderId="34" xfId="0" applyFont="1" applyFill="1" applyBorder="1" applyAlignment="1">
      <alignment horizontal="right" vertical="center"/>
    </xf>
    <xf numFmtId="0" fontId="31" fillId="34" borderId="35" xfId="0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horizontal="right"/>
    </xf>
    <xf numFmtId="0" fontId="19" fillId="0" borderId="34" xfId="0" applyFont="1" applyFill="1" applyBorder="1" applyAlignment="1">
      <alignment horizontal="right"/>
    </xf>
    <xf numFmtId="0" fontId="31" fillId="0" borderId="35" xfId="0" applyFont="1" applyFill="1" applyBorder="1" applyAlignment="1">
      <alignment horizontal="right"/>
    </xf>
    <xf numFmtId="0" fontId="32" fillId="0" borderId="36" xfId="0" applyFont="1" applyFill="1" applyBorder="1" applyAlignment="1">
      <alignment horizontal="right"/>
    </xf>
    <xf numFmtId="0" fontId="32" fillId="0" borderId="35" xfId="0" applyFont="1" applyFill="1" applyBorder="1" applyAlignment="1">
      <alignment horizontal="right"/>
    </xf>
    <xf numFmtId="0" fontId="19" fillId="33" borderId="16" xfId="0" applyFont="1" applyFill="1" applyBorder="1" applyAlignment="1">
      <alignment horizontal="right"/>
    </xf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/>
    </xf>
    <xf numFmtId="14" fontId="20" fillId="33" borderId="11" xfId="0" applyNumberFormat="1" applyFont="1" applyFill="1" applyBorder="1" applyAlignment="1">
      <alignment horizontal="center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4" fontId="20" fillId="33" borderId="10" xfId="0" applyNumberFormat="1" applyFont="1" applyFill="1" applyBorder="1" applyAlignment="1">
      <alignment horizontal="center" vertical="center" wrapText="1"/>
    </xf>
    <xf numFmtId="14" fontId="20" fillId="33" borderId="11" xfId="0" applyNumberFormat="1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/>
    </xf>
    <xf numFmtId="0" fontId="23" fillId="33" borderId="26" xfId="0" applyFont="1" applyFill="1" applyBorder="1" applyAlignment="1">
      <alignment horizontal="center"/>
    </xf>
    <xf numFmtId="0" fontId="23" fillId="33" borderId="27" xfId="0" applyFont="1" applyFill="1" applyBorder="1" applyAlignment="1">
      <alignment horizontal="center"/>
    </xf>
    <xf numFmtId="9" fontId="30" fillId="0" borderId="30" xfId="0" applyNumberFormat="1" applyFont="1" applyFill="1" applyBorder="1" applyAlignment="1">
      <alignment horizontal="right"/>
    </xf>
    <xf numFmtId="9" fontId="30" fillId="0" borderId="31" xfId="0" applyNumberFormat="1" applyFont="1" applyFill="1" applyBorder="1" applyAlignment="1">
      <alignment horizontal="right"/>
    </xf>
    <xf numFmtId="9" fontId="30" fillId="0" borderId="32" xfId="0" applyNumberFormat="1" applyFont="1" applyFill="1" applyBorder="1" applyAlignment="1">
      <alignment horizontal="right"/>
    </xf>
    <xf numFmtId="10" fontId="30" fillId="0" borderId="30" xfId="0" applyNumberFormat="1" applyFont="1" applyFill="1" applyBorder="1" applyAlignment="1">
      <alignment horizontal="right"/>
    </xf>
    <xf numFmtId="10" fontId="30" fillId="0" borderId="31" xfId="0" applyNumberFormat="1" applyFont="1" applyFill="1" applyBorder="1" applyAlignment="1">
      <alignment horizontal="right"/>
    </xf>
    <xf numFmtId="10" fontId="30" fillId="0" borderId="32" xfId="0" applyNumberFormat="1" applyFont="1" applyFill="1" applyBorder="1" applyAlignment="1">
      <alignment horizontal="right"/>
    </xf>
    <xf numFmtId="164" fontId="25" fillId="35" borderId="29" xfId="0" applyNumberFormat="1" applyFont="1" applyFill="1" applyBorder="1" applyAlignment="1">
      <alignment horizontal="center" vertical="center" wrapText="1"/>
    </xf>
    <xf numFmtId="2" fontId="25" fillId="35" borderId="29" xfId="0" applyNumberFormat="1" applyFont="1" applyFill="1" applyBorder="1" applyAlignment="1">
      <alignment horizontal="right" vertical="center" wrapText="1"/>
    </xf>
    <xf numFmtId="164" fontId="26" fillId="35" borderId="29" xfId="0" applyNumberFormat="1" applyFont="1" applyFill="1" applyBorder="1" applyAlignment="1">
      <alignment horizontal="right"/>
    </xf>
    <xf numFmtId="2" fontId="26" fillId="35" borderId="29" xfId="0" applyNumberFormat="1" applyFont="1" applyFill="1" applyBorder="1" applyAlignment="1">
      <alignment horizontal="right" vertical="top"/>
    </xf>
    <xf numFmtId="0" fontId="22" fillId="36" borderId="24" xfId="0" applyFont="1" applyFill="1" applyBorder="1" applyAlignment="1">
      <alignment horizontal="center" vertical="center" wrapText="1"/>
    </xf>
    <xf numFmtId="4" fontId="22" fillId="36" borderId="24" xfId="0" applyNumberFormat="1" applyFont="1" applyFill="1" applyBorder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3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0"/>
  <sheetViews>
    <sheetView tabSelected="1" view="pageBreakPreview" topLeftCell="A313" zoomScaleNormal="100" zoomScaleSheetLayoutView="100" workbookViewId="0">
      <selection activeCell="C331" sqref="C331:H338"/>
    </sheetView>
  </sheetViews>
  <sheetFormatPr defaultColWidth="8.88671875" defaultRowHeight="13.2" outlineLevelRow="4" x14ac:dyDescent="0.25"/>
  <cols>
    <col min="1" max="1" width="6" style="12" customWidth="1"/>
    <col min="2" max="2" width="7.109375" style="12" customWidth="1"/>
    <col min="3" max="3" width="48.88671875" style="12" customWidth="1"/>
    <col min="4" max="4" width="18.5546875" style="12" customWidth="1"/>
    <col min="5" max="5" width="10.109375" style="12" customWidth="1"/>
    <col min="6" max="6" width="11.33203125" style="12" customWidth="1"/>
    <col min="7" max="7" width="11" style="12" customWidth="1"/>
    <col min="8" max="8" width="14.5546875" style="47" customWidth="1"/>
    <col min="9" max="28" width="0" style="12" hidden="1" customWidth="1"/>
    <col min="29" max="29" width="15" style="12" customWidth="1"/>
    <col min="30" max="16384" width="8.88671875" style="12"/>
  </cols>
  <sheetData>
    <row r="1" spans="1:9" s="2" customFormat="1" ht="13.8" thickBot="1" x14ac:dyDescent="0.3">
      <c r="D1" s="145" t="s">
        <v>0</v>
      </c>
      <c r="E1" s="145"/>
      <c r="F1" s="4" t="s">
        <v>1</v>
      </c>
      <c r="G1" s="146" t="s">
        <v>442</v>
      </c>
      <c r="H1" s="147"/>
    </row>
    <row r="2" spans="1:9" s="2" customFormat="1" ht="13.8" thickBot="1" x14ac:dyDescent="0.3">
      <c r="F2" s="4" t="s">
        <v>2</v>
      </c>
      <c r="G2" s="148">
        <v>41227</v>
      </c>
      <c r="H2" s="149"/>
    </row>
    <row r="3" spans="1:9" s="2" customFormat="1" ht="13.8" thickBot="1" x14ac:dyDescent="0.3">
      <c r="H3" s="3"/>
    </row>
    <row r="4" spans="1:9" s="2" customFormat="1" ht="13.95" customHeight="1" thickBot="1" x14ac:dyDescent="0.3">
      <c r="D4" s="150" t="s">
        <v>3</v>
      </c>
      <c r="E4" s="152" t="s">
        <v>4</v>
      </c>
      <c r="F4" s="153"/>
      <c r="G4" s="156" t="s">
        <v>5</v>
      </c>
      <c r="H4" s="157"/>
    </row>
    <row r="5" spans="1:9" s="2" customFormat="1" ht="16.2" thickBot="1" x14ac:dyDescent="0.35">
      <c r="C5" s="5" t="s">
        <v>6</v>
      </c>
      <c r="D5" s="151"/>
      <c r="E5" s="154"/>
      <c r="F5" s="155"/>
      <c r="G5" s="6" t="s">
        <v>7</v>
      </c>
      <c r="H5" s="7" t="s">
        <v>8</v>
      </c>
    </row>
    <row r="6" spans="1:9" s="2" customFormat="1" ht="13.5" customHeight="1" thickBot="1" x14ac:dyDescent="0.3">
      <c r="C6" s="8"/>
      <c r="D6" s="9">
        <v>23</v>
      </c>
      <c r="E6" s="158">
        <v>41457</v>
      </c>
      <c r="F6" s="159"/>
      <c r="G6" s="10">
        <v>41380</v>
      </c>
      <c r="H6" s="10">
        <f>E6</f>
        <v>41457</v>
      </c>
    </row>
    <row r="7" spans="1:9" s="2" customFormat="1" ht="15.6" x14ac:dyDescent="0.3">
      <c r="C7" s="160" t="s">
        <v>9</v>
      </c>
      <c r="D7" s="160"/>
      <c r="H7" s="3"/>
    </row>
    <row r="8" spans="1:9" s="2" customFormat="1" x14ac:dyDescent="0.25">
      <c r="H8" s="3"/>
    </row>
    <row r="9" spans="1:9" ht="12.75" customHeight="1" x14ac:dyDescent="0.25">
      <c r="A9" s="161" t="s">
        <v>10</v>
      </c>
      <c r="B9" s="162"/>
      <c r="C9" s="163" t="s">
        <v>11</v>
      </c>
      <c r="D9" s="163" t="s">
        <v>12</v>
      </c>
      <c r="E9" s="163" t="s">
        <v>13</v>
      </c>
      <c r="F9" s="161" t="s">
        <v>14</v>
      </c>
      <c r="G9" s="165"/>
      <c r="H9" s="162"/>
      <c r="I9" s="11"/>
    </row>
    <row r="10" spans="1:9" ht="27.75" customHeight="1" x14ac:dyDescent="0.25">
      <c r="A10" s="13" t="s">
        <v>15</v>
      </c>
      <c r="B10" s="14" t="s">
        <v>16</v>
      </c>
      <c r="C10" s="164"/>
      <c r="D10" s="164"/>
      <c r="E10" s="164"/>
      <c r="F10" s="179" t="s">
        <v>17</v>
      </c>
      <c r="G10" s="179" t="s">
        <v>18</v>
      </c>
      <c r="H10" s="180" t="s">
        <v>488</v>
      </c>
      <c r="I10" s="11"/>
    </row>
    <row r="11" spans="1:9" x14ac:dyDescent="0.25">
      <c r="A11" s="13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5">
        <v>8</v>
      </c>
      <c r="I11" s="11"/>
    </row>
    <row r="12" spans="1:9" x14ac:dyDescent="0.25">
      <c r="A12" s="166"/>
      <c r="B12" s="167"/>
      <c r="C12" s="167"/>
      <c r="D12" s="167"/>
      <c r="E12" s="167"/>
      <c r="F12" s="167"/>
      <c r="G12" s="167"/>
      <c r="H12" s="168"/>
      <c r="I12" s="11"/>
    </row>
    <row r="13" spans="1:9" x14ac:dyDescent="0.25">
      <c r="A13" s="16"/>
      <c r="B13" s="17"/>
      <c r="C13" s="18" t="s">
        <v>443</v>
      </c>
      <c r="D13" s="19"/>
      <c r="E13" s="20"/>
      <c r="F13" s="21"/>
      <c r="G13" s="22"/>
      <c r="H13" s="22"/>
      <c r="I13" s="11"/>
    </row>
    <row r="14" spans="1:9" ht="22.8" x14ac:dyDescent="0.25">
      <c r="A14" s="23" t="s">
        <v>19</v>
      </c>
      <c r="B14" s="24" t="s">
        <v>19</v>
      </c>
      <c r="C14" s="25" t="s">
        <v>20</v>
      </c>
      <c r="D14" s="26" t="s">
        <v>486</v>
      </c>
      <c r="E14" s="26" t="s">
        <v>21</v>
      </c>
      <c r="F14" s="175">
        <v>2</v>
      </c>
      <c r="G14" s="176">
        <v>46526.2</v>
      </c>
      <c r="H14" s="176">
        <v>-93052.4</v>
      </c>
      <c r="I14" s="11"/>
    </row>
    <row r="15" spans="1:9" ht="22.8" hidden="1" outlineLevel="4" x14ac:dyDescent="0.25">
      <c r="A15" s="29"/>
      <c r="B15" s="30"/>
      <c r="C15" s="31" t="s">
        <v>22</v>
      </c>
      <c r="D15" s="26" t="s">
        <v>444</v>
      </c>
      <c r="E15" s="33"/>
      <c r="F15" s="177"/>
      <c r="G15" s="178">
        <v>46526.2</v>
      </c>
      <c r="H15" s="178">
        <v>93052.4</v>
      </c>
      <c r="I15" s="11"/>
    </row>
    <row r="16" spans="1:9" ht="22.8" collapsed="1" x14ac:dyDescent="0.25">
      <c r="A16" s="23" t="s">
        <v>23</v>
      </c>
      <c r="B16" s="24" t="s">
        <v>23</v>
      </c>
      <c r="C16" s="25" t="s">
        <v>24</v>
      </c>
      <c r="D16" s="26" t="s">
        <v>486</v>
      </c>
      <c r="E16" s="26" t="s">
        <v>25</v>
      </c>
      <c r="F16" s="175">
        <v>2</v>
      </c>
      <c r="G16" s="176">
        <v>51694.74</v>
      </c>
      <c r="H16" s="176">
        <v>-103389.48</v>
      </c>
      <c r="I16" s="11"/>
    </row>
    <row r="17" spans="1:9" ht="22.8" hidden="1" outlineLevel="4" x14ac:dyDescent="0.25">
      <c r="A17" s="29"/>
      <c r="B17" s="30"/>
      <c r="C17" s="31" t="s">
        <v>26</v>
      </c>
      <c r="D17" s="26" t="s">
        <v>486</v>
      </c>
      <c r="E17" s="33"/>
      <c r="F17" s="177"/>
      <c r="G17" s="178">
        <v>51694.74</v>
      </c>
      <c r="H17" s="178">
        <v>103389.48</v>
      </c>
      <c r="I17" s="11"/>
    </row>
    <row r="18" spans="1:9" ht="22.8" collapsed="1" x14ac:dyDescent="0.25">
      <c r="A18" s="23" t="s">
        <v>27</v>
      </c>
      <c r="B18" s="24" t="s">
        <v>27</v>
      </c>
      <c r="C18" s="25" t="s">
        <v>28</v>
      </c>
      <c r="D18" s="26" t="s">
        <v>486</v>
      </c>
      <c r="E18" s="26" t="s">
        <v>25</v>
      </c>
      <c r="F18" s="175">
        <v>1</v>
      </c>
      <c r="G18" s="176">
        <v>50269.35</v>
      </c>
      <c r="H18" s="176">
        <v>-50269.35</v>
      </c>
      <c r="I18" s="11"/>
    </row>
    <row r="19" spans="1:9" ht="22.8" hidden="1" outlineLevel="4" x14ac:dyDescent="0.25">
      <c r="A19" s="29"/>
      <c r="B19" s="30"/>
      <c r="C19" s="31" t="s">
        <v>29</v>
      </c>
      <c r="D19" s="26" t="s">
        <v>486</v>
      </c>
      <c r="E19" s="33"/>
      <c r="F19" s="177"/>
      <c r="G19" s="178">
        <v>50269.35</v>
      </c>
      <c r="H19" s="178">
        <v>50269.35</v>
      </c>
      <c r="I19" s="11"/>
    </row>
    <row r="20" spans="1:9" ht="22.8" collapsed="1" x14ac:dyDescent="0.25">
      <c r="A20" s="23" t="s">
        <v>30</v>
      </c>
      <c r="B20" s="24" t="s">
        <v>30</v>
      </c>
      <c r="C20" s="25" t="s">
        <v>31</v>
      </c>
      <c r="D20" s="26" t="s">
        <v>486</v>
      </c>
      <c r="E20" s="26" t="s">
        <v>25</v>
      </c>
      <c r="F20" s="175">
        <v>1</v>
      </c>
      <c r="G20" s="176">
        <v>39777.19</v>
      </c>
      <c r="H20" s="176">
        <v>-39777.19</v>
      </c>
      <c r="I20" s="11"/>
    </row>
    <row r="21" spans="1:9" ht="22.8" hidden="1" outlineLevel="4" x14ac:dyDescent="0.25">
      <c r="A21" s="29"/>
      <c r="B21" s="30"/>
      <c r="C21" s="31" t="s">
        <v>32</v>
      </c>
      <c r="D21" s="26" t="s">
        <v>486</v>
      </c>
      <c r="E21" s="33"/>
      <c r="F21" s="34"/>
      <c r="G21" s="35">
        <v>39777.19</v>
      </c>
      <c r="H21" s="35">
        <v>39777.19</v>
      </c>
      <c r="I21" s="11"/>
    </row>
    <row r="22" spans="1:9" ht="22.8" collapsed="1" x14ac:dyDescent="0.25">
      <c r="A22" s="23" t="s">
        <v>33</v>
      </c>
      <c r="B22" s="24" t="s">
        <v>33</v>
      </c>
      <c r="C22" s="25" t="s">
        <v>34</v>
      </c>
      <c r="D22" s="26" t="s">
        <v>486</v>
      </c>
      <c r="E22" s="26" t="s">
        <v>35</v>
      </c>
      <c r="F22" s="27">
        <v>1</v>
      </c>
      <c r="G22" s="28">
        <v>792.52</v>
      </c>
      <c r="H22" s="28">
        <v>-792.52</v>
      </c>
      <c r="I22" s="11"/>
    </row>
    <row r="23" spans="1:9" ht="22.8" hidden="1" outlineLevel="4" x14ac:dyDescent="0.25">
      <c r="A23" s="29"/>
      <c r="B23" s="30"/>
      <c r="C23" s="31" t="s">
        <v>36</v>
      </c>
      <c r="D23" s="26" t="s">
        <v>486</v>
      </c>
      <c r="E23" s="33"/>
      <c r="F23" s="34"/>
      <c r="G23" s="35">
        <v>792.52</v>
      </c>
      <c r="H23" s="35">
        <v>792.52</v>
      </c>
      <c r="I23" s="11"/>
    </row>
    <row r="24" spans="1:9" ht="22.8" collapsed="1" x14ac:dyDescent="0.25">
      <c r="A24" s="23" t="s">
        <v>37</v>
      </c>
      <c r="B24" s="24" t="s">
        <v>37</v>
      </c>
      <c r="C24" s="25" t="s">
        <v>38</v>
      </c>
      <c r="D24" s="26" t="s">
        <v>486</v>
      </c>
      <c r="E24" s="26" t="s">
        <v>35</v>
      </c>
      <c r="F24" s="27">
        <v>1</v>
      </c>
      <c r="G24" s="28">
        <v>3176.02</v>
      </c>
      <c r="H24" s="28">
        <v>-3176.02</v>
      </c>
      <c r="I24" s="11"/>
    </row>
    <row r="25" spans="1:9" ht="22.8" hidden="1" outlineLevel="4" x14ac:dyDescent="0.25">
      <c r="A25" s="29"/>
      <c r="B25" s="30"/>
      <c r="C25" s="31" t="s">
        <v>39</v>
      </c>
      <c r="D25" s="26" t="s">
        <v>486</v>
      </c>
      <c r="E25" s="33"/>
      <c r="F25" s="34"/>
      <c r="G25" s="35">
        <v>3176.02</v>
      </c>
      <c r="H25" s="35">
        <v>3176.02</v>
      </c>
      <c r="I25" s="11"/>
    </row>
    <row r="26" spans="1:9" ht="22.8" collapsed="1" x14ac:dyDescent="0.25">
      <c r="A26" s="23" t="s">
        <v>40</v>
      </c>
      <c r="B26" s="24" t="s">
        <v>40</v>
      </c>
      <c r="C26" s="25" t="s">
        <v>41</v>
      </c>
      <c r="D26" s="26" t="s">
        <v>486</v>
      </c>
      <c r="E26" s="26" t="s">
        <v>35</v>
      </c>
      <c r="F26" s="27">
        <v>1</v>
      </c>
      <c r="G26" s="28">
        <v>5722.28</v>
      </c>
      <c r="H26" s="28">
        <v>-5722.28</v>
      </c>
      <c r="I26" s="11"/>
    </row>
    <row r="27" spans="1:9" ht="22.8" hidden="1" outlineLevel="4" x14ac:dyDescent="0.25">
      <c r="A27" s="29"/>
      <c r="B27" s="30"/>
      <c r="C27" s="31" t="s">
        <v>42</v>
      </c>
      <c r="D27" s="26" t="s">
        <v>486</v>
      </c>
      <c r="E27" s="33"/>
      <c r="F27" s="34"/>
      <c r="G27" s="35">
        <v>5722.28</v>
      </c>
      <c r="H27" s="35">
        <v>5722.28</v>
      </c>
      <c r="I27" s="11"/>
    </row>
    <row r="28" spans="1:9" ht="22.8" collapsed="1" x14ac:dyDescent="0.25">
      <c r="A28" s="23" t="s">
        <v>43</v>
      </c>
      <c r="B28" s="24" t="s">
        <v>43</v>
      </c>
      <c r="C28" s="25" t="s">
        <v>44</v>
      </c>
      <c r="D28" s="26" t="s">
        <v>486</v>
      </c>
      <c r="E28" s="26" t="s">
        <v>35</v>
      </c>
      <c r="F28" s="27">
        <v>1</v>
      </c>
      <c r="G28" s="28">
        <v>15543.24</v>
      </c>
      <c r="H28" s="28">
        <v>-15543.24</v>
      </c>
      <c r="I28" s="11"/>
    </row>
    <row r="29" spans="1:9" ht="22.8" hidden="1" outlineLevel="4" x14ac:dyDescent="0.25">
      <c r="A29" s="29"/>
      <c r="B29" s="30"/>
      <c r="C29" s="31" t="s">
        <v>45</v>
      </c>
      <c r="D29" s="26" t="s">
        <v>486</v>
      </c>
      <c r="E29" s="33"/>
      <c r="F29" s="34"/>
      <c r="G29" s="35">
        <v>15543.24</v>
      </c>
      <c r="H29" s="35">
        <v>15543.24</v>
      </c>
      <c r="I29" s="11"/>
    </row>
    <row r="30" spans="1:9" ht="22.8" collapsed="1" x14ac:dyDescent="0.25">
      <c r="A30" s="23" t="s">
        <v>46</v>
      </c>
      <c r="B30" s="24" t="s">
        <v>46</v>
      </c>
      <c r="C30" s="25" t="s">
        <v>47</v>
      </c>
      <c r="D30" s="26" t="s">
        <v>486</v>
      </c>
      <c r="E30" s="26" t="s">
        <v>35</v>
      </c>
      <c r="F30" s="27">
        <v>1</v>
      </c>
      <c r="G30" s="28">
        <v>6103.77</v>
      </c>
      <c r="H30" s="28">
        <v>-6103.77</v>
      </c>
      <c r="I30" s="11"/>
    </row>
    <row r="31" spans="1:9" ht="22.8" hidden="1" outlineLevel="4" x14ac:dyDescent="0.25">
      <c r="A31" s="29"/>
      <c r="B31" s="30"/>
      <c r="C31" s="31" t="s">
        <v>48</v>
      </c>
      <c r="D31" s="26" t="s">
        <v>486</v>
      </c>
      <c r="E31" s="33"/>
      <c r="F31" s="34"/>
      <c r="G31" s="35">
        <v>6103.77</v>
      </c>
      <c r="H31" s="35">
        <v>6103.77</v>
      </c>
      <c r="I31" s="11"/>
    </row>
    <row r="32" spans="1:9" ht="22.8" collapsed="1" x14ac:dyDescent="0.25">
      <c r="A32" s="23" t="s">
        <v>49</v>
      </c>
      <c r="B32" s="24" t="s">
        <v>49</v>
      </c>
      <c r="C32" s="25" t="s">
        <v>50</v>
      </c>
      <c r="D32" s="26" t="s">
        <v>486</v>
      </c>
      <c r="E32" s="26" t="s">
        <v>35</v>
      </c>
      <c r="F32" s="27">
        <v>1</v>
      </c>
      <c r="G32" s="28">
        <v>5722.28</v>
      </c>
      <c r="H32" s="28">
        <v>-5722.28</v>
      </c>
      <c r="I32" s="11"/>
    </row>
    <row r="33" spans="1:9" ht="22.8" hidden="1" outlineLevel="4" x14ac:dyDescent="0.25">
      <c r="A33" s="29"/>
      <c r="B33" s="30"/>
      <c r="C33" s="31" t="s">
        <v>42</v>
      </c>
      <c r="D33" s="26" t="s">
        <v>486</v>
      </c>
      <c r="E33" s="33"/>
      <c r="F33" s="34"/>
      <c r="G33" s="35">
        <v>5722.28</v>
      </c>
      <c r="H33" s="35">
        <v>5722.28</v>
      </c>
      <c r="I33" s="11"/>
    </row>
    <row r="34" spans="1:9" ht="22.8" collapsed="1" x14ac:dyDescent="0.25">
      <c r="A34" s="23" t="s">
        <v>51</v>
      </c>
      <c r="B34" s="24" t="s">
        <v>51</v>
      </c>
      <c r="C34" s="25" t="s">
        <v>52</v>
      </c>
      <c r="D34" s="26" t="s">
        <v>486</v>
      </c>
      <c r="E34" s="26" t="s">
        <v>35</v>
      </c>
      <c r="F34" s="27">
        <v>1</v>
      </c>
      <c r="G34" s="28">
        <v>794.07</v>
      </c>
      <c r="H34" s="28">
        <v>-794.07</v>
      </c>
      <c r="I34" s="11"/>
    </row>
    <row r="35" spans="1:9" ht="22.8" hidden="1" outlineLevel="4" x14ac:dyDescent="0.25">
      <c r="A35" s="29"/>
      <c r="B35" s="30"/>
      <c r="C35" s="31" t="s">
        <v>53</v>
      </c>
      <c r="D35" s="26" t="s">
        <v>486</v>
      </c>
      <c r="E35" s="33"/>
      <c r="F35" s="34"/>
      <c r="G35" s="35">
        <v>794.07</v>
      </c>
      <c r="H35" s="35">
        <v>794.07</v>
      </c>
      <c r="I35" s="11"/>
    </row>
    <row r="36" spans="1:9" ht="22.8" collapsed="1" x14ac:dyDescent="0.25">
      <c r="A36" s="23" t="s">
        <v>54</v>
      </c>
      <c r="B36" s="24" t="s">
        <v>54</v>
      </c>
      <c r="C36" s="25" t="s">
        <v>55</v>
      </c>
      <c r="D36" s="26" t="s">
        <v>486</v>
      </c>
      <c r="E36" s="26" t="s">
        <v>35</v>
      </c>
      <c r="F36" s="27">
        <v>1</v>
      </c>
      <c r="G36" s="28">
        <v>3176.02</v>
      </c>
      <c r="H36" s="28">
        <v>-3176.02</v>
      </c>
      <c r="I36" s="11"/>
    </row>
    <row r="37" spans="1:9" ht="22.8" hidden="1" outlineLevel="4" x14ac:dyDescent="0.25">
      <c r="A37" s="29"/>
      <c r="B37" s="30"/>
      <c r="C37" s="31" t="s">
        <v>39</v>
      </c>
      <c r="D37" s="26" t="s">
        <v>486</v>
      </c>
      <c r="E37" s="33"/>
      <c r="F37" s="34"/>
      <c r="G37" s="35">
        <v>3176.02</v>
      </c>
      <c r="H37" s="35">
        <v>3176.02</v>
      </c>
      <c r="I37" s="11"/>
    </row>
    <row r="38" spans="1:9" ht="22.8" collapsed="1" x14ac:dyDescent="0.25">
      <c r="A38" s="23" t="s">
        <v>56</v>
      </c>
      <c r="B38" s="24" t="s">
        <v>56</v>
      </c>
      <c r="C38" s="25" t="s">
        <v>57</v>
      </c>
      <c r="D38" s="26" t="s">
        <v>486</v>
      </c>
      <c r="E38" s="26" t="s">
        <v>35</v>
      </c>
      <c r="F38" s="27">
        <v>1</v>
      </c>
      <c r="G38" s="28">
        <v>794.07</v>
      </c>
      <c r="H38" s="28">
        <v>-794.07</v>
      </c>
      <c r="I38" s="11"/>
    </row>
    <row r="39" spans="1:9" ht="22.8" hidden="1" outlineLevel="4" x14ac:dyDescent="0.25">
      <c r="A39" s="29"/>
      <c r="B39" s="30"/>
      <c r="C39" s="31" t="s">
        <v>53</v>
      </c>
      <c r="D39" s="26" t="s">
        <v>486</v>
      </c>
      <c r="E39" s="33"/>
      <c r="F39" s="34"/>
      <c r="G39" s="35">
        <v>794.07</v>
      </c>
      <c r="H39" s="35">
        <v>794.07</v>
      </c>
      <c r="I39" s="11"/>
    </row>
    <row r="40" spans="1:9" ht="22.8" collapsed="1" x14ac:dyDescent="0.25">
      <c r="A40" s="23" t="s">
        <v>58</v>
      </c>
      <c r="B40" s="24" t="s">
        <v>58</v>
      </c>
      <c r="C40" s="25" t="s">
        <v>59</v>
      </c>
      <c r="D40" s="26" t="s">
        <v>486</v>
      </c>
      <c r="E40" s="26" t="s">
        <v>35</v>
      </c>
      <c r="F40" s="27">
        <v>3</v>
      </c>
      <c r="G40" s="28">
        <v>14702.22</v>
      </c>
      <c r="H40" s="28">
        <v>-44106.66</v>
      </c>
      <c r="I40" s="11"/>
    </row>
    <row r="41" spans="1:9" ht="22.8" hidden="1" outlineLevel="4" x14ac:dyDescent="0.25">
      <c r="A41" s="29"/>
      <c r="B41" s="30"/>
      <c r="C41" s="31" t="s">
        <v>60</v>
      </c>
      <c r="D41" s="26" t="s">
        <v>486</v>
      </c>
      <c r="E41" s="33"/>
      <c r="F41" s="34"/>
      <c r="G41" s="35">
        <v>14702.22</v>
      </c>
      <c r="H41" s="35">
        <v>44106.66</v>
      </c>
      <c r="I41" s="11"/>
    </row>
    <row r="42" spans="1:9" ht="22.8" collapsed="1" x14ac:dyDescent="0.25">
      <c r="A42" s="23" t="s">
        <v>61</v>
      </c>
      <c r="B42" s="24" t="s">
        <v>61</v>
      </c>
      <c r="C42" s="25" t="s">
        <v>62</v>
      </c>
      <c r="D42" s="26" t="s">
        <v>486</v>
      </c>
      <c r="E42" s="26" t="s">
        <v>35</v>
      </c>
      <c r="F42" s="27">
        <v>2</v>
      </c>
      <c r="G42" s="28">
        <v>11769.55</v>
      </c>
      <c r="H42" s="28">
        <v>-23539.1</v>
      </c>
      <c r="I42" s="11"/>
    </row>
    <row r="43" spans="1:9" ht="22.8" hidden="1" outlineLevel="4" x14ac:dyDescent="0.25">
      <c r="A43" s="29"/>
      <c r="B43" s="30"/>
      <c r="C43" s="31" t="s">
        <v>63</v>
      </c>
      <c r="D43" s="26" t="s">
        <v>486</v>
      </c>
      <c r="E43" s="33"/>
      <c r="F43" s="34"/>
      <c r="G43" s="35">
        <v>11769.55</v>
      </c>
      <c r="H43" s="35">
        <v>23539.1</v>
      </c>
      <c r="I43" s="11"/>
    </row>
    <row r="44" spans="1:9" ht="22.8" collapsed="1" x14ac:dyDescent="0.25">
      <c r="A44" s="23" t="s">
        <v>64</v>
      </c>
      <c r="B44" s="24" t="s">
        <v>64</v>
      </c>
      <c r="C44" s="25" t="s">
        <v>65</v>
      </c>
      <c r="D44" s="26" t="s">
        <v>486</v>
      </c>
      <c r="E44" s="26" t="s">
        <v>35</v>
      </c>
      <c r="F44" s="27">
        <v>1</v>
      </c>
      <c r="G44" s="28">
        <v>9845.7999999999993</v>
      </c>
      <c r="H44" s="28">
        <v>-9845.7999999999993</v>
      </c>
      <c r="I44" s="11"/>
    </row>
    <row r="45" spans="1:9" ht="22.8" hidden="1" outlineLevel="4" x14ac:dyDescent="0.25">
      <c r="A45" s="29"/>
      <c r="B45" s="30"/>
      <c r="C45" s="31" t="s">
        <v>66</v>
      </c>
      <c r="D45" s="26" t="s">
        <v>486</v>
      </c>
      <c r="E45" s="33"/>
      <c r="F45" s="34"/>
      <c r="G45" s="35">
        <v>9845.7999999999993</v>
      </c>
      <c r="H45" s="35">
        <v>9845.7999999999993</v>
      </c>
      <c r="I45" s="11"/>
    </row>
    <row r="46" spans="1:9" ht="22.8" collapsed="1" x14ac:dyDescent="0.25">
      <c r="A46" s="23" t="s">
        <v>67</v>
      </c>
      <c r="B46" s="24" t="s">
        <v>67</v>
      </c>
      <c r="C46" s="25" t="s">
        <v>68</v>
      </c>
      <c r="D46" s="26" t="s">
        <v>486</v>
      </c>
      <c r="E46" s="26" t="s">
        <v>35</v>
      </c>
      <c r="F46" s="27">
        <v>1</v>
      </c>
      <c r="G46" s="28">
        <v>29399.39</v>
      </c>
      <c r="H46" s="28">
        <v>-29399.39</v>
      </c>
      <c r="I46" s="11"/>
    </row>
    <row r="47" spans="1:9" ht="22.8" hidden="1" outlineLevel="4" x14ac:dyDescent="0.25">
      <c r="A47" s="29"/>
      <c r="B47" s="30"/>
      <c r="C47" s="31" t="s">
        <v>69</v>
      </c>
      <c r="D47" s="26" t="s">
        <v>486</v>
      </c>
      <c r="E47" s="33"/>
      <c r="F47" s="34"/>
      <c r="G47" s="35">
        <v>29399.39</v>
      </c>
      <c r="H47" s="35">
        <v>29399.39</v>
      </c>
      <c r="I47" s="11"/>
    </row>
    <row r="48" spans="1:9" ht="22.8" collapsed="1" x14ac:dyDescent="0.25">
      <c r="A48" s="23" t="s">
        <v>70</v>
      </c>
      <c r="B48" s="24" t="s">
        <v>70</v>
      </c>
      <c r="C48" s="25" t="s">
        <v>71</v>
      </c>
      <c r="D48" s="26" t="s">
        <v>486</v>
      </c>
      <c r="E48" s="26" t="s">
        <v>35</v>
      </c>
      <c r="F48" s="27">
        <v>2</v>
      </c>
      <c r="G48" s="28">
        <v>22849.87</v>
      </c>
      <c r="H48" s="28">
        <v>-45699.74</v>
      </c>
      <c r="I48" s="11"/>
    </row>
    <row r="49" spans="1:9" ht="22.8" hidden="1" outlineLevel="4" x14ac:dyDescent="0.25">
      <c r="A49" s="29"/>
      <c r="B49" s="30"/>
      <c r="C49" s="31" t="s">
        <v>72</v>
      </c>
      <c r="D49" s="26" t="s">
        <v>486</v>
      </c>
      <c r="E49" s="33"/>
      <c r="F49" s="34"/>
      <c r="G49" s="35">
        <v>22849.87</v>
      </c>
      <c r="H49" s="35">
        <v>45699.74</v>
      </c>
      <c r="I49" s="11"/>
    </row>
    <row r="50" spans="1:9" ht="22.8" collapsed="1" x14ac:dyDescent="0.25">
      <c r="A50" s="23" t="s">
        <v>73</v>
      </c>
      <c r="B50" s="24" t="s">
        <v>73</v>
      </c>
      <c r="C50" s="25" t="s">
        <v>74</v>
      </c>
      <c r="D50" s="26" t="s">
        <v>486</v>
      </c>
      <c r="E50" s="26" t="s">
        <v>35</v>
      </c>
      <c r="F50" s="27">
        <v>1</v>
      </c>
      <c r="G50" s="28">
        <v>945.94</v>
      </c>
      <c r="H50" s="28">
        <v>-945.94</v>
      </c>
      <c r="I50" s="11"/>
    </row>
    <row r="51" spans="1:9" ht="22.8" hidden="1" outlineLevel="4" x14ac:dyDescent="0.25">
      <c r="A51" s="29"/>
      <c r="B51" s="30"/>
      <c r="C51" s="31" t="s">
        <v>75</v>
      </c>
      <c r="D51" s="26" t="s">
        <v>486</v>
      </c>
      <c r="E51" s="33"/>
      <c r="F51" s="34"/>
      <c r="G51" s="35">
        <v>945.94</v>
      </c>
      <c r="H51" s="35">
        <v>945.94</v>
      </c>
      <c r="I51" s="11"/>
    </row>
    <row r="52" spans="1:9" ht="22.8" collapsed="1" x14ac:dyDescent="0.25">
      <c r="A52" s="23" t="s">
        <v>76</v>
      </c>
      <c r="B52" s="24" t="s">
        <v>76</v>
      </c>
      <c r="C52" s="25" t="s">
        <v>77</v>
      </c>
      <c r="D52" s="26" t="s">
        <v>486</v>
      </c>
      <c r="E52" s="26" t="s">
        <v>35</v>
      </c>
      <c r="F52" s="27">
        <v>1</v>
      </c>
      <c r="G52" s="28">
        <v>1353.6</v>
      </c>
      <c r="H52" s="28">
        <v>-1353.6</v>
      </c>
      <c r="I52" s="11"/>
    </row>
    <row r="53" spans="1:9" ht="22.8" hidden="1" outlineLevel="4" x14ac:dyDescent="0.25">
      <c r="A53" s="29"/>
      <c r="B53" s="30"/>
      <c r="C53" s="31" t="s">
        <v>78</v>
      </c>
      <c r="D53" s="26" t="s">
        <v>486</v>
      </c>
      <c r="E53" s="33"/>
      <c r="F53" s="34"/>
      <c r="G53" s="35">
        <v>1353.6</v>
      </c>
      <c r="H53" s="35">
        <v>1353.6</v>
      </c>
      <c r="I53" s="11"/>
    </row>
    <row r="54" spans="1:9" ht="22.8" collapsed="1" x14ac:dyDescent="0.25">
      <c r="A54" s="23" t="s">
        <v>79</v>
      </c>
      <c r="B54" s="24" t="s">
        <v>79</v>
      </c>
      <c r="C54" s="25" t="s">
        <v>80</v>
      </c>
      <c r="D54" s="26" t="s">
        <v>486</v>
      </c>
      <c r="E54" s="26" t="s">
        <v>35</v>
      </c>
      <c r="F54" s="27">
        <v>1</v>
      </c>
      <c r="G54" s="28">
        <v>1529.05</v>
      </c>
      <c r="H54" s="28">
        <v>-1529.05</v>
      </c>
      <c r="I54" s="11"/>
    </row>
    <row r="55" spans="1:9" ht="22.8" hidden="1" outlineLevel="4" x14ac:dyDescent="0.25">
      <c r="A55" s="29"/>
      <c r="B55" s="30"/>
      <c r="C55" s="31" t="s">
        <v>81</v>
      </c>
      <c r="D55" s="26" t="s">
        <v>444</v>
      </c>
      <c r="E55" s="33"/>
      <c r="F55" s="34"/>
      <c r="G55" s="35">
        <v>1529.05</v>
      </c>
      <c r="H55" s="35">
        <v>1529.05</v>
      </c>
      <c r="I55" s="11"/>
    </row>
    <row r="56" spans="1:9" ht="22.8" collapsed="1" x14ac:dyDescent="0.25">
      <c r="A56" s="23" t="s">
        <v>82</v>
      </c>
      <c r="B56" s="24" t="s">
        <v>82</v>
      </c>
      <c r="C56" s="25" t="s">
        <v>83</v>
      </c>
      <c r="D56" s="26" t="s">
        <v>487</v>
      </c>
      <c r="E56" s="26" t="s">
        <v>35</v>
      </c>
      <c r="F56" s="27">
        <v>1</v>
      </c>
      <c r="G56" s="28">
        <v>260664.29</v>
      </c>
      <c r="H56" s="28">
        <v>-260664.29</v>
      </c>
      <c r="I56" s="11"/>
    </row>
    <row r="57" spans="1:9" ht="22.8" hidden="1" outlineLevel="4" x14ac:dyDescent="0.25">
      <c r="A57" s="29"/>
      <c r="B57" s="30"/>
      <c r="C57" s="31" t="s">
        <v>84</v>
      </c>
      <c r="D57" s="26" t="s">
        <v>444</v>
      </c>
      <c r="E57" s="33"/>
      <c r="F57" s="34"/>
      <c r="G57" s="35">
        <v>260664.29</v>
      </c>
      <c r="H57" s="35">
        <v>260664.29</v>
      </c>
      <c r="I57" s="11"/>
    </row>
    <row r="58" spans="1:9" ht="22.8" collapsed="1" x14ac:dyDescent="0.25">
      <c r="A58" s="23" t="s">
        <v>85</v>
      </c>
      <c r="B58" s="24" t="s">
        <v>85</v>
      </c>
      <c r="C58" s="25" t="s">
        <v>86</v>
      </c>
      <c r="D58" s="26" t="s">
        <v>487</v>
      </c>
      <c r="E58" s="26" t="s">
        <v>35</v>
      </c>
      <c r="F58" s="27">
        <v>1</v>
      </c>
      <c r="G58" s="28">
        <v>293320.38</v>
      </c>
      <c r="H58" s="28">
        <v>-293320.38</v>
      </c>
      <c r="I58" s="11"/>
    </row>
    <row r="59" spans="1:9" ht="22.8" hidden="1" outlineLevel="4" x14ac:dyDescent="0.25">
      <c r="A59" s="29"/>
      <c r="B59" s="30"/>
      <c r="C59" s="31" t="s">
        <v>87</v>
      </c>
      <c r="D59" s="26" t="s">
        <v>487</v>
      </c>
      <c r="E59" s="33"/>
      <c r="F59" s="34"/>
      <c r="G59" s="35">
        <v>293320.38</v>
      </c>
      <c r="H59" s="35">
        <v>293320.38</v>
      </c>
      <c r="I59" s="11"/>
    </row>
    <row r="60" spans="1:9" ht="22.8" collapsed="1" x14ac:dyDescent="0.25">
      <c r="A60" s="23" t="s">
        <v>88</v>
      </c>
      <c r="B60" s="24" t="s">
        <v>88</v>
      </c>
      <c r="C60" s="25" t="s">
        <v>89</v>
      </c>
      <c r="D60" s="26" t="s">
        <v>487</v>
      </c>
      <c r="E60" s="26" t="s">
        <v>35</v>
      </c>
      <c r="F60" s="27">
        <v>1</v>
      </c>
      <c r="G60" s="28">
        <v>3117.06</v>
      </c>
      <c r="H60" s="28">
        <v>-3117.06</v>
      </c>
      <c r="I60" s="11"/>
    </row>
    <row r="61" spans="1:9" ht="22.8" hidden="1" outlineLevel="4" x14ac:dyDescent="0.25">
      <c r="A61" s="29"/>
      <c r="B61" s="30"/>
      <c r="C61" s="31" t="s">
        <v>90</v>
      </c>
      <c r="D61" s="26" t="s">
        <v>487</v>
      </c>
      <c r="E61" s="33"/>
      <c r="F61" s="34"/>
      <c r="G61" s="35">
        <v>3117.06</v>
      </c>
      <c r="H61" s="35">
        <v>3117.06</v>
      </c>
      <c r="I61" s="11"/>
    </row>
    <row r="62" spans="1:9" ht="22.8" collapsed="1" x14ac:dyDescent="0.25">
      <c r="A62" s="23" t="s">
        <v>91</v>
      </c>
      <c r="B62" s="24" t="s">
        <v>91</v>
      </c>
      <c r="C62" s="25" t="s">
        <v>92</v>
      </c>
      <c r="D62" s="26" t="s">
        <v>487</v>
      </c>
      <c r="E62" s="26" t="s">
        <v>35</v>
      </c>
      <c r="F62" s="27">
        <v>1</v>
      </c>
      <c r="G62" s="28">
        <v>22330.83</v>
      </c>
      <c r="H62" s="28">
        <v>-22330.83</v>
      </c>
      <c r="I62" s="11"/>
    </row>
    <row r="63" spans="1:9" ht="22.8" hidden="1" outlineLevel="4" x14ac:dyDescent="0.25">
      <c r="A63" s="29"/>
      <c r="B63" s="30"/>
      <c r="C63" s="31" t="s">
        <v>93</v>
      </c>
      <c r="D63" s="26" t="s">
        <v>487</v>
      </c>
      <c r="E63" s="33"/>
      <c r="F63" s="34"/>
      <c r="G63" s="35">
        <v>22330.83</v>
      </c>
      <c r="H63" s="35">
        <v>22330.83</v>
      </c>
      <c r="I63" s="11"/>
    </row>
    <row r="64" spans="1:9" ht="22.8" collapsed="1" x14ac:dyDescent="0.25">
      <c r="A64" s="23" t="s">
        <v>94</v>
      </c>
      <c r="B64" s="24" t="s">
        <v>94</v>
      </c>
      <c r="C64" s="25" t="s">
        <v>95</v>
      </c>
      <c r="D64" s="26" t="s">
        <v>487</v>
      </c>
      <c r="E64" s="26" t="s">
        <v>35</v>
      </c>
      <c r="F64" s="27">
        <v>1</v>
      </c>
      <c r="G64" s="28">
        <v>22728.58</v>
      </c>
      <c r="H64" s="28">
        <v>-22728.58</v>
      </c>
      <c r="I64" s="11"/>
    </row>
    <row r="65" spans="1:9" ht="22.8" hidden="1" outlineLevel="4" x14ac:dyDescent="0.25">
      <c r="A65" s="29"/>
      <c r="B65" s="30"/>
      <c r="C65" s="31" t="s">
        <v>96</v>
      </c>
      <c r="D65" s="26" t="s">
        <v>487</v>
      </c>
      <c r="E65" s="33"/>
      <c r="F65" s="34"/>
      <c r="G65" s="35">
        <v>22728.58</v>
      </c>
      <c r="H65" s="35">
        <v>22728.58</v>
      </c>
      <c r="I65" s="11"/>
    </row>
    <row r="66" spans="1:9" ht="22.8" collapsed="1" x14ac:dyDescent="0.25">
      <c r="A66" s="23" t="s">
        <v>97</v>
      </c>
      <c r="B66" s="24" t="s">
        <v>97</v>
      </c>
      <c r="C66" s="25" t="s">
        <v>98</v>
      </c>
      <c r="D66" s="26" t="s">
        <v>487</v>
      </c>
      <c r="E66" s="26" t="s">
        <v>35</v>
      </c>
      <c r="F66" s="27">
        <v>2</v>
      </c>
      <c r="G66" s="28">
        <v>32777.85</v>
      </c>
      <c r="H66" s="28">
        <v>-65555.7</v>
      </c>
      <c r="I66" s="11"/>
    </row>
    <row r="67" spans="1:9" ht="22.8" hidden="1" outlineLevel="4" x14ac:dyDescent="0.25">
      <c r="A67" s="29"/>
      <c r="B67" s="30"/>
      <c r="C67" s="31" t="s">
        <v>99</v>
      </c>
      <c r="D67" s="26" t="s">
        <v>487</v>
      </c>
      <c r="E67" s="33"/>
      <c r="F67" s="34"/>
      <c r="G67" s="35">
        <v>32777.85</v>
      </c>
      <c r="H67" s="35">
        <v>65555.7</v>
      </c>
      <c r="I67" s="11"/>
    </row>
    <row r="68" spans="1:9" ht="22.8" collapsed="1" x14ac:dyDescent="0.25">
      <c r="A68" s="23" t="s">
        <v>100</v>
      </c>
      <c r="B68" s="24" t="s">
        <v>100</v>
      </c>
      <c r="C68" s="25" t="s">
        <v>101</v>
      </c>
      <c r="D68" s="26" t="s">
        <v>487</v>
      </c>
      <c r="E68" s="26" t="s">
        <v>35</v>
      </c>
      <c r="F68" s="27">
        <v>5</v>
      </c>
      <c r="G68" s="28">
        <v>46674.75</v>
      </c>
      <c r="H68" s="28">
        <v>-233373.75</v>
      </c>
      <c r="I68" s="11"/>
    </row>
    <row r="69" spans="1:9" ht="22.8" hidden="1" outlineLevel="4" x14ac:dyDescent="0.25">
      <c r="A69" s="29"/>
      <c r="B69" s="30"/>
      <c r="C69" s="31" t="s">
        <v>102</v>
      </c>
      <c r="D69" s="26" t="s">
        <v>487</v>
      </c>
      <c r="E69" s="33"/>
      <c r="F69" s="34"/>
      <c r="G69" s="35">
        <v>46674.75</v>
      </c>
      <c r="H69" s="35">
        <v>233373.75</v>
      </c>
      <c r="I69" s="11"/>
    </row>
    <row r="70" spans="1:9" ht="22.8" collapsed="1" x14ac:dyDescent="0.25">
      <c r="A70" s="23" t="s">
        <v>103</v>
      </c>
      <c r="B70" s="24" t="s">
        <v>103</v>
      </c>
      <c r="C70" s="25" t="s">
        <v>104</v>
      </c>
      <c r="D70" s="26" t="s">
        <v>487</v>
      </c>
      <c r="E70" s="26" t="s">
        <v>35</v>
      </c>
      <c r="F70" s="27">
        <v>2</v>
      </c>
      <c r="G70" s="28">
        <v>3547.28</v>
      </c>
      <c r="H70" s="28">
        <v>-7094.56</v>
      </c>
      <c r="I70" s="11"/>
    </row>
    <row r="71" spans="1:9" ht="22.8" hidden="1" outlineLevel="4" x14ac:dyDescent="0.25">
      <c r="A71" s="29"/>
      <c r="B71" s="30"/>
      <c r="C71" s="31" t="s">
        <v>105</v>
      </c>
      <c r="D71" s="26" t="s">
        <v>487</v>
      </c>
      <c r="E71" s="33"/>
      <c r="F71" s="34"/>
      <c r="G71" s="35">
        <v>3547.28</v>
      </c>
      <c r="H71" s="35">
        <v>7094.56</v>
      </c>
      <c r="I71" s="11"/>
    </row>
    <row r="72" spans="1:9" ht="22.8" collapsed="1" x14ac:dyDescent="0.25">
      <c r="A72" s="23" t="s">
        <v>106</v>
      </c>
      <c r="B72" s="24" t="s">
        <v>106</v>
      </c>
      <c r="C72" s="25" t="s">
        <v>107</v>
      </c>
      <c r="D72" s="26" t="s">
        <v>487</v>
      </c>
      <c r="E72" s="26" t="s">
        <v>35</v>
      </c>
      <c r="F72" s="27">
        <v>2</v>
      </c>
      <c r="G72" s="28">
        <v>2475.79</v>
      </c>
      <c r="H72" s="28">
        <v>-4951.58</v>
      </c>
      <c r="I72" s="11"/>
    </row>
    <row r="73" spans="1:9" ht="22.8" hidden="1" outlineLevel="4" x14ac:dyDescent="0.25">
      <c r="A73" s="29"/>
      <c r="B73" s="30"/>
      <c r="C73" s="31" t="s">
        <v>108</v>
      </c>
      <c r="D73" s="26" t="s">
        <v>487</v>
      </c>
      <c r="E73" s="33"/>
      <c r="F73" s="34"/>
      <c r="G73" s="35">
        <v>2475.79</v>
      </c>
      <c r="H73" s="35">
        <v>4951.58</v>
      </c>
      <c r="I73" s="11"/>
    </row>
    <row r="74" spans="1:9" ht="22.8" collapsed="1" x14ac:dyDescent="0.25">
      <c r="A74" s="23" t="s">
        <v>109</v>
      </c>
      <c r="B74" s="24" t="s">
        <v>109</v>
      </c>
      <c r="C74" s="25" t="s">
        <v>110</v>
      </c>
      <c r="D74" s="26" t="s">
        <v>487</v>
      </c>
      <c r="E74" s="26" t="s">
        <v>35</v>
      </c>
      <c r="F74" s="27">
        <v>2</v>
      </c>
      <c r="G74" s="28">
        <v>3604.1</v>
      </c>
      <c r="H74" s="28">
        <v>-7208.2</v>
      </c>
      <c r="I74" s="11"/>
    </row>
    <row r="75" spans="1:9" ht="22.8" hidden="1" outlineLevel="4" x14ac:dyDescent="0.25">
      <c r="A75" s="29"/>
      <c r="B75" s="30"/>
      <c r="C75" s="31" t="s">
        <v>111</v>
      </c>
      <c r="D75" s="26" t="s">
        <v>487</v>
      </c>
      <c r="E75" s="33"/>
      <c r="F75" s="34"/>
      <c r="G75" s="35">
        <v>3604.1</v>
      </c>
      <c r="H75" s="35">
        <v>7208.2</v>
      </c>
      <c r="I75" s="11"/>
    </row>
    <row r="76" spans="1:9" ht="22.8" collapsed="1" x14ac:dyDescent="0.25">
      <c r="A76" s="23" t="s">
        <v>112</v>
      </c>
      <c r="B76" s="24" t="s">
        <v>112</v>
      </c>
      <c r="C76" s="25" t="s">
        <v>113</v>
      </c>
      <c r="D76" s="26" t="s">
        <v>487</v>
      </c>
      <c r="E76" s="26" t="s">
        <v>35</v>
      </c>
      <c r="F76" s="27">
        <v>2</v>
      </c>
      <c r="G76" s="28">
        <v>2256.62</v>
      </c>
      <c r="H76" s="28">
        <v>-4513.24</v>
      </c>
      <c r="I76" s="11"/>
    </row>
    <row r="77" spans="1:9" ht="22.8" hidden="1" outlineLevel="4" x14ac:dyDescent="0.25">
      <c r="A77" s="29"/>
      <c r="B77" s="30"/>
      <c r="C77" s="31" t="s">
        <v>114</v>
      </c>
      <c r="D77" s="26" t="s">
        <v>487</v>
      </c>
      <c r="E77" s="33"/>
      <c r="F77" s="34"/>
      <c r="G77" s="35">
        <v>2256.62</v>
      </c>
      <c r="H77" s="35">
        <v>4513.24</v>
      </c>
      <c r="I77" s="11"/>
    </row>
    <row r="78" spans="1:9" ht="22.8" collapsed="1" x14ac:dyDescent="0.25">
      <c r="A78" s="23" t="s">
        <v>115</v>
      </c>
      <c r="B78" s="24" t="s">
        <v>115</v>
      </c>
      <c r="C78" s="25" t="s">
        <v>116</v>
      </c>
      <c r="D78" s="26" t="s">
        <v>487</v>
      </c>
      <c r="E78" s="26" t="s">
        <v>35</v>
      </c>
      <c r="F78" s="27">
        <v>2</v>
      </c>
      <c r="G78" s="28">
        <v>2183.5700000000002</v>
      </c>
      <c r="H78" s="28">
        <v>-4367.1400000000003</v>
      </c>
      <c r="I78" s="11"/>
    </row>
    <row r="79" spans="1:9" ht="22.8" hidden="1" outlineLevel="4" x14ac:dyDescent="0.25">
      <c r="A79" s="29"/>
      <c r="B79" s="30"/>
      <c r="C79" s="31" t="s">
        <v>117</v>
      </c>
      <c r="D79" s="26" t="s">
        <v>487</v>
      </c>
      <c r="E79" s="33"/>
      <c r="F79" s="34"/>
      <c r="G79" s="35">
        <v>2183.5700000000002</v>
      </c>
      <c r="H79" s="35">
        <v>4367.1400000000003</v>
      </c>
      <c r="I79" s="11"/>
    </row>
    <row r="80" spans="1:9" ht="22.8" collapsed="1" x14ac:dyDescent="0.25">
      <c r="A80" s="23" t="s">
        <v>118</v>
      </c>
      <c r="B80" s="24" t="s">
        <v>118</v>
      </c>
      <c r="C80" s="25" t="s">
        <v>119</v>
      </c>
      <c r="D80" s="26" t="s">
        <v>487</v>
      </c>
      <c r="E80" s="26" t="s">
        <v>35</v>
      </c>
      <c r="F80" s="27">
        <v>7</v>
      </c>
      <c r="G80" s="28">
        <v>4488.8900000000003</v>
      </c>
      <c r="H80" s="28">
        <v>-31422.23</v>
      </c>
      <c r="I80" s="11"/>
    </row>
    <row r="81" spans="1:9" ht="22.8" hidden="1" outlineLevel="4" x14ac:dyDescent="0.25">
      <c r="A81" s="29"/>
      <c r="B81" s="30"/>
      <c r="C81" s="31" t="s">
        <v>120</v>
      </c>
      <c r="D81" s="26" t="s">
        <v>487</v>
      </c>
      <c r="E81" s="33"/>
      <c r="F81" s="34"/>
      <c r="G81" s="35">
        <v>4488.8900000000003</v>
      </c>
      <c r="H81" s="35">
        <v>31422.23</v>
      </c>
      <c r="I81" s="11"/>
    </row>
    <row r="82" spans="1:9" ht="22.8" collapsed="1" x14ac:dyDescent="0.25">
      <c r="A82" s="23" t="s">
        <v>121</v>
      </c>
      <c r="B82" s="24" t="s">
        <v>121</v>
      </c>
      <c r="C82" s="25" t="s">
        <v>122</v>
      </c>
      <c r="D82" s="26" t="s">
        <v>487</v>
      </c>
      <c r="E82" s="26" t="s">
        <v>35</v>
      </c>
      <c r="F82" s="27">
        <v>9</v>
      </c>
      <c r="G82" s="28">
        <v>2386.5</v>
      </c>
      <c r="H82" s="28">
        <v>-21478.5</v>
      </c>
      <c r="I82" s="11"/>
    </row>
    <row r="83" spans="1:9" ht="22.8" hidden="1" outlineLevel="4" x14ac:dyDescent="0.25">
      <c r="A83" s="29"/>
      <c r="B83" s="30"/>
      <c r="C83" s="31" t="s">
        <v>123</v>
      </c>
      <c r="D83" s="26" t="s">
        <v>487</v>
      </c>
      <c r="E83" s="33"/>
      <c r="F83" s="34"/>
      <c r="G83" s="35">
        <v>2386.5</v>
      </c>
      <c r="H83" s="35">
        <v>21478.5</v>
      </c>
      <c r="I83" s="11"/>
    </row>
    <row r="84" spans="1:9" ht="22.8" collapsed="1" x14ac:dyDescent="0.25">
      <c r="A84" s="23" t="s">
        <v>124</v>
      </c>
      <c r="B84" s="24" t="s">
        <v>124</v>
      </c>
      <c r="C84" s="25" t="s">
        <v>125</v>
      </c>
      <c r="D84" s="26" t="s">
        <v>487</v>
      </c>
      <c r="E84" s="26" t="s">
        <v>35</v>
      </c>
      <c r="F84" s="27">
        <v>1</v>
      </c>
      <c r="G84" s="28">
        <v>46161.82</v>
      </c>
      <c r="H84" s="28">
        <v>-46161.82</v>
      </c>
      <c r="I84" s="11"/>
    </row>
    <row r="85" spans="1:9" ht="22.8" hidden="1" outlineLevel="4" x14ac:dyDescent="0.25">
      <c r="A85" s="29"/>
      <c r="B85" s="30"/>
      <c r="C85" s="31" t="s">
        <v>126</v>
      </c>
      <c r="D85" s="26" t="s">
        <v>487</v>
      </c>
      <c r="E85" s="33"/>
      <c r="F85" s="34"/>
      <c r="G85" s="35">
        <v>46161.82</v>
      </c>
      <c r="H85" s="35">
        <v>46161.82</v>
      </c>
      <c r="I85" s="11"/>
    </row>
    <row r="86" spans="1:9" ht="22.8" collapsed="1" x14ac:dyDescent="0.25">
      <c r="A86" s="23" t="s">
        <v>127</v>
      </c>
      <c r="B86" s="24" t="s">
        <v>127</v>
      </c>
      <c r="C86" s="25" t="s">
        <v>128</v>
      </c>
      <c r="D86" s="26" t="s">
        <v>487</v>
      </c>
      <c r="E86" s="26" t="s">
        <v>25</v>
      </c>
      <c r="F86" s="27">
        <v>1</v>
      </c>
      <c r="G86" s="28">
        <v>49178.46</v>
      </c>
      <c r="H86" s="28">
        <v>-49178.46</v>
      </c>
      <c r="I86" s="11"/>
    </row>
    <row r="87" spans="1:9" ht="22.8" hidden="1" outlineLevel="4" x14ac:dyDescent="0.25">
      <c r="A87" s="29"/>
      <c r="B87" s="30"/>
      <c r="C87" s="31" t="s">
        <v>129</v>
      </c>
      <c r="D87" s="26" t="s">
        <v>487</v>
      </c>
      <c r="E87" s="33"/>
      <c r="F87" s="34"/>
      <c r="G87" s="35">
        <v>49178.46</v>
      </c>
      <c r="H87" s="35">
        <v>49178.46</v>
      </c>
      <c r="I87" s="11"/>
    </row>
    <row r="88" spans="1:9" ht="22.8" collapsed="1" x14ac:dyDescent="0.25">
      <c r="A88" s="23" t="s">
        <v>130</v>
      </c>
      <c r="B88" s="24" t="s">
        <v>130</v>
      </c>
      <c r="C88" s="25" t="s">
        <v>131</v>
      </c>
      <c r="D88" s="26" t="s">
        <v>487</v>
      </c>
      <c r="E88" s="26" t="s">
        <v>35</v>
      </c>
      <c r="F88" s="27">
        <v>1</v>
      </c>
      <c r="G88" s="28">
        <v>974.45</v>
      </c>
      <c r="H88" s="28">
        <v>-974.45</v>
      </c>
      <c r="I88" s="11"/>
    </row>
    <row r="89" spans="1:9" ht="22.8" hidden="1" outlineLevel="4" x14ac:dyDescent="0.25">
      <c r="A89" s="29"/>
      <c r="B89" s="30"/>
      <c r="C89" s="31" t="s">
        <v>132</v>
      </c>
      <c r="D89" s="26" t="s">
        <v>487</v>
      </c>
      <c r="E89" s="33"/>
      <c r="F89" s="34"/>
      <c r="G89" s="35">
        <v>974.45</v>
      </c>
      <c r="H89" s="35">
        <v>974.45</v>
      </c>
      <c r="I89" s="11"/>
    </row>
    <row r="90" spans="1:9" ht="22.8" collapsed="1" x14ac:dyDescent="0.25">
      <c r="A90" s="23" t="s">
        <v>133</v>
      </c>
      <c r="B90" s="24" t="s">
        <v>133</v>
      </c>
      <c r="C90" s="25" t="s">
        <v>134</v>
      </c>
      <c r="D90" s="26" t="s">
        <v>487</v>
      </c>
      <c r="E90" s="26" t="s">
        <v>35</v>
      </c>
      <c r="F90" s="27">
        <v>1</v>
      </c>
      <c r="G90" s="28">
        <v>184.52</v>
      </c>
      <c r="H90" s="28">
        <v>-184.52</v>
      </c>
      <c r="I90" s="11"/>
    </row>
    <row r="91" spans="1:9" ht="22.8" hidden="1" outlineLevel="4" x14ac:dyDescent="0.25">
      <c r="A91" s="29"/>
      <c r="B91" s="30"/>
      <c r="C91" s="31" t="s">
        <v>135</v>
      </c>
      <c r="D91" s="26" t="s">
        <v>487</v>
      </c>
      <c r="E91" s="33"/>
      <c r="F91" s="34"/>
      <c r="G91" s="35">
        <v>184.52</v>
      </c>
      <c r="H91" s="35">
        <v>184.52</v>
      </c>
      <c r="I91" s="11"/>
    </row>
    <row r="92" spans="1:9" ht="22.8" collapsed="1" x14ac:dyDescent="0.25">
      <c r="A92" s="23" t="s">
        <v>136</v>
      </c>
      <c r="B92" s="24" t="s">
        <v>136</v>
      </c>
      <c r="C92" s="25" t="s">
        <v>137</v>
      </c>
      <c r="D92" s="26" t="s">
        <v>487</v>
      </c>
      <c r="E92" s="26" t="s">
        <v>35</v>
      </c>
      <c r="F92" s="27">
        <v>1</v>
      </c>
      <c r="G92" s="28">
        <v>56310.58</v>
      </c>
      <c r="H92" s="28">
        <v>-56310.58</v>
      </c>
      <c r="I92" s="11"/>
    </row>
    <row r="93" spans="1:9" ht="22.8" hidden="1" outlineLevel="4" x14ac:dyDescent="0.25">
      <c r="A93" s="29"/>
      <c r="B93" s="30"/>
      <c r="C93" s="31" t="s">
        <v>138</v>
      </c>
      <c r="D93" s="26" t="s">
        <v>487</v>
      </c>
      <c r="E93" s="33"/>
      <c r="F93" s="34"/>
      <c r="G93" s="35">
        <v>56310.58</v>
      </c>
      <c r="H93" s="35">
        <v>56310.58</v>
      </c>
      <c r="I93" s="11"/>
    </row>
    <row r="94" spans="1:9" ht="22.8" collapsed="1" x14ac:dyDescent="0.25">
      <c r="A94" s="23" t="s">
        <v>139</v>
      </c>
      <c r="B94" s="24" t="s">
        <v>139</v>
      </c>
      <c r="C94" s="25" t="s">
        <v>140</v>
      </c>
      <c r="D94" s="26" t="s">
        <v>487</v>
      </c>
      <c r="E94" s="26" t="s">
        <v>21</v>
      </c>
      <c r="F94" s="27">
        <v>1</v>
      </c>
      <c r="G94" s="28">
        <v>18244.96</v>
      </c>
      <c r="H94" s="28">
        <v>-18244.96</v>
      </c>
      <c r="I94" s="11"/>
    </row>
    <row r="95" spans="1:9" ht="22.8" hidden="1" outlineLevel="4" x14ac:dyDescent="0.25">
      <c r="A95" s="29"/>
      <c r="B95" s="30"/>
      <c r="C95" s="31" t="s">
        <v>141</v>
      </c>
      <c r="D95" s="26" t="s">
        <v>487</v>
      </c>
      <c r="E95" s="33"/>
      <c r="F95" s="34"/>
      <c r="G95" s="35">
        <v>18244.96</v>
      </c>
      <c r="H95" s="35">
        <v>18244.96</v>
      </c>
      <c r="I95" s="11"/>
    </row>
    <row r="96" spans="1:9" ht="22.8" collapsed="1" x14ac:dyDescent="0.25">
      <c r="A96" s="23" t="s">
        <v>142</v>
      </c>
      <c r="B96" s="24" t="s">
        <v>142</v>
      </c>
      <c r="C96" s="25" t="s">
        <v>143</v>
      </c>
      <c r="D96" s="26" t="s">
        <v>487</v>
      </c>
      <c r="E96" s="26" t="s">
        <v>35</v>
      </c>
      <c r="F96" s="27">
        <v>1</v>
      </c>
      <c r="G96" s="28">
        <v>974.45</v>
      </c>
      <c r="H96" s="28">
        <v>-974.45</v>
      </c>
      <c r="I96" s="11"/>
    </row>
    <row r="97" spans="1:29" ht="22.8" hidden="1" outlineLevel="4" x14ac:dyDescent="0.25">
      <c r="A97" s="29"/>
      <c r="B97" s="30"/>
      <c r="C97" s="31" t="s">
        <v>132</v>
      </c>
      <c r="D97" s="26" t="s">
        <v>487</v>
      </c>
      <c r="E97" s="33"/>
      <c r="F97" s="34"/>
      <c r="G97" s="35">
        <v>974.45</v>
      </c>
      <c r="H97" s="35">
        <v>974.45</v>
      </c>
      <c r="I97" s="11"/>
    </row>
    <row r="98" spans="1:29" ht="22.8" collapsed="1" x14ac:dyDescent="0.25">
      <c r="A98" s="23" t="s">
        <v>144</v>
      </c>
      <c r="B98" s="24" t="s">
        <v>144</v>
      </c>
      <c r="C98" s="25" t="s">
        <v>145</v>
      </c>
      <c r="D98" s="26" t="s">
        <v>487</v>
      </c>
      <c r="E98" s="26" t="s">
        <v>35</v>
      </c>
      <c r="F98" s="27">
        <v>1</v>
      </c>
      <c r="G98" s="28">
        <v>184.52</v>
      </c>
      <c r="H98" s="28">
        <v>-184.52</v>
      </c>
      <c r="I98" s="11"/>
    </row>
    <row r="99" spans="1:29" ht="22.8" hidden="1" outlineLevel="4" x14ac:dyDescent="0.25">
      <c r="A99" s="29"/>
      <c r="B99" s="30"/>
      <c r="C99" s="31" t="s">
        <v>135</v>
      </c>
      <c r="D99" s="26" t="s">
        <v>487</v>
      </c>
      <c r="E99" s="33"/>
      <c r="F99" s="34"/>
      <c r="G99" s="35">
        <v>184.52</v>
      </c>
      <c r="H99" s="35">
        <v>184.52</v>
      </c>
      <c r="I99" s="11"/>
    </row>
    <row r="100" spans="1:29" ht="22.8" collapsed="1" x14ac:dyDescent="0.25">
      <c r="A100" s="23" t="s">
        <v>146</v>
      </c>
      <c r="B100" s="24" t="s">
        <v>146</v>
      </c>
      <c r="C100" s="25" t="s">
        <v>147</v>
      </c>
      <c r="D100" s="26" t="s">
        <v>487</v>
      </c>
      <c r="E100" s="26" t="s">
        <v>21</v>
      </c>
      <c r="F100" s="27">
        <v>2</v>
      </c>
      <c r="G100" s="28">
        <v>707374.23</v>
      </c>
      <c r="H100" s="28">
        <v>-1414748.46</v>
      </c>
      <c r="I100" s="11"/>
    </row>
    <row r="101" spans="1:29" ht="22.8" hidden="1" outlineLevel="4" x14ac:dyDescent="0.25">
      <c r="A101" s="29"/>
      <c r="B101" s="30"/>
      <c r="C101" s="31" t="s">
        <v>148</v>
      </c>
      <c r="D101" s="26" t="s">
        <v>487</v>
      </c>
      <c r="E101" s="33"/>
      <c r="F101" s="34"/>
      <c r="G101" s="35">
        <v>707374.23</v>
      </c>
      <c r="H101" s="35">
        <v>1414748.46</v>
      </c>
      <c r="I101" s="11"/>
    </row>
    <row r="102" spans="1:29" ht="22.8" collapsed="1" x14ac:dyDescent="0.25">
      <c r="A102" s="23" t="s">
        <v>149</v>
      </c>
      <c r="B102" s="24" t="s">
        <v>149</v>
      </c>
      <c r="C102" s="25" t="s">
        <v>150</v>
      </c>
      <c r="D102" s="26" t="s">
        <v>487</v>
      </c>
      <c r="E102" s="26" t="s">
        <v>35</v>
      </c>
      <c r="F102" s="27">
        <v>2</v>
      </c>
      <c r="G102" s="28">
        <v>211118.06</v>
      </c>
      <c r="H102" s="28">
        <v>-422236.12</v>
      </c>
      <c r="I102" s="11"/>
    </row>
    <row r="103" spans="1:29" ht="22.8" hidden="1" outlineLevel="4" x14ac:dyDescent="0.25">
      <c r="A103" s="29"/>
      <c r="B103" s="30"/>
      <c r="C103" s="31" t="s">
        <v>151</v>
      </c>
      <c r="D103" s="26" t="s">
        <v>487</v>
      </c>
      <c r="E103" s="33"/>
      <c r="F103" s="34"/>
      <c r="G103" s="35">
        <v>211118.06</v>
      </c>
      <c r="H103" s="35">
        <v>422236.12</v>
      </c>
      <c r="I103" s="11"/>
    </row>
    <row r="104" spans="1:29" ht="22.8" collapsed="1" x14ac:dyDescent="0.25">
      <c r="A104" s="23" t="s">
        <v>152</v>
      </c>
      <c r="B104" s="24" t="s">
        <v>152</v>
      </c>
      <c r="C104" s="25" t="s">
        <v>153</v>
      </c>
      <c r="D104" s="26" t="s">
        <v>487</v>
      </c>
      <c r="E104" s="26" t="s">
        <v>21</v>
      </c>
      <c r="F104" s="27">
        <v>2</v>
      </c>
      <c r="G104" s="28">
        <v>707374.23</v>
      </c>
      <c r="H104" s="28">
        <v>-1414748.46</v>
      </c>
      <c r="I104" s="11"/>
    </row>
    <row r="105" spans="1:29" ht="22.8" hidden="1" outlineLevel="4" x14ac:dyDescent="0.25">
      <c r="A105" s="29"/>
      <c r="B105" s="30"/>
      <c r="C105" s="31" t="s">
        <v>148</v>
      </c>
      <c r="D105" s="26" t="s">
        <v>487</v>
      </c>
      <c r="E105" s="33"/>
      <c r="F105" s="34"/>
      <c r="G105" s="35">
        <v>707374.23</v>
      </c>
      <c r="H105" s="35">
        <v>1414748.46</v>
      </c>
      <c r="I105" s="11"/>
    </row>
    <row r="106" spans="1:29" ht="22.8" collapsed="1" x14ac:dyDescent="0.25">
      <c r="A106" s="23" t="s">
        <v>154</v>
      </c>
      <c r="B106" s="24" t="s">
        <v>154</v>
      </c>
      <c r="C106" s="25" t="s">
        <v>155</v>
      </c>
      <c r="D106" s="26" t="s">
        <v>487</v>
      </c>
      <c r="E106" s="26" t="s">
        <v>35</v>
      </c>
      <c r="F106" s="27">
        <v>2</v>
      </c>
      <c r="G106" s="28">
        <v>211118.06</v>
      </c>
      <c r="H106" s="28">
        <v>-422236.12</v>
      </c>
      <c r="I106" s="11"/>
    </row>
    <row r="107" spans="1:29" ht="22.8" hidden="1" outlineLevel="4" x14ac:dyDescent="0.25">
      <c r="A107" s="29"/>
      <c r="B107" s="30"/>
      <c r="C107" s="31" t="s">
        <v>151</v>
      </c>
      <c r="D107" s="26" t="s">
        <v>444</v>
      </c>
      <c r="E107" s="33"/>
      <c r="F107" s="34"/>
      <c r="G107" s="35">
        <v>211118.06</v>
      </c>
      <c r="H107" s="35">
        <v>422236.12</v>
      </c>
      <c r="I107" s="11"/>
    </row>
    <row r="108" spans="1:29" ht="22.8" collapsed="1" x14ac:dyDescent="0.25">
      <c r="A108" s="23" t="s">
        <v>156</v>
      </c>
      <c r="B108" s="24" t="s">
        <v>156</v>
      </c>
      <c r="C108" s="25" t="s">
        <v>157</v>
      </c>
      <c r="D108" s="26" t="s">
        <v>486</v>
      </c>
      <c r="E108" s="26" t="s">
        <v>35</v>
      </c>
      <c r="F108" s="27">
        <v>1</v>
      </c>
      <c r="G108" s="28">
        <v>9329.81</v>
      </c>
      <c r="H108" s="28">
        <v>-9329.81</v>
      </c>
      <c r="I108" s="11"/>
    </row>
    <row r="109" spans="1:29" ht="22.8" hidden="1" outlineLevel="4" x14ac:dyDescent="0.25">
      <c r="A109" s="29"/>
      <c r="B109" s="30"/>
      <c r="C109" s="31" t="s">
        <v>158</v>
      </c>
      <c r="D109" s="26" t="s">
        <v>444</v>
      </c>
      <c r="E109" s="33"/>
      <c r="F109" s="34"/>
      <c r="G109" s="35">
        <v>9329.81</v>
      </c>
      <c r="H109" s="35">
        <v>9329.81</v>
      </c>
      <c r="I109" s="11"/>
    </row>
    <row r="110" spans="1:29" ht="22.8" collapsed="1" x14ac:dyDescent="0.25">
      <c r="A110" s="23" t="s">
        <v>159</v>
      </c>
      <c r="B110" s="24" t="s">
        <v>159</v>
      </c>
      <c r="C110" s="25" t="s">
        <v>160</v>
      </c>
      <c r="D110" s="26" t="s">
        <v>486</v>
      </c>
      <c r="E110" s="26" t="s">
        <v>35</v>
      </c>
      <c r="F110" s="27">
        <v>1</v>
      </c>
      <c r="G110" s="28">
        <v>3343.18</v>
      </c>
      <c r="H110" s="99">
        <v>-3343.18</v>
      </c>
      <c r="I110" s="11"/>
    </row>
    <row r="111" spans="1:29" hidden="1" outlineLevel="4" x14ac:dyDescent="0.25">
      <c r="A111" s="29"/>
      <c r="B111" s="30"/>
      <c r="C111" s="31" t="s">
        <v>161</v>
      </c>
      <c r="D111" s="32"/>
      <c r="E111" s="33"/>
      <c r="F111" s="34"/>
      <c r="G111" s="35">
        <v>3343.18</v>
      </c>
      <c r="H111" s="62">
        <v>3343.18</v>
      </c>
      <c r="I111" s="11"/>
    </row>
    <row r="112" spans="1:29" collapsed="1" x14ac:dyDescent="0.25">
      <c r="A112" s="16"/>
      <c r="B112" s="17"/>
      <c r="C112" s="18" t="s">
        <v>445</v>
      </c>
      <c r="D112" s="19"/>
      <c r="E112" s="20"/>
      <c r="F112" s="21"/>
      <c r="G112" s="22"/>
      <c r="H112" s="61">
        <v>-5325713.92</v>
      </c>
      <c r="I112" s="11"/>
      <c r="AC112" s="121">
        <f>H14+H16+H18+H20+H22+H24+H26+H28+H30+H32+H34+H36+H38+H40+H42+H44+H46+H48+H50+H52+H54+H56+H58+H60+H62+H64+H66+H68+H70+H72+H74+H76+H78+H80+H82+H84+H86+H88+H90+H92+H94+H96+H98+H100+H102+H104+H106+H108+H110</f>
        <v>-5325713.92</v>
      </c>
    </row>
    <row r="113" spans="1:17" x14ac:dyDescent="0.25">
      <c r="A113" s="48"/>
      <c r="B113" s="49"/>
      <c r="C113" s="50" t="s">
        <v>446</v>
      </c>
      <c r="D113" s="169">
        <v>0.03</v>
      </c>
      <c r="E113" s="170"/>
      <c r="F113" s="170"/>
      <c r="G113" s="171"/>
      <c r="H113" s="100">
        <f>H112*D113</f>
        <v>-159771.42000000001</v>
      </c>
      <c r="I113" s="1"/>
      <c r="J113"/>
      <c r="K113"/>
      <c r="L113"/>
      <c r="M113"/>
      <c r="N113"/>
      <c r="O113"/>
      <c r="P113"/>
      <c r="Q113"/>
    </row>
    <row r="114" spans="1:17" x14ac:dyDescent="0.25">
      <c r="A114" s="48"/>
      <c r="B114" s="49"/>
      <c r="C114" s="50" t="s">
        <v>447</v>
      </c>
      <c r="D114" s="172">
        <v>1.2E-2</v>
      </c>
      <c r="E114" s="173"/>
      <c r="F114" s="173"/>
      <c r="G114" s="174"/>
      <c r="H114" s="100">
        <f>H112*D114</f>
        <v>-63908.57</v>
      </c>
      <c r="I114" s="1"/>
      <c r="J114"/>
      <c r="K114"/>
      <c r="L114"/>
      <c r="M114"/>
      <c r="N114"/>
      <c r="O114"/>
      <c r="P114"/>
      <c r="Q114"/>
    </row>
    <row r="115" spans="1:17" s="60" customFormat="1" x14ac:dyDescent="0.25">
      <c r="A115" s="51"/>
      <c r="B115" s="52"/>
      <c r="C115" s="53" t="s">
        <v>448</v>
      </c>
      <c r="D115" s="54"/>
      <c r="E115" s="55"/>
      <c r="F115" s="56"/>
      <c r="G115" s="57"/>
      <c r="H115" s="101">
        <f>H112+H113+H114</f>
        <v>-5549393.9100000001</v>
      </c>
      <c r="I115" s="58"/>
      <c r="J115" s="59"/>
      <c r="K115" s="59"/>
      <c r="L115" s="59"/>
      <c r="M115" s="59"/>
      <c r="N115" s="59"/>
      <c r="O115" s="59"/>
      <c r="P115" s="59"/>
      <c r="Q115" s="59"/>
    </row>
    <row r="116" spans="1:17" x14ac:dyDescent="0.25">
      <c r="A116" s="36"/>
      <c r="B116" s="37"/>
      <c r="C116" s="38"/>
      <c r="D116" s="39"/>
      <c r="E116" s="40"/>
      <c r="F116" s="41"/>
      <c r="G116" s="42"/>
      <c r="H116" s="42"/>
      <c r="I116" s="11"/>
    </row>
    <row r="117" spans="1:17" x14ac:dyDescent="0.25">
      <c r="A117" s="16"/>
      <c r="B117" s="17"/>
      <c r="C117" s="18" t="s">
        <v>449</v>
      </c>
      <c r="D117" s="19"/>
      <c r="E117" s="20"/>
      <c r="F117" s="21"/>
      <c r="G117" s="22"/>
      <c r="H117" s="22"/>
      <c r="I117" s="11"/>
    </row>
    <row r="118" spans="1:17" ht="45.6" x14ac:dyDescent="0.25">
      <c r="A118" s="23" t="s">
        <v>162</v>
      </c>
      <c r="B118" s="24">
        <v>1</v>
      </c>
      <c r="C118" s="25" t="s">
        <v>163</v>
      </c>
      <c r="D118" s="26" t="s">
        <v>164</v>
      </c>
      <c r="E118" s="26" t="s">
        <v>165</v>
      </c>
      <c r="F118" s="27">
        <v>7</v>
      </c>
      <c r="G118" s="28">
        <v>938.44</v>
      </c>
      <c r="H118" s="28">
        <v>-6569.08</v>
      </c>
      <c r="I118" s="11"/>
    </row>
    <row r="119" spans="1:17" hidden="1" outlineLevel="4" x14ac:dyDescent="0.25">
      <c r="A119" s="29"/>
      <c r="B119" s="24">
        <v>2</v>
      </c>
      <c r="C119" s="31" t="s">
        <v>166</v>
      </c>
      <c r="D119" s="32"/>
      <c r="E119" s="33"/>
      <c r="F119" s="34"/>
      <c r="G119" s="35">
        <v>938.44</v>
      </c>
      <c r="H119" s="35">
        <v>6569.08</v>
      </c>
      <c r="I119" s="11"/>
    </row>
    <row r="120" spans="1:17" hidden="1" outlineLevel="4" x14ac:dyDescent="0.25">
      <c r="A120" s="29"/>
      <c r="B120" s="24"/>
      <c r="C120" s="31"/>
      <c r="D120" s="32"/>
      <c r="E120" s="33"/>
      <c r="F120" s="34"/>
      <c r="G120" s="35"/>
      <c r="H120" s="35"/>
      <c r="I120" s="11"/>
    </row>
    <row r="121" spans="1:17" hidden="1" outlineLevel="4" x14ac:dyDescent="0.25">
      <c r="A121" s="29"/>
      <c r="B121" s="24"/>
      <c r="C121" s="31"/>
      <c r="D121" s="32"/>
      <c r="E121" s="33"/>
      <c r="F121" s="34"/>
      <c r="G121" s="35"/>
      <c r="H121" s="35"/>
      <c r="I121" s="11"/>
    </row>
    <row r="122" spans="1:17" ht="34.200000000000003" collapsed="1" x14ac:dyDescent="0.25">
      <c r="A122" s="23" t="s">
        <v>167</v>
      </c>
      <c r="B122" s="24">
        <v>2</v>
      </c>
      <c r="C122" s="25" t="s">
        <v>168</v>
      </c>
      <c r="D122" s="26" t="s">
        <v>169</v>
      </c>
      <c r="E122" s="26" t="s">
        <v>170</v>
      </c>
      <c r="F122" s="27">
        <v>8</v>
      </c>
      <c r="G122" s="28">
        <v>100.22</v>
      </c>
      <c r="H122" s="28">
        <v>-801.76</v>
      </c>
      <c r="I122" s="11"/>
    </row>
    <row r="123" spans="1:17" hidden="1" outlineLevel="4" x14ac:dyDescent="0.25">
      <c r="A123" s="29"/>
      <c r="B123" s="24">
        <v>4</v>
      </c>
      <c r="C123" s="31" t="s">
        <v>171</v>
      </c>
      <c r="D123" s="32"/>
      <c r="E123" s="33"/>
      <c r="F123" s="34"/>
      <c r="G123" s="35">
        <v>100.22</v>
      </c>
      <c r="H123" s="35">
        <v>801.76</v>
      </c>
      <c r="I123" s="11"/>
    </row>
    <row r="124" spans="1:17" ht="22.8" collapsed="1" x14ac:dyDescent="0.25">
      <c r="A124" s="23" t="s">
        <v>172</v>
      </c>
      <c r="B124" s="24">
        <v>3</v>
      </c>
      <c r="C124" s="25" t="s">
        <v>173</v>
      </c>
      <c r="D124" s="26" t="s">
        <v>169</v>
      </c>
      <c r="E124" s="26" t="s">
        <v>170</v>
      </c>
      <c r="F124" s="27">
        <v>2</v>
      </c>
      <c r="G124" s="28">
        <v>100.22</v>
      </c>
      <c r="H124" s="28">
        <v>-200.44</v>
      </c>
      <c r="I124" s="11"/>
    </row>
    <row r="125" spans="1:17" hidden="1" outlineLevel="4" x14ac:dyDescent="0.25">
      <c r="A125" s="29"/>
      <c r="B125" s="24">
        <v>6</v>
      </c>
      <c r="C125" s="31" t="s">
        <v>171</v>
      </c>
      <c r="D125" s="32"/>
      <c r="E125" s="33"/>
      <c r="F125" s="34"/>
      <c r="G125" s="35">
        <v>100.22</v>
      </c>
      <c r="H125" s="35">
        <v>200.44</v>
      </c>
      <c r="I125" s="11"/>
    </row>
    <row r="126" spans="1:17" ht="22.8" collapsed="1" x14ac:dyDescent="0.25">
      <c r="A126" s="23" t="s">
        <v>174</v>
      </c>
      <c r="B126" s="24">
        <v>4</v>
      </c>
      <c r="C126" s="25" t="s">
        <v>175</v>
      </c>
      <c r="D126" s="26" t="s">
        <v>176</v>
      </c>
      <c r="E126" s="26" t="s">
        <v>170</v>
      </c>
      <c r="F126" s="27">
        <v>1</v>
      </c>
      <c r="G126" s="28">
        <v>170.82</v>
      </c>
      <c r="H126" s="28">
        <v>-170.82</v>
      </c>
      <c r="I126" s="11"/>
    </row>
    <row r="127" spans="1:17" hidden="1" outlineLevel="4" x14ac:dyDescent="0.25">
      <c r="A127" s="29"/>
      <c r="B127" s="24">
        <v>8</v>
      </c>
      <c r="C127" s="31" t="s">
        <v>177</v>
      </c>
      <c r="D127" s="32"/>
      <c r="E127" s="33"/>
      <c r="F127" s="34"/>
      <c r="G127" s="35">
        <v>170.82</v>
      </c>
      <c r="H127" s="35">
        <v>170.82</v>
      </c>
      <c r="I127" s="11"/>
    </row>
    <row r="128" spans="1:17" ht="22.8" collapsed="1" x14ac:dyDescent="0.25">
      <c r="A128" s="23" t="s">
        <v>178</v>
      </c>
      <c r="B128" s="24">
        <v>5</v>
      </c>
      <c r="C128" s="25" t="s">
        <v>179</v>
      </c>
      <c r="D128" s="26" t="s">
        <v>180</v>
      </c>
      <c r="E128" s="26" t="s">
        <v>170</v>
      </c>
      <c r="F128" s="27">
        <v>3</v>
      </c>
      <c r="G128" s="28">
        <v>134.88999999999999</v>
      </c>
      <c r="H128" s="28">
        <v>-404.67</v>
      </c>
      <c r="I128" s="11"/>
    </row>
    <row r="129" spans="1:9" hidden="1" outlineLevel="4" x14ac:dyDescent="0.25">
      <c r="A129" s="29"/>
      <c r="B129" s="24">
        <v>10</v>
      </c>
      <c r="C129" s="31" t="s">
        <v>181</v>
      </c>
      <c r="D129" s="32"/>
      <c r="E129" s="33"/>
      <c r="F129" s="34"/>
      <c r="G129" s="35">
        <v>134.88999999999999</v>
      </c>
      <c r="H129" s="35">
        <v>404.67</v>
      </c>
      <c r="I129" s="11"/>
    </row>
    <row r="130" spans="1:9" ht="34.200000000000003" collapsed="1" x14ac:dyDescent="0.25">
      <c r="A130" s="23" t="s">
        <v>182</v>
      </c>
      <c r="B130" s="24">
        <v>6</v>
      </c>
      <c r="C130" s="25" t="s">
        <v>183</v>
      </c>
      <c r="D130" s="26" t="s">
        <v>184</v>
      </c>
      <c r="E130" s="26" t="s">
        <v>185</v>
      </c>
      <c r="F130" s="27">
        <v>3</v>
      </c>
      <c r="G130" s="28">
        <v>265.88</v>
      </c>
      <c r="H130" s="28">
        <v>-797.64</v>
      </c>
      <c r="I130" s="11"/>
    </row>
    <row r="131" spans="1:9" hidden="1" outlineLevel="4" x14ac:dyDescent="0.25">
      <c r="A131" s="29"/>
      <c r="B131" s="24">
        <v>12</v>
      </c>
      <c r="C131" s="31" t="s">
        <v>186</v>
      </c>
      <c r="D131" s="32"/>
      <c r="E131" s="33"/>
      <c r="F131" s="34"/>
      <c r="G131" s="35">
        <v>265.88</v>
      </c>
      <c r="H131" s="35">
        <v>797.64</v>
      </c>
      <c r="I131" s="11"/>
    </row>
    <row r="132" spans="1:9" ht="34.200000000000003" collapsed="1" x14ac:dyDescent="0.25">
      <c r="A132" s="23" t="s">
        <v>187</v>
      </c>
      <c r="B132" s="24">
        <v>7</v>
      </c>
      <c r="C132" s="25" t="s">
        <v>188</v>
      </c>
      <c r="D132" s="26" t="s">
        <v>184</v>
      </c>
      <c r="E132" s="26" t="s">
        <v>185</v>
      </c>
      <c r="F132" s="27">
        <v>3</v>
      </c>
      <c r="G132" s="28">
        <v>265.88</v>
      </c>
      <c r="H132" s="28">
        <v>-797.64</v>
      </c>
      <c r="I132" s="11"/>
    </row>
    <row r="133" spans="1:9" hidden="1" outlineLevel="4" x14ac:dyDescent="0.25">
      <c r="A133" s="29"/>
      <c r="B133" s="24">
        <v>14</v>
      </c>
      <c r="C133" s="31" t="s">
        <v>186</v>
      </c>
      <c r="D133" s="32"/>
      <c r="E133" s="33"/>
      <c r="F133" s="34"/>
      <c r="G133" s="35">
        <v>265.88</v>
      </c>
      <c r="H133" s="35">
        <v>797.64</v>
      </c>
      <c r="I133" s="11"/>
    </row>
    <row r="134" spans="1:9" ht="22.8" collapsed="1" x14ac:dyDescent="0.25">
      <c r="A134" s="23" t="s">
        <v>189</v>
      </c>
      <c r="B134" s="24">
        <v>8</v>
      </c>
      <c r="C134" s="25" t="s">
        <v>190</v>
      </c>
      <c r="D134" s="26" t="s">
        <v>191</v>
      </c>
      <c r="E134" s="26" t="s">
        <v>192</v>
      </c>
      <c r="F134" s="27">
        <v>5</v>
      </c>
      <c r="G134" s="28">
        <v>23.12</v>
      </c>
      <c r="H134" s="28">
        <v>-115.6</v>
      </c>
      <c r="I134" s="11"/>
    </row>
    <row r="135" spans="1:9" hidden="1" outlineLevel="4" x14ac:dyDescent="0.25">
      <c r="A135" s="29"/>
      <c r="B135" s="24">
        <v>16</v>
      </c>
      <c r="C135" s="31" t="s">
        <v>193</v>
      </c>
      <c r="D135" s="32"/>
      <c r="E135" s="33"/>
      <c r="F135" s="34"/>
      <c r="G135" s="35">
        <v>23.12</v>
      </c>
      <c r="H135" s="35">
        <v>115.6</v>
      </c>
      <c r="I135" s="11"/>
    </row>
    <row r="136" spans="1:9" ht="34.200000000000003" collapsed="1" x14ac:dyDescent="0.25">
      <c r="A136" s="23" t="s">
        <v>194</v>
      </c>
      <c r="B136" s="24">
        <v>9</v>
      </c>
      <c r="C136" s="25" t="s">
        <v>195</v>
      </c>
      <c r="D136" s="26" t="s">
        <v>196</v>
      </c>
      <c r="E136" s="26" t="s">
        <v>35</v>
      </c>
      <c r="F136" s="27">
        <v>5</v>
      </c>
      <c r="G136" s="28">
        <v>485.1</v>
      </c>
      <c r="H136" s="28">
        <v>-2425.5</v>
      </c>
      <c r="I136" s="11"/>
    </row>
    <row r="137" spans="1:9" ht="22.8" x14ac:dyDescent="0.25">
      <c r="A137" s="23" t="s">
        <v>197</v>
      </c>
      <c r="B137" s="24">
        <v>10</v>
      </c>
      <c r="C137" s="25" t="s">
        <v>198</v>
      </c>
      <c r="D137" s="26" t="s">
        <v>199</v>
      </c>
      <c r="E137" s="26" t="s">
        <v>192</v>
      </c>
      <c r="F137" s="27">
        <v>3</v>
      </c>
      <c r="G137" s="28">
        <v>23.12</v>
      </c>
      <c r="H137" s="28">
        <v>-69.36</v>
      </c>
      <c r="I137" s="11"/>
    </row>
    <row r="138" spans="1:9" hidden="1" outlineLevel="4" x14ac:dyDescent="0.25">
      <c r="A138" s="29"/>
      <c r="B138" s="24">
        <v>19</v>
      </c>
      <c r="C138" s="31" t="s">
        <v>193</v>
      </c>
      <c r="D138" s="32"/>
      <c r="E138" s="33"/>
      <c r="F138" s="34"/>
      <c r="G138" s="35">
        <v>23.12</v>
      </c>
      <c r="H138" s="35">
        <v>69.36</v>
      </c>
      <c r="I138" s="11"/>
    </row>
    <row r="139" spans="1:9" ht="34.200000000000003" collapsed="1" x14ac:dyDescent="0.25">
      <c r="A139" s="23" t="s">
        <v>200</v>
      </c>
      <c r="B139" s="24">
        <v>11</v>
      </c>
      <c r="C139" s="25" t="s">
        <v>201</v>
      </c>
      <c r="D139" s="26" t="s">
        <v>202</v>
      </c>
      <c r="E139" s="26" t="s">
        <v>35</v>
      </c>
      <c r="F139" s="27">
        <v>3</v>
      </c>
      <c r="G139" s="28">
        <v>552.47</v>
      </c>
      <c r="H139" s="28">
        <v>-1657.41</v>
      </c>
      <c r="I139" s="11"/>
    </row>
    <row r="140" spans="1:9" ht="22.8" x14ac:dyDescent="0.25">
      <c r="A140" s="23" t="s">
        <v>203</v>
      </c>
      <c r="B140" s="24">
        <v>12</v>
      </c>
      <c r="C140" s="25" t="s">
        <v>204</v>
      </c>
      <c r="D140" s="26" t="s">
        <v>205</v>
      </c>
      <c r="E140" s="26" t="s">
        <v>192</v>
      </c>
      <c r="F140" s="27">
        <v>1</v>
      </c>
      <c r="G140" s="28">
        <v>24.77</v>
      </c>
      <c r="H140" s="28">
        <v>-24.77</v>
      </c>
      <c r="I140" s="11"/>
    </row>
    <row r="141" spans="1:9" hidden="1" outlineLevel="4" x14ac:dyDescent="0.25">
      <c r="A141" s="29"/>
      <c r="B141" s="24">
        <v>22</v>
      </c>
      <c r="C141" s="31" t="s">
        <v>206</v>
      </c>
      <c r="D141" s="32"/>
      <c r="E141" s="33"/>
      <c r="F141" s="34"/>
      <c r="G141" s="35">
        <v>24.77</v>
      </c>
      <c r="H141" s="35">
        <v>24.77</v>
      </c>
      <c r="I141" s="11"/>
    </row>
    <row r="142" spans="1:9" hidden="1" outlineLevel="4" x14ac:dyDescent="0.25">
      <c r="A142" s="29"/>
      <c r="B142" s="24"/>
      <c r="C142" s="31"/>
      <c r="D142" s="32"/>
      <c r="E142" s="33"/>
      <c r="F142" s="34"/>
      <c r="G142" s="35"/>
      <c r="H142" s="35"/>
      <c r="I142" s="11"/>
    </row>
    <row r="143" spans="1:9" ht="34.200000000000003" collapsed="1" x14ac:dyDescent="0.25">
      <c r="A143" s="23" t="s">
        <v>207</v>
      </c>
      <c r="B143" s="24">
        <v>13</v>
      </c>
      <c r="C143" s="25" t="s">
        <v>208</v>
      </c>
      <c r="D143" s="26" t="s">
        <v>209</v>
      </c>
      <c r="E143" s="26" t="s">
        <v>35</v>
      </c>
      <c r="F143" s="27">
        <v>1</v>
      </c>
      <c r="G143" s="28">
        <v>579.41999999999996</v>
      </c>
      <c r="H143" s="28">
        <v>-579.41999999999996</v>
      </c>
      <c r="I143" s="11"/>
    </row>
    <row r="144" spans="1:9" ht="34.200000000000003" x14ac:dyDescent="0.25">
      <c r="A144" s="23" t="s">
        <v>210</v>
      </c>
      <c r="B144" s="24">
        <v>14</v>
      </c>
      <c r="C144" s="25" t="s">
        <v>211</v>
      </c>
      <c r="D144" s="26" t="s">
        <v>212</v>
      </c>
      <c r="E144" s="26" t="s">
        <v>213</v>
      </c>
      <c r="F144" s="27">
        <v>11</v>
      </c>
      <c r="G144" s="28">
        <v>23.95</v>
      </c>
      <c r="H144" s="28">
        <v>-263.45</v>
      </c>
      <c r="I144" s="11"/>
    </row>
    <row r="145" spans="1:9" hidden="1" outlineLevel="4" x14ac:dyDescent="0.25">
      <c r="A145" s="29"/>
      <c r="B145" s="24">
        <v>25</v>
      </c>
      <c r="C145" s="31" t="s">
        <v>214</v>
      </c>
      <c r="D145" s="32"/>
      <c r="E145" s="33"/>
      <c r="F145" s="34"/>
      <c r="G145" s="35">
        <v>23.95</v>
      </c>
      <c r="H145" s="35">
        <v>263.45</v>
      </c>
      <c r="I145" s="11"/>
    </row>
    <row r="146" spans="1:9" hidden="1" outlineLevel="4" x14ac:dyDescent="0.25">
      <c r="A146" s="29"/>
      <c r="B146" s="24"/>
      <c r="C146" s="31"/>
      <c r="D146" s="32"/>
      <c r="E146" s="33"/>
      <c r="F146" s="34"/>
      <c r="G146" s="35"/>
      <c r="H146" s="35"/>
      <c r="I146" s="11"/>
    </row>
    <row r="147" spans="1:9" hidden="1" outlineLevel="4" x14ac:dyDescent="0.25">
      <c r="A147" s="29"/>
      <c r="B147" s="24"/>
      <c r="C147" s="31"/>
      <c r="D147" s="32"/>
      <c r="E147" s="33"/>
      <c r="F147" s="34"/>
      <c r="G147" s="35"/>
      <c r="H147" s="35"/>
      <c r="I147" s="11"/>
    </row>
    <row r="148" spans="1:9" ht="22.8" collapsed="1" x14ac:dyDescent="0.25">
      <c r="A148" s="23" t="s">
        <v>215</v>
      </c>
      <c r="B148" s="24">
        <v>15</v>
      </c>
      <c r="C148" s="25" t="s">
        <v>216</v>
      </c>
      <c r="D148" s="26" t="s">
        <v>217</v>
      </c>
      <c r="E148" s="26" t="s">
        <v>218</v>
      </c>
      <c r="F148" s="27">
        <v>5</v>
      </c>
      <c r="G148" s="28">
        <v>34.49</v>
      </c>
      <c r="H148" s="28">
        <v>-172.45</v>
      </c>
      <c r="I148" s="11"/>
    </row>
    <row r="149" spans="1:9" hidden="1" outlineLevel="4" x14ac:dyDescent="0.25">
      <c r="A149" s="29"/>
      <c r="B149" s="24">
        <v>27</v>
      </c>
      <c r="C149" s="31" t="s">
        <v>219</v>
      </c>
      <c r="D149" s="32"/>
      <c r="E149" s="33"/>
      <c r="F149" s="34"/>
      <c r="G149" s="35">
        <v>34.49</v>
      </c>
      <c r="H149" s="35">
        <v>172.45</v>
      </c>
      <c r="I149" s="11"/>
    </row>
    <row r="150" spans="1:9" ht="22.8" collapsed="1" x14ac:dyDescent="0.25">
      <c r="A150" s="23" t="s">
        <v>220</v>
      </c>
      <c r="B150" s="24">
        <v>16</v>
      </c>
      <c r="C150" s="25" t="s">
        <v>221</v>
      </c>
      <c r="D150" s="26" t="s">
        <v>222</v>
      </c>
      <c r="E150" s="26" t="s">
        <v>218</v>
      </c>
      <c r="F150" s="27">
        <v>1</v>
      </c>
      <c r="G150" s="28">
        <v>56.48</v>
      </c>
      <c r="H150" s="28">
        <v>-56.48</v>
      </c>
      <c r="I150" s="11"/>
    </row>
    <row r="151" spans="1:9" hidden="1" outlineLevel="4" x14ac:dyDescent="0.25">
      <c r="A151" s="29"/>
      <c r="B151" s="24">
        <v>29</v>
      </c>
      <c r="C151" s="31" t="s">
        <v>223</v>
      </c>
      <c r="D151" s="32"/>
      <c r="E151" s="33"/>
      <c r="F151" s="34"/>
      <c r="G151" s="35">
        <v>56.48</v>
      </c>
      <c r="H151" s="35">
        <v>56.48</v>
      </c>
      <c r="I151" s="11"/>
    </row>
    <row r="152" spans="1:9" ht="22.8" collapsed="1" x14ac:dyDescent="0.25">
      <c r="A152" s="23" t="s">
        <v>224</v>
      </c>
      <c r="B152" s="24">
        <v>17</v>
      </c>
      <c r="C152" s="25" t="s">
        <v>225</v>
      </c>
      <c r="D152" s="26" t="s">
        <v>226</v>
      </c>
      <c r="E152" s="26" t="s">
        <v>218</v>
      </c>
      <c r="F152" s="27">
        <v>2</v>
      </c>
      <c r="G152" s="28">
        <v>175.63</v>
      </c>
      <c r="H152" s="28">
        <v>-351.26</v>
      </c>
      <c r="I152" s="11"/>
    </row>
    <row r="153" spans="1:9" hidden="1" outlineLevel="4" x14ac:dyDescent="0.25">
      <c r="A153" s="29"/>
      <c r="B153" s="24">
        <v>31</v>
      </c>
      <c r="C153" s="31" t="s">
        <v>227</v>
      </c>
      <c r="D153" s="32"/>
      <c r="E153" s="33"/>
      <c r="F153" s="34"/>
      <c r="G153" s="35">
        <v>175.63</v>
      </c>
      <c r="H153" s="35">
        <v>351.26</v>
      </c>
      <c r="I153" s="11"/>
    </row>
    <row r="154" spans="1:9" ht="22.8" collapsed="1" x14ac:dyDescent="0.25">
      <c r="A154" s="23" t="s">
        <v>228</v>
      </c>
      <c r="B154" s="24">
        <v>18</v>
      </c>
      <c r="C154" s="25" t="s">
        <v>229</v>
      </c>
      <c r="D154" s="26" t="s">
        <v>230</v>
      </c>
      <c r="E154" s="26" t="s">
        <v>218</v>
      </c>
      <c r="F154" s="27">
        <v>6</v>
      </c>
      <c r="G154" s="28">
        <v>56.48</v>
      </c>
      <c r="H154" s="28">
        <v>-338.88</v>
      </c>
      <c r="I154" s="11"/>
    </row>
    <row r="155" spans="1:9" hidden="1" outlineLevel="4" x14ac:dyDescent="0.25">
      <c r="A155" s="29"/>
      <c r="B155" s="24">
        <v>33</v>
      </c>
      <c r="C155" s="31" t="s">
        <v>223</v>
      </c>
      <c r="D155" s="32"/>
      <c r="E155" s="33"/>
      <c r="F155" s="34"/>
      <c r="G155" s="35">
        <v>56.48</v>
      </c>
      <c r="H155" s="35">
        <v>338.88</v>
      </c>
      <c r="I155" s="11"/>
    </row>
    <row r="156" spans="1:9" ht="22.8" collapsed="1" x14ac:dyDescent="0.25">
      <c r="A156" s="23" t="s">
        <v>231</v>
      </c>
      <c r="B156" s="24">
        <v>19</v>
      </c>
      <c r="C156" s="25" t="s">
        <v>232</v>
      </c>
      <c r="D156" s="26" t="s">
        <v>233</v>
      </c>
      <c r="E156" s="26" t="s">
        <v>218</v>
      </c>
      <c r="F156" s="27">
        <v>2</v>
      </c>
      <c r="G156" s="28">
        <v>136.36000000000001</v>
      </c>
      <c r="H156" s="28">
        <v>-272.72000000000003</v>
      </c>
      <c r="I156" s="11"/>
    </row>
    <row r="157" spans="1:9" hidden="1" outlineLevel="4" x14ac:dyDescent="0.25">
      <c r="A157" s="29"/>
      <c r="B157" s="24">
        <v>35</v>
      </c>
      <c r="C157" s="31" t="s">
        <v>234</v>
      </c>
      <c r="D157" s="32"/>
      <c r="E157" s="33"/>
      <c r="F157" s="34"/>
      <c r="G157" s="35">
        <v>136.36000000000001</v>
      </c>
      <c r="H157" s="35">
        <v>272.72000000000003</v>
      </c>
      <c r="I157" s="11"/>
    </row>
    <row r="158" spans="1:9" ht="22.8" collapsed="1" x14ac:dyDescent="0.25">
      <c r="A158" s="23" t="s">
        <v>235</v>
      </c>
      <c r="B158" s="24">
        <v>20</v>
      </c>
      <c r="C158" s="25" t="s">
        <v>236</v>
      </c>
      <c r="D158" s="26" t="s">
        <v>237</v>
      </c>
      <c r="E158" s="26" t="s">
        <v>192</v>
      </c>
      <c r="F158" s="27">
        <v>86</v>
      </c>
      <c r="G158" s="28">
        <v>42.76</v>
      </c>
      <c r="H158" s="28">
        <v>-3677.36</v>
      </c>
      <c r="I158" s="11"/>
    </row>
    <row r="159" spans="1:9" hidden="1" outlineLevel="4" x14ac:dyDescent="0.25">
      <c r="A159" s="29"/>
      <c r="B159" s="24">
        <v>37</v>
      </c>
      <c r="C159" s="31" t="s">
        <v>238</v>
      </c>
      <c r="D159" s="32"/>
      <c r="E159" s="33"/>
      <c r="F159" s="34"/>
      <c r="G159" s="35">
        <v>42.76</v>
      </c>
      <c r="H159" s="35">
        <v>3677.36</v>
      </c>
      <c r="I159" s="11"/>
    </row>
    <row r="160" spans="1:9" ht="22.8" collapsed="1" x14ac:dyDescent="0.25">
      <c r="A160" s="23" t="s">
        <v>239</v>
      </c>
      <c r="B160" s="24">
        <v>21</v>
      </c>
      <c r="C160" s="25" t="s">
        <v>240</v>
      </c>
      <c r="D160" s="26" t="s">
        <v>241</v>
      </c>
      <c r="E160" s="26" t="s">
        <v>192</v>
      </c>
      <c r="F160" s="27">
        <v>2</v>
      </c>
      <c r="G160" s="28">
        <v>51.76</v>
      </c>
      <c r="H160" s="28">
        <v>-103.52</v>
      </c>
      <c r="I160" s="11"/>
    </row>
    <row r="161" spans="1:9" hidden="1" outlineLevel="4" x14ac:dyDescent="0.25">
      <c r="A161" s="29"/>
      <c r="B161" s="24">
        <v>39</v>
      </c>
      <c r="C161" s="31" t="s">
        <v>242</v>
      </c>
      <c r="D161" s="32"/>
      <c r="E161" s="33"/>
      <c r="F161" s="34"/>
      <c r="G161" s="35">
        <v>51.76</v>
      </c>
      <c r="H161" s="35">
        <v>103.52</v>
      </c>
      <c r="I161" s="11"/>
    </row>
    <row r="162" spans="1:9" ht="22.8" collapsed="1" x14ac:dyDescent="0.25">
      <c r="A162" s="23" t="s">
        <v>243</v>
      </c>
      <c r="B162" s="24">
        <v>22</v>
      </c>
      <c r="C162" s="25" t="s">
        <v>244</v>
      </c>
      <c r="D162" s="26" t="s">
        <v>245</v>
      </c>
      <c r="E162" s="26" t="s">
        <v>218</v>
      </c>
      <c r="F162" s="27">
        <v>15</v>
      </c>
      <c r="G162" s="28">
        <v>262.17</v>
      </c>
      <c r="H162" s="28">
        <v>-3932.55</v>
      </c>
      <c r="I162" s="11"/>
    </row>
    <row r="163" spans="1:9" hidden="1" outlineLevel="4" x14ac:dyDescent="0.25">
      <c r="A163" s="29"/>
      <c r="B163" s="24">
        <v>41</v>
      </c>
      <c r="C163" s="31" t="s">
        <v>246</v>
      </c>
      <c r="D163" s="32"/>
      <c r="E163" s="33"/>
      <c r="F163" s="34"/>
      <c r="G163" s="35">
        <v>262.17</v>
      </c>
      <c r="H163" s="35">
        <v>3932.55</v>
      </c>
      <c r="I163" s="11"/>
    </row>
    <row r="164" spans="1:9" ht="22.8" collapsed="1" x14ac:dyDescent="0.25">
      <c r="A164" s="23" t="s">
        <v>247</v>
      </c>
      <c r="B164" s="24">
        <v>23</v>
      </c>
      <c r="C164" s="25" t="s">
        <v>248</v>
      </c>
      <c r="D164" s="26" t="s">
        <v>249</v>
      </c>
      <c r="E164" s="26" t="s">
        <v>218</v>
      </c>
      <c r="F164" s="27">
        <v>20</v>
      </c>
      <c r="G164" s="28">
        <v>210.98</v>
      </c>
      <c r="H164" s="28">
        <v>-4219.6000000000004</v>
      </c>
      <c r="I164" s="11"/>
    </row>
    <row r="165" spans="1:9" hidden="1" outlineLevel="4" x14ac:dyDescent="0.25">
      <c r="A165" s="29"/>
      <c r="B165" s="24">
        <v>43</v>
      </c>
      <c r="C165" s="31" t="s">
        <v>250</v>
      </c>
      <c r="D165" s="32"/>
      <c r="E165" s="33"/>
      <c r="F165" s="34"/>
      <c r="G165" s="35">
        <v>210.98</v>
      </c>
      <c r="H165" s="35">
        <v>4219.6000000000004</v>
      </c>
      <c r="I165" s="11"/>
    </row>
    <row r="166" spans="1:9" ht="22.8" collapsed="1" x14ac:dyDescent="0.25">
      <c r="A166" s="23" t="s">
        <v>251</v>
      </c>
      <c r="B166" s="24">
        <v>24</v>
      </c>
      <c r="C166" s="25" t="s">
        <v>252</v>
      </c>
      <c r="D166" s="26" t="s">
        <v>253</v>
      </c>
      <c r="E166" s="26" t="s">
        <v>254</v>
      </c>
      <c r="F166" s="27">
        <v>14</v>
      </c>
      <c r="G166" s="28">
        <v>19.100000000000001</v>
      </c>
      <c r="H166" s="28">
        <v>-267.47000000000003</v>
      </c>
      <c r="I166" s="11"/>
    </row>
    <row r="167" spans="1:9" hidden="1" outlineLevel="4" x14ac:dyDescent="0.25">
      <c r="A167" s="29"/>
      <c r="B167" s="24">
        <v>45</v>
      </c>
      <c r="C167" s="31" t="s">
        <v>255</v>
      </c>
      <c r="D167" s="32"/>
      <c r="E167" s="33"/>
      <c r="F167" s="34"/>
      <c r="G167" s="35">
        <v>19.100000000000001</v>
      </c>
      <c r="H167" s="35">
        <v>267.47000000000003</v>
      </c>
      <c r="I167" s="11"/>
    </row>
    <row r="168" spans="1:9" ht="22.8" collapsed="1" x14ac:dyDescent="0.25">
      <c r="A168" s="23" t="s">
        <v>256</v>
      </c>
      <c r="B168" s="24">
        <v>25</v>
      </c>
      <c r="C168" s="25" t="s">
        <v>257</v>
      </c>
      <c r="D168" s="26" t="s">
        <v>258</v>
      </c>
      <c r="E168" s="26" t="s">
        <v>254</v>
      </c>
      <c r="F168" s="27">
        <v>9</v>
      </c>
      <c r="G168" s="28">
        <v>19.29</v>
      </c>
      <c r="H168" s="28">
        <v>-173.61</v>
      </c>
      <c r="I168" s="11"/>
    </row>
    <row r="169" spans="1:9" hidden="1" outlineLevel="4" x14ac:dyDescent="0.25">
      <c r="A169" s="29"/>
      <c r="B169" s="24">
        <v>47</v>
      </c>
      <c r="C169" s="31" t="s">
        <v>259</v>
      </c>
      <c r="D169" s="32"/>
      <c r="E169" s="33"/>
      <c r="F169" s="34"/>
      <c r="G169" s="35">
        <v>19.29</v>
      </c>
      <c r="H169" s="35">
        <v>173.61</v>
      </c>
      <c r="I169" s="11"/>
    </row>
    <row r="170" spans="1:9" ht="22.8" collapsed="1" x14ac:dyDescent="0.25">
      <c r="A170" s="23" t="s">
        <v>260</v>
      </c>
      <c r="B170" s="24">
        <v>26</v>
      </c>
      <c r="C170" s="25" t="s">
        <v>261</v>
      </c>
      <c r="D170" s="26" t="s">
        <v>262</v>
      </c>
      <c r="E170" s="26" t="s">
        <v>254</v>
      </c>
      <c r="F170" s="27">
        <v>6</v>
      </c>
      <c r="G170" s="28">
        <v>19.29</v>
      </c>
      <c r="H170" s="28">
        <v>-115.74</v>
      </c>
      <c r="I170" s="11"/>
    </row>
    <row r="171" spans="1:9" hidden="1" outlineLevel="4" x14ac:dyDescent="0.25">
      <c r="A171" s="29"/>
      <c r="B171" s="24">
        <v>49</v>
      </c>
      <c r="C171" s="31" t="s">
        <v>259</v>
      </c>
      <c r="D171" s="32"/>
      <c r="E171" s="33"/>
      <c r="F171" s="34"/>
      <c r="G171" s="35">
        <v>19.29</v>
      </c>
      <c r="H171" s="35">
        <v>115.74</v>
      </c>
      <c r="I171" s="11"/>
    </row>
    <row r="172" spans="1:9" ht="34.200000000000003" collapsed="1" x14ac:dyDescent="0.25">
      <c r="A172" s="23" t="s">
        <v>263</v>
      </c>
      <c r="B172" s="24">
        <v>27</v>
      </c>
      <c r="C172" s="25" t="s">
        <v>264</v>
      </c>
      <c r="D172" s="26" t="s">
        <v>237</v>
      </c>
      <c r="E172" s="26" t="s">
        <v>192</v>
      </c>
      <c r="F172" s="27">
        <v>56</v>
      </c>
      <c r="G172" s="28">
        <v>42.76</v>
      </c>
      <c r="H172" s="28">
        <v>-2394.56</v>
      </c>
      <c r="I172" s="11"/>
    </row>
    <row r="173" spans="1:9" hidden="1" outlineLevel="4" x14ac:dyDescent="0.25">
      <c r="A173" s="29"/>
      <c r="B173" s="24">
        <v>51</v>
      </c>
      <c r="C173" s="31" t="s">
        <v>238</v>
      </c>
      <c r="D173" s="32"/>
      <c r="E173" s="33"/>
      <c r="F173" s="34"/>
      <c r="G173" s="35">
        <v>42.76</v>
      </c>
      <c r="H173" s="35">
        <v>2394.56</v>
      </c>
      <c r="I173" s="11"/>
    </row>
    <row r="174" spans="1:9" ht="34.200000000000003" collapsed="1" x14ac:dyDescent="0.25">
      <c r="A174" s="23" t="s">
        <v>265</v>
      </c>
      <c r="B174" s="24">
        <v>28</v>
      </c>
      <c r="C174" s="25" t="s">
        <v>266</v>
      </c>
      <c r="D174" s="26" t="s">
        <v>267</v>
      </c>
      <c r="E174" s="26" t="s">
        <v>192</v>
      </c>
      <c r="F174" s="27">
        <v>11</v>
      </c>
      <c r="G174" s="28">
        <v>73.69</v>
      </c>
      <c r="H174" s="28">
        <v>-810.59</v>
      </c>
      <c r="I174" s="11"/>
    </row>
    <row r="175" spans="1:9" hidden="1" outlineLevel="4" x14ac:dyDescent="0.25">
      <c r="A175" s="29"/>
      <c r="B175" s="24">
        <v>53</v>
      </c>
      <c r="C175" s="31" t="s">
        <v>268</v>
      </c>
      <c r="D175" s="32"/>
      <c r="E175" s="33"/>
      <c r="F175" s="34"/>
      <c r="G175" s="35">
        <v>73.69</v>
      </c>
      <c r="H175" s="35">
        <v>810.59</v>
      </c>
      <c r="I175" s="11"/>
    </row>
    <row r="176" spans="1:9" ht="57" collapsed="1" x14ac:dyDescent="0.25">
      <c r="A176" s="23" t="s">
        <v>269</v>
      </c>
      <c r="B176" s="24">
        <v>29</v>
      </c>
      <c r="C176" s="25" t="s">
        <v>270</v>
      </c>
      <c r="D176" s="26" t="s">
        <v>453</v>
      </c>
      <c r="E176" s="26" t="s">
        <v>271</v>
      </c>
      <c r="F176" s="27">
        <v>3.1920000000000002</v>
      </c>
      <c r="G176" s="28">
        <v>2773.7</v>
      </c>
      <c r="H176" s="28">
        <v>-8853.65</v>
      </c>
      <c r="I176" s="11"/>
    </row>
    <row r="177" spans="1:9" hidden="1" outlineLevel="4" x14ac:dyDescent="0.25">
      <c r="A177" s="29"/>
      <c r="B177" s="24">
        <v>55</v>
      </c>
      <c r="C177" s="31" t="s">
        <v>272</v>
      </c>
      <c r="D177" s="32"/>
      <c r="E177" s="33"/>
      <c r="F177" s="34"/>
      <c r="G177" s="35">
        <v>2773.7</v>
      </c>
      <c r="H177" s="35">
        <v>8853.65</v>
      </c>
      <c r="I177" s="11"/>
    </row>
    <row r="178" spans="1:9" ht="22.8" collapsed="1" x14ac:dyDescent="0.25">
      <c r="A178" s="23" t="s">
        <v>274</v>
      </c>
      <c r="B178" s="24">
        <v>29.1</v>
      </c>
      <c r="C178" s="25" t="s">
        <v>275</v>
      </c>
      <c r="D178" s="26" t="s">
        <v>276</v>
      </c>
      <c r="E178" s="26" t="s">
        <v>277</v>
      </c>
      <c r="F178" s="27">
        <v>319.2</v>
      </c>
      <c r="G178" s="28">
        <v>213.69</v>
      </c>
      <c r="H178" s="28">
        <v>-68209.850000000006</v>
      </c>
      <c r="I178" s="11"/>
    </row>
    <row r="179" spans="1:9" ht="57" x14ac:dyDescent="0.25">
      <c r="A179" s="23" t="s">
        <v>278</v>
      </c>
      <c r="B179" s="24">
        <v>30</v>
      </c>
      <c r="C179" s="25" t="s">
        <v>279</v>
      </c>
      <c r="D179" s="26" t="s">
        <v>454</v>
      </c>
      <c r="E179" s="26" t="s">
        <v>271</v>
      </c>
      <c r="F179" s="27">
        <v>0.40899999999999997</v>
      </c>
      <c r="G179" s="28">
        <v>2775.24</v>
      </c>
      <c r="H179" s="28">
        <v>-1135.07</v>
      </c>
      <c r="I179" s="11"/>
    </row>
    <row r="180" spans="1:9" hidden="1" outlineLevel="4" x14ac:dyDescent="0.25">
      <c r="A180" s="29"/>
      <c r="B180" s="24">
        <v>30.1</v>
      </c>
      <c r="C180" s="31" t="s">
        <v>280</v>
      </c>
      <c r="D180" s="32"/>
      <c r="E180" s="33"/>
      <c r="F180" s="34"/>
      <c r="G180" s="35">
        <v>2775.24</v>
      </c>
      <c r="H180" s="35">
        <v>1135.07</v>
      </c>
      <c r="I180" s="11"/>
    </row>
    <row r="181" spans="1:9" hidden="1" outlineLevel="4" x14ac:dyDescent="0.25">
      <c r="A181" s="29"/>
      <c r="B181" s="24"/>
      <c r="C181" s="31"/>
      <c r="D181" s="32"/>
      <c r="E181" s="33"/>
      <c r="F181" s="34"/>
      <c r="G181" s="35"/>
      <c r="H181" s="35"/>
      <c r="I181" s="11"/>
    </row>
    <row r="182" spans="1:9" ht="22.8" collapsed="1" x14ac:dyDescent="0.25">
      <c r="A182" s="23" t="s">
        <v>281</v>
      </c>
      <c r="B182" s="24">
        <v>30.1</v>
      </c>
      <c r="C182" s="25" t="s">
        <v>275</v>
      </c>
      <c r="D182" s="26" t="s">
        <v>276</v>
      </c>
      <c r="E182" s="26" t="s">
        <v>277</v>
      </c>
      <c r="F182" s="27">
        <v>40.9</v>
      </c>
      <c r="G182" s="28">
        <v>213.69</v>
      </c>
      <c r="H182" s="28">
        <v>-8739.92</v>
      </c>
      <c r="I182" s="11"/>
    </row>
    <row r="183" spans="1:9" ht="57" x14ac:dyDescent="0.25">
      <c r="A183" s="23" t="s">
        <v>282</v>
      </c>
      <c r="B183" s="24">
        <v>31</v>
      </c>
      <c r="C183" s="25" t="s">
        <v>283</v>
      </c>
      <c r="D183" s="26" t="s">
        <v>455</v>
      </c>
      <c r="E183" s="26" t="s">
        <v>271</v>
      </c>
      <c r="F183" s="27">
        <v>8.8999999999999996E-2</v>
      </c>
      <c r="G183" s="28">
        <v>2510.1799999999998</v>
      </c>
      <c r="H183" s="28">
        <v>-223.91</v>
      </c>
      <c r="I183" s="11"/>
    </row>
    <row r="184" spans="1:9" hidden="1" outlineLevel="4" x14ac:dyDescent="0.25">
      <c r="A184" s="29"/>
      <c r="B184" s="24">
        <v>31.1</v>
      </c>
      <c r="C184" s="31" t="s">
        <v>284</v>
      </c>
      <c r="D184" s="32"/>
      <c r="E184" s="33"/>
      <c r="F184" s="34"/>
      <c r="G184" s="35">
        <v>2510.1799999999998</v>
      </c>
      <c r="H184" s="35">
        <v>223.91</v>
      </c>
      <c r="I184" s="11"/>
    </row>
    <row r="185" spans="1:9" ht="22.8" collapsed="1" x14ac:dyDescent="0.25">
      <c r="A185" s="23" t="s">
        <v>285</v>
      </c>
      <c r="B185" s="24">
        <v>31.1</v>
      </c>
      <c r="C185" s="25" t="s">
        <v>275</v>
      </c>
      <c r="D185" s="26" t="s">
        <v>276</v>
      </c>
      <c r="E185" s="26" t="s">
        <v>277</v>
      </c>
      <c r="F185" s="27">
        <v>8.92</v>
      </c>
      <c r="G185" s="28">
        <v>213.69</v>
      </c>
      <c r="H185" s="28">
        <v>-1906.11</v>
      </c>
      <c r="I185" s="11"/>
    </row>
    <row r="186" spans="1:9" ht="57" x14ac:dyDescent="0.25">
      <c r="A186" s="23" t="s">
        <v>286</v>
      </c>
      <c r="B186" s="24">
        <v>32</v>
      </c>
      <c r="C186" s="25" t="s">
        <v>287</v>
      </c>
      <c r="D186" s="26" t="s">
        <v>456</v>
      </c>
      <c r="E186" s="26" t="s">
        <v>271</v>
      </c>
      <c r="F186" s="27">
        <v>0.4</v>
      </c>
      <c r="G186" s="28">
        <v>4014.16</v>
      </c>
      <c r="H186" s="28">
        <v>-1604.86</v>
      </c>
      <c r="I186" s="11"/>
    </row>
    <row r="187" spans="1:9" hidden="1" outlineLevel="4" x14ac:dyDescent="0.25">
      <c r="A187" s="29"/>
      <c r="B187" s="24">
        <v>32.1</v>
      </c>
      <c r="C187" s="31" t="s">
        <v>288</v>
      </c>
      <c r="D187" s="32"/>
      <c r="E187" s="33"/>
      <c r="F187" s="34"/>
      <c r="G187" s="35">
        <v>4014.16</v>
      </c>
      <c r="H187" s="35">
        <v>1604.86</v>
      </c>
      <c r="I187" s="11"/>
    </row>
    <row r="188" spans="1:9" ht="22.8" collapsed="1" x14ac:dyDescent="0.25">
      <c r="A188" s="23" t="s">
        <v>289</v>
      </c>
      <c r="B188" s="24">
        <v>32.1</v>
      </c>
      <c r="C188" s="25" t="s">
        <v>275</v>
      </c>
      <c r="D188" s="26" t="s">
        <v>276</v>
      </c>
      <c r="E188" s="26" t="s">
        <v>277</v>
      </c>
      <c r="F188" s="27">
        <v>39.979999999999997</v>
      </c>
      <c r="G188" s="28">
        <v>213.69</v>
      </c>
      <c r="H188" s="28">
        <v>-8543.33</v>
      </c>
      <c r="I188" s="11"/>
    </row>
    <row r="189" spans="1:9" ht="57" x14ac:dyDescent="0.25">
      <c r="A189" s="23" t="s">
        <v>290</v>
      </c>
      <c r="B189" s="24">
        <v>33</v>
      </c>
      <c r="C189" s="25" t="s">
        <v>291</v>
      </c>
      <c r="D189" s="26" t="s">
        <v>457</v>
      </c>
      <c r="E189" s="26" t="s">
        <v>271</v>
      </c>
      <c r="F189" s="27">
        <v>0.29799999999999999</v>
      </c>
      <c r="G189" s="28">
        <v>3825.1</v>
      </c>
      <c r="H189" s="28">
        <v>-1138.3499999999999</v>
      </c>
      <c r="I189" s="11"/>
    </row>
    <row r="190" spans="1:9" hidden="1" outlineLevel="4" x14ac:dyDescent="0.25">
      <c r="A190" s="29"/>
      <c r="B190" s="24">
        <v>33.1</v>
      </c>
      <c r="C190" s="31" t="s">
        <v>292</v>
      </c>
      <c r="D190" s="32"/>
      <c r="E190" s="33"/>
      <c r="F190" s="34"/>
      <c r="G190" s="35">
        <v>3825.1</v>
      </c>
      <c r="H190" s="35">
        <v>1138.3499999999999</v>
      </c>
      <c r="I190" s="11"/>
    </row>
    <row r="191" spans="1:9" ht="22.8" collapsed="1" x14ac:dyDescent="0.25">
      <c r="A191" s="23" t="s">
        <v>293</v>
      </c>
      <c r="B191" s="24">
        <v>33.1</v>
      </c>
      <c r="C191" s="25" t="s">
        <v>294</v>
      </c>
      <c r="D191" s="26" t="s">
        <v>295</v>
      </c>
      <c r="E191" s="26" t="s">
        <v>277</v>
      </c>
      <c r="F191" s="27">
        <v>29.76</v>
      </c>
      <c r="G191" s="28">
        <v>213.69</v>
      </c>
      <c r="H191" s="28">
        <v>-6359.41</v>
      </c>
      <c r="I191" s="11"/>
    </row>
    <row r="192" spans="1:9" ht="57" x14ac:dyDescent="0.25">
      <c r="A192" s="23" t="s">
        <v>296</v>
      </c>
      <c r="B192" s="24">
        <v>34</v>
      </c>
      <c r="C192" s="25" t="s">
        <v>297</v>
      </c>
      <c r="D192" s="26" t="s">
        <v>458</v>
      </c>
      <c r="E192" s="26" t="s">
        <v>271</v>
      </c>
      <c r="F192" s="27">
        <v>0.82199999999999995</v>
      </c>
      <c r="G192" s="28">
        <v>2583.23</v>
      </c>
      <c r="H192" s="28">
        <v>-2123.67</v>
      </c>
      <c r="I192" s="11"/>
    </row>
    <row r="193" spans="1:9" hidden="1" outlineLevel="4" x14ac:dyDescent="0.25">
      <c r="A193" s="29"/>
      <c r="B193" s="24">
        <v>34.1</v>
      </c>
      <c r="C193" s="31" t="s">
        <v>298</v>
      </c>
      <c r="D193" s="32"/>
      <c r="E193" s="33"/>
      <c r="F193" s="34"/>
      <c r="G193" s="35">
        <v>2583.23</v>
      </c>
      <c r="H193" s="35">
        <v>2123.67</v>
      </c>
      <c r="I193" s="11"/>
    </row>
    <row r="194" spans="1:9" hidden="1" outlineLevel="4" x14ac:dyDescent="0.25">
      <c r="A194" s="29"/>
      <c r="B194" s="24"/>
      <c r="C194" s="31"/>
      <c r="D194" s="32"/>
      <c r="E194" s="33"/>
      <c r="F194" s="34"/>
      <c r="G194" s="35"/>
      <c r="H194" s="35"/>
      <c r="I194" s="11"/>
    </row>
    <row r="195" spans="1:9" ht="22.8" collapsed="1" x14ac:dyDescent="0.25">
      <c r="A195" s="23" t="s">
        <v>299</v>
      </c>
      <c r="B195" s="24">
        <v>34.1</v>
      </c>
      <c r="C195" s="25" t="s">
        <v>300</v>
      </c>
      <c r="D195" s="26" t="s">
        <v>301</v>
      </c>
      <c r="E195" s="26" t="s">
        <v>277</v>
      </c>
      <c r="F195" s="27">
        <v>82.21</v>
      </c>
      <c r="G195" s="28">
        <v>123.56</v>
      </c>
      <c r="H195" s="28">
        <v>-10157.870000000001</v>
      </c>
      <c r="I195" s="11"/>
    </row>
    <row r="196" spans="1:9" ht="57" x14ac:dyDescent="0.25">
      <c r="A196" s="23" t="s">
        <v>302</v>
      </c>
      <c r="B196" s="24">
        <v>35</v>
      </c>
      <c r="C196" s="25" t="s">
        <v>303</v>
      </c>
      <c r="D196" s="26" t="s">
        <v>459</v>
      </c>
      <c r="E196" s="26" t="s">
        <v>271</v>
      </c>
      <c r="F196" s="27">
        <v>1.796</v>
      </c>
      <c r="G196" s="28">
        <v>2246.6999999999998</v>
      </c>
      <c r="H196" s="28">
        <v>-4033.95</v>
      </c>
      <c r="I196" s="11"/>
    </row>
    <row r="197" spans="1:9" hidden="1" outlineLevel="4" x14ac:dyDescent="0.25">
      <c r="A197" s="29"/>
      <c r="B197" s="24">
        <v>35.1</v>
      </c>
      <c r="C197" s="31" t="s">
        <v>304</v>
      </c>
      <c r="D197" s="32"/>
      <c r="E197" s="33"/>
      <c r="F197" s="34"/>
      <c r="G197" s="35">
        <v>2246.6999999999998</v>
      </c>
      <c r="H197" s="35">
        <v>4033.95</v>
      </c>
      <c r="I197" s="11"/>
    </row>
    <row r="198" spans="1:9" hidden="1" outlineLevel="4" x14ac:dyDescent="0.25">
      <c r="A198" s="29"/>
      <c r="B198" s="24"/>
      <c r="C198" s="31"/>
      <c r="D198" s="32"/>
      <c r="E198" s="33"/>
      <c r="F198" s="34"/>
      <c r="G198" s="35"/>
      <c r="H198" s="35"/>
      <c r="I198" s="11"/>
    </row>
    <row r="199" spans="1:9" ht="22.8" collapsed="1" x14ac:dyDescent="0.25">
      <c r="A199" s="23" t="s">
        <v>305</v>
      </c>
      <c r="B199" s="24">
        <v>35.1</v>
      </c>
      <c r="C199" s="25" t="s">
        <v>306</v>
      </c>
      <c r="D199" s="26" t="s">
        <v>307</v>
      </c>
      <c r="E199" s="26" t="s">
        <v>277</v>
      </c>
      <c r="F199" s="27">
        <v>179.55</v>
      </c>
      <c r="G199" s="28">
        <v>123.56</v>
      </c>
      <c r="H199" s="28">
        <v>-22185.200000000001</v>
      </c>
      <c r="I199" s="11"/>
    </row>
    <row r="200" spans="1:9" ht="57" x14ac:dyDescent="0.25">
      <c r="A200" s="23" t="s">
        <v>308</v>
      </c>
      <c r="B200" s="24">
        <v>36</v>
      </c>
      <c r="C200" s="25" t="s">
        <v>309</v>
      </c>
      <c r="D200" s="26" t="s">
        <v>460</v>
      </c>
      <c r="E200" s="26" t="s">
        <v>271</v>
      </c>
      <c r="F200" s="27">
        <v>0.74199999999999999</v>
      </c>
      <c r="G200" s="28">
        <v>1882.08</v>
      </c>
      <c r="H200" s="28">
        <v>-1396.88</v>
      </c>
      <c r="I200" s="11"/>
    </row>
    <row r="201" spans="1:9" hidden="1" outlineLevel="4" x14ac:dyDescent="0.25">
      <c r="A201" s="29"/>
      <c r="B201" s="24">
        <v>36.1</v>
      </c>
      <c r="C201" s="31" t="s">
        <v>310</v>
      </c>
      <c r="D201" s="32"/>
      <c r="E201" s="33"/>
      <c r="F201" s="34"/>
      <c r="G201" s="35">
        <v>1882.08</v>
      </c>
      <c r="H201" s="35">
        <v>1396.88</v>
      </c>
      <c r="I201" s="11"/>
    </row>
    <row r="202" spans="1:9" ht="22.8" collapsed="1" x14ac:dyDescent="0.25">
      <c r="A202" s="23" t="s">
        <v>311</v>
      </c>
      <c r="B202" s="24">
        <v>36.1</v>
      </c>
      <c r="C202" s="25" t="s">
        <v>306</v>
      </c>
      <c r="D202" s="26" t="s">
        <v>307</v>
      </c>
      <c r="E202" s="26" t="s">
        <v>277</v>
      </c>
      <c r="F202" s="27">
        <v>74.22</v>
      </c>
      <c r="G202" s="28">
        <v>123.56</v>
      </c>
      <c r="H202" s="28">
        <v>-9170.6200000000008</v>
      </c>
      <c r="I202" s="11"/>
    </row>
    <row r="203" spans="1:9" ht="57" x14ac:dyDescent="0.25">
      <c r="A203" s="23" t="s">
        <v>312</v>
      </c>
      <c r="B203" s="24">
        <v>37</v>
      </c>
      <c r="C203" s="25" t="s">
        <v>313</v>
      </c>
      <c r="D203" s="26" t="s">
        <v>461</v>
      </c>
      <c r="E203" s="26" t="s">
        <v>271</v>
      </c>
      <c r="F203" s="27">
        <v>3.871</v>
      </c>
      <c r="G203" s="28">
        <v>2177.65</v>
      </c>
      <c r="H203" s="28">
        <v>-8430.1200000000008</v>
      </c>
      <c r="I203" s="11"/>
    </row>
    <row r="204" spans="1:9" hidden="1" outlineLevel="4" x14ac:dyDescent="0.25">
      <c r="A204" s="29"/>
      <c r="B204" s="24">
        <v>37.1</v>
      </c>
      <c r="C204" s="31" t="s">
        <v>314</v>
      </c>
      <c r="D204" s="32"/>
      <c r="E204" s="33"/>
      <c r="F204" s="34"/>
      <c r="G204" s="35">
        <v>2177.65</v>
      </c>
      <c r="H204" s="35">
        <v>8430.1200000000008</v>
      </c>
      <c r="I204" s="11"/>
    </row>
    <row r="205" spans="1:9" hidden="1" outlineLevel="4" x14ac:dyDescent="0.25">
      <c r="A205" s="29"/>
      <c r="B205" s="24"/>
      <c r="C205" s="31"/>
      <c r="D205" s="32"/>
      <c r="E205" s="33"/>
      <c r="F205" s="34"/>
      <c r="G205" s="35"/>
      <c r="H205" s="35"/>
      <c r="I205" s="11"/>
    </row>
    <row r="206" spans="1:9" ht="22.8" collapsed="1" x14ac:dyDescent="0.25">
      <c r="A206" s="23" t="s">
        <v>315</v>
      </c>
      <c r="B206" s="24">
        <v>37.1</v>
      </c>
      <c r="C206" s="25" t="s">
        <v>306</v>
      </c>
      <c r="D206" s="26" t="s">
        <v>307</v>
      </c>
      <c r="E206" s="26" t="s">
        <v>277</v>
      </c>
      <c r="F206" s="27">
        <v>387.12</v>
      </c>
      <c r="G206" s="28">
        <v>123.56</v>
      </c>
      <c r="H206" s="28">
        <v>-47832.55</v>
      </c>
      <c r="I206" s="11"/>
    </row>
    <row r="207" spans="1:9" ht="57" x14ac:dyDescent="0.25">
      <c r="A207" s="23" t="s">
        <v>316</v>
      </c>
      <c r="B207" s="24">
        <v>38</v>
      </c>
      <c r="C207" s="25" t="s">
        <v>317</v>
      </c>
      <c r="D207" s="26" t="s">
        <v>462</v>
      </c>
      <c r="E207" s="26" t="s">
        <v>271</v>
      </c>
      <c r="F207" s="27">
        <v>0.54400000000000004</v>
      </c>
      <c r="G207" s="28">
        <v>1592.92</v>
      </c>
      <c r="H207" s="28">
        <v>-865.91</v>
      </c>
      <c r="I207" s="11"/>
    </row>
    <row r="208" spans="1:9" hidden="1" outlineLevel="4" x14ac:dyDescent="0.25">
      <c r="A208" s="29"/>
      <c r="B208" s="24">
        <v>38.1</v>
      </c>
      <c r="C208" s="31" t="s">
        <v>318</v>
      </c>
      <c r="D208" s="32"/>
      <c r="E208" s="33"/>
      <c r="F208" s="34"/>
      <c r="G208" s="35">
        <v>1592.92</v>
      </c>
      <c r="H208" s="35">
        <v>865.91</v>
      </c>
      <c r="I208" s="11"/>
    </row>
    <row r="209" spans="1:9" hidden="1" outlineLevel="4" x14ac:dyDescent="0.25">
      <c r="A209" s="29"/>
      <c r="B209" s="24"/>
      <c r="C209" s="31"/>
      <c r="D209" s="32"/>
      <c r="E209" s="33"/>
      <c r="F209" s="34"/>
      <c r="G209" s="35"/>
      <c r="H209" s="35"/>
      <c r="I209" s="11"/>
    </row>
    <row r="210" spans="1:9" ht="22.8" collapsed="1" x14ac:dyDescent="0.25">
      <c r="A210" s="23" t="s">
        <v>319</v>
      </c>
      <c r="B210" s="24">
        <v>38.1</v>
      </c>
      <c r="C210" s="25" t="s">
        <v>306</v>
      </c>
      <c r="D210" s="26" t="s">
        <v>307</v>
      </c>
      <c r="E210" s="26" t="s">
        <v>277</v>
      </c>
      <c r="F210" s="27">
        <v>54.36</v>
      </c>
      <c r="G210" s="28">
        <v>123.56</v>
      </c>
      <c r="H210" s="28">
        <v>-6716.72</v>
      </c>
      <c r="I210" s="11"/>
    </row>
    <row r="211" spans="1:9" ht="57" x14ac:dyDescent="0.25">
      <c r="A211" s="23" t="s">
        <v>320</v>
      </c>
      <c r="B211" s="24">
        <v>39</v>
      </c>
      <c r="C211" s="25" t="s">
        <v>321</v>
      </c>
      <c r="D211" s="26" t="s">
        <v>463</v>
      </c>
      <c r="E211" s="26" t="s">
        <v>271</v>
      </c>
      <c r="F211" s="27">
        <v>0.73799999999999999</v>
      </c>
      <c r="G211" s="28">
        <v>1614.87</v>
      </c>
      <c r="H211" s="28">
        <v>-1191.77</v>
      </c>
      <c r="I211" s="11"/>
    </row>
    <row r="212" spans="1:9" hidden="1" outlineLevel="4" x14ac:dyDescent="0.25">
      <c r="A212" s="29"/>
      <c r="B212" s="24">
        <v>39.1</v>
      </c>
      <c r="C212" s="31" t="s">
        <v>322</v>
      </c>
      <c r="D212" s="32"/>
      <c r="E212" s="33"/>
      <c r="F212" s="34"/>
      <c r="G212" s="35">
        <v>1614.87</v>
      </c>
      <c r="H212" s="35">
        <v>1191.77</v>
      </c>
      <c r="I212" s="11"/>
    </row>
    <row r="213" spans="1:9" hidden="1" outlineLevel="4" x14ac:dyDescent="0.25">
      <c r="A213" s="29"/>
      <c r="B213" s="24"/>
      <c r="C213" s="31"/>
      <c r="D213" s="32"/>
      <c r="E213" s="33"/>
      <c r="F213" s="34"/>
      <c r="G213" s="35"/>
      <c r="H213" s="35"/>
      <c r="I213" s="11"/>
    </row>
    <row r="214" spans="1:9" ht="22.8" collapsed="1" x14ac:dyDescent="0.25">
      <c r="A214" s="23" t="s">
        <v>323</v>
      </c>
      <c r="B214" s="24">
        <v>39.1</v>
      </c>
      <c r="C214" s="25" t="s">
        <v>306</v>
      </c>
      <c r="D214" s="26" t="s">
        <v>307</v>
      </c>
      <c r="E214" s="26" t="s">
        <v>277</v>
      </c>
      <c r="F214" s="27">
        <v>73.8</v>
      </c>
      <c r="G214" s="28">
        <v>123.56</v>
      </c>
      <c r="H214" s="28">
        <v>-9118.73</v>
      </c>
      <c r="I214" s="11"/>
    </row>
    <row r="215" spans="1:9" ht="57" x14ac:dyDescent="0.25">
      <c r="A215" s="23" t="s">
        <v>324</v>
      </c>
      <c r="B215" s="24">
        <v>40</v>
      </c>
      <c r="C215" s="25" t="s">
        <v>325</v>
      </c>
      <c r="D215" s="26" t="s">
        <v>464</v>
      </c>
      <c r="E215" s="26" t="s">
        <v>271</v>
      </c>
      <c r="F215" s="27">
        <v>0.28799999999999998</v>
      </c>
      <c r="G215" s="28">
        <v>1478.43</v>
      </c>
      <c r="H215" s="28">
        <v>-425.79</v>
      </c>
      <c r="I215" s="11"/>
    </row>
    <row r="216" spans="1:9" hidden="1" outlineLevel="4" x14ac:dyDescent="0.25">
      <c r="A216" s="29"/>
      <c r="B216" s="24">
        <v>40.1</v>
      </c>
      <c r="C216" s="31" t="s">
        <v>326</v>
      </c>
      <c r="D216" s="32"/>
      <c r="E216" s="33"/>
      <c r="F216" s="34"/>
      <c r="G216" s="35">
        <v>1478.43</v>
      </c>
      <c r="H216" s="35">
        <v>425.79</v>
      </c>
      <c r="I216" s="11"/>
    </row>
    <row r="217" spans="1:9" hidden="1" outlineLevel="4" x14ac:dyDescent="0.25">
      <c r="A217" s="29"/>
      <c r="B217" s="24"/>
      <c r="C217" s="31"/>
      <c r="D217" s="32"/>
      <c r="E217" s="33"/>
      <c r="F217" s="34"/>
      <c r="G217" s="35"/>
      <c r="H217" s="35"/>
      <c r="I217" s="11"/>
    </row>
    <row r="218" spans="1:9" ht="22.8" collapsed="1" x14ac:dyDescent="0.25">
      <c r="A218" s="23" t="s">
        <v>327</v>
      </c>
      <c r="B218" s="24">
        <v>40.1</v>
      </c>
      <c r="C218" s="25" t="s">
        <v>306</v>
      </c>
      <c r="D218" s="26" t="s">
        <v>307</v>
      </c>
      <c r="E218" s="26" t="s">
        <v>277</v>
      </c>
      <c r="F218" s="27">
        <v>28.8</v>
      </c>
      <c r="G218" s="28">
        <v>123.56</v>
      </c>
      <c r="H218" s="28">
        <v>-3558.53</v>
      </c>
      <c r="I218" s="11"/>
    </row>
    <row r="219" spans="1:9" ht="57" x14ac:dyDescent="0.25">
      <c r="A219" s="23" t="s">
        <v>328</v>
      </c>
      <c r="B219" s="24">
        <v>41</v>
      </c>
      <c r="C219" s="25" t="s">
        <v>329</v>
      </c>
      <c r="D219" s="26" t="s">
        <v>465</v>
      </c>
      <c r="E219" s="26" t="s">
        <v>271</v>
      </c>
      <c r="F219" s="27">
        <v>0.51</v>
      </c>
      <c r="G219" s="28">
        <v>1688.27</v>
      </c>
      <c r="H219" s="28">
        <v>-860.34</v>
      </c>
      <c r="I219" s="11"/>
    </row>
    <row r="220" spans="1:9" hidden="1" outlineLevel="4" x14ac:dyDescent="0.25">
      <c r="A220" s="29"/>
      <c r="B220" s="24">
        <v>41.1</v>
      </c>
      <c r="C220" s="31" t="s">
        <v>330</v>
      </c>
      <c r="D220" s="32"/>
      <c r="E220" s="33"/>
      <c r="F220" s="34"/>
      <c r="G220" s="35">
        <v>1688.27</v>
      </c>
      <c r="H220" s="35">
        <v>860.34</v>
      </c>
      <c r="I220" s="11"/>
    </row>
    <row r="221" spans="1:9" ht="22.8" collapsed="1" x14ac:dyDescent="0.25">
      <c r="A221" s="23" t="s">
        <v>331</v>
      </c>
      <c r="B221" s="24">
        <v>41.1</v>
      </c>
      <c r="C221" s="25" t="s">
        <v>306</v>
      </c>
      <c r="D221" s="26" t="s">
        <v>307</v>
      </c>
      <c r="E221" s="26" t="s">
        <v>277</v>
      </c>
      <c r="F221" s="27">
        <v>50.96</v>
      </c>
      <c r="G221" s="28">
        <v>123.56</v>
      </c>
      <c r="H221" s="28">
        <v>-6296.62</v>
      </c>
      <c r="I221" s="11"/>
    </row>
    <row r="222" spans="1:9" ht="91.2" x14ac:dyDescent="0.25">
      <c r="A222" s="23" t="s">
        <v>332</v>
      </c>
      <c r="B222" s="24">
        <v>42</v>
      </c>
      <c r="C222" s="25" t="s">
        <v>333</v>
      </c>
      <c r="D222" s="26" t="s">
        <v>466</v>
      </c>
      <c r="E222" s="26" t="s">
        <v>334</v>
      </c>
      <c r="F222" s="27">
        <v>10.09</v>
      </c>
      <c r="G222" s="28">
        <v>323.63</v>
      </c>
      <c r="H222" s="28">
        <v>-3265.43</v>
      </c>
      <c r="I222" s="11"/>
    </row>
    <row r="223" spans="1:9" hidden="1" outlineLevel="4" x14ac:dyDescent="0.25">
      <c r="A223" s="29"/>
      <c r="B223" s="24">
        <v>103</v>
      </c>
      <c r="C223" s="31" t="s">
        <v>335</v>
      </c>
      <c r="D223" s="32"/>
      <c r="E223" s="33" t="s">
        <v>273</v>
      </c>
      <c r="F223" s="34">
        <v>149.33000000000001</v>
      </c>
      <c r="G223" s="35">
        <v>178.78</v>
      </c>
      <c r="H223" s="35">
        <v>1803.89</v>
      </c>
      <c r="I223" s="11"/>
    </row>
    <row r="224" spans="1:9" hidden="1" outlineLevel="4" x14ac:dyDescent="0.25">
      <c r="A224" s="29"/>
      <c r="B224" s="24">
        <v>104</v>
      </c>
      <c r="C224" s="31" t="s">
        <v>336</v>
      </c>
      <c r="D224" s="32"/>
      <c r="E224" s="33"/>
      <c r="F224" s="34"/>
      <c r="G224" s="35">
        <v>39.69</v>
      </c>
      <c r="H224" s="35">
        <v>400.47</v>
      </c>
      <c r="I224" s="11"/>
    </row>
    <row r="225" spans="1:29" hidden="1" outlineLevel="4" x14ac:dyDescent="0.25">
      <c r="A225" s="29"/>
      <c r="B225" s="24">
        <v>105</v>
      </c>
      <c r="C225" s="31" t="s">
        <v>337</v>
      </c>
      <c r="D225" s="32"/>
      <c r="E225" s="33"/>
      <c r="F225" s="34"/>
      <c r="G225" s="35">
        <v>105.16</v>
      </c>
      <c r="H225" s="35">
        <v>1061.06</v>
      </c>
      <c r="I225" s="11"/>
    </row>
    <row r="226" spans="1:29" hidden="1" outlineLevel="4" x14ac:dyDescent="0.25">
      <c r="A226" s="29"/>
      <c r="B226" s="24"/>
      <c r="C226" s="31"/>
      <c r="D226" s="32"/>
      <c r="E226" s="33"/>
      <c r="F226" s="34"/>
      <c r="G226" s="35"/>
      <c r="H226" s="35"/>
      <c r="I226" s="11"/>
    </row>
    <row r="227" spans="1:29" hidden="1" outlineLevel="4" x14ac:dyDescent="0.25">
      <c r="A227" s="29"/>
      <c r="B227" s="24"/>
      <c r="C227" s="31"/>
      <c r="D227" s="32"/>
      <c r="E227" s="33"/>
      <c r="F227" s="34"/>
      <c r="G227" s="35"/>
      <c r="H227" s="35"/>
      <c r="I227" s="11"/>
    </row>
    <row r="228" spans="1:29" hidden="1" outlineLevel="4" x14ac:dyDescent="0.25">
      <c r="A228" s="29"/>
      <c r="B228" s="24"/>
      <c r="C228" s="31"/>
      <c r="D228" s="32"/>
      <c r="E228" s="33"/>
      <c r="F228" s="34"/>
      <c r="G228" s="35"/>
      <c r="H228" s="35"/>
      <c r="I228" s="11"/>
    </row>
    <row r="229" spans="1:29" ht="22.8" collapsed="1" x14ac:dyDescent="0.25">
      <c r="A229" s="23" t="s">
        <v>338</v>
      </c>
      <c r="B229" s="24">
        <v>42.1</v>
      </c>
      <c r="C229" s="25" t="s">
        <v>339</v>
      </c>
      <c r="D229" s="26" t="s">
        <v>340</v>
      </c>
      <c r="E229" s="26" t="s">
        <v>341</v>
      </c>
      <c r="F229" s="27">
        <v>0.51</v>
      </c>
      <c r="G229" s="28">
        <v>252742.94</v>
      </c>
      <c r="H229" s="28">
        <v>-128783.9</v>
      </c>
      <c r="I229" s="11"/>
    </row>
    <row r="230" spans="1:29" ht="45.6" x14ac:dyDescent="0.25">
      <c r="A230" s="23" t="s">
        <v>342</v>
      </c>
      <c r="B230" s="24">
        <v>43</v>
      </c>
      <c r="C230" s="25" t="s">
        <v>343</v>
      </c>
      <c r="D230" s="26" t="s">
        <v>467</v>
      </c>
      <c r="E230" s="26" t="s">
        <v>334</v>
      </c>
      <c r="F230" s="27">
        <v>2.39</v>
      </c>
      <c r="G230" s="28">
        <v>1700.37</v>
      </c>
      <c r="H230" s="28">
        <v>-4063.88</v>
      </c>
      <c r="I230" s="11"/>
    </row>
    <row r="231" spans="1:29" hidden="1" outlineLevel="4" x14ac:dyDescent="0.25">
      <c r="A231" s="29"/>
      <c r="B231" s="24">
        <v>111</v>
      </c>
      <c r="C231" s="31" t="s">
        <v>344</v>
      </c>
      <c r="D231" s="32"/>
      <c r="E231" s="33" t="s">
        <v>273</v>
      </c>
      <c r="F231" s="34">
        <v>225.14</v>
      </c>
      <c r="G231" s="35">
        <v>1196.3399999999999</v>
      </c>
      <c r="H231" s="35">
        <v>2859.25</v>
      </c>
      <c r="I231" s="11"/>
    </row>
    <row r="232" spans="1:29" hidden="1" outlineLevel="4" x14ac:dyDescent="0.25">
      <c r="A232" s="29"/>
      <c r="B232" s="24">
        <v>112</v>
      </c>
      <c r="C232" s="31" t="s">
        <v>345</v>
      </c>
      <c r="D232" s="32"/>
      <c r="E232" s="33"/>
      <c r="F232" s="34"/>
      <c r="G232" s="35">
        <v>64.48</v>
      </c>
      <c r="H232" s="35">
        <v>154.11000000000001</v>
      </c>
      <c r="I232" s="11"/>
    </row>
    <row r="233" spans="1:29" hidden="1" outlineLevel="4" x14ac:dyDescent="0.25">
      <c r="A233" s="29"/>
      <c r="B233" s="24">
        <v>113</v>
      </c>
      <c r="C233" s="31" t="s">
        <v>346</v>
      </c>
      <c r="D233" s="32"/>
      <c r="E233" s="33"/>
      <c r="F233" s="34"/>
      <c r="G233" s="35">
        <v>439.55</v>
      </c>
      <c r="H233" s="35">
        <v>1050.52</v>
      </c>
      <c r="I233" s="11"/>
    </row>
    <row r="234" spans="1:29" ht="22.8" collapsed="1" x14ac:dyDescent="0.25">
      <c r="A234" s="23" t="s">
        <v>347</v>
      </c>
      <c r="B234" s="24">
        <v>43.1</v>
      </c>
      <c r="C234" s="25" t="s">
        <v>339</v>
      </c>
      <c r="D234" s="26" t="s">
        <v>340</v>
      </c>
      <c r="E234" s="26" t="s">
        <v>341</v>
      </c>
      <c r="F234" s="27">
        <v>0.121</v>
      </c>
      <c r="G234" s="28">
        <v>252742.94</v>
      </c>
      <c r="H234" s="28">
        <v>-30504.81</v>
      </c>
      <c r="I234" s="11"/>
    </row>
    <row r="235" spans="1:29" x14ac:dyDescent="0.25">
      <c r="A235" s="16"/>
      <c r="B235" s="17"/>
      <c r="C235" s="18" t="s">
        <v>450</v>
      </c>
      <c r="D235" s="19"/>
      <c r="E235" s="20"/>
      <c r="F235" s="21"/>
      <c r="G235" s="22"/>
      <c r="H235" s="61">
        <f>H236+H242+H243</f>
        <v>-510980.04</v>
      </c>
      <c r="I235" s="11"/>
    </row>
    <row r="236" spans="1:29" outlineLevel="1" x14ac:dyDescent="0.25">
      <c r="A236" s="16"/>
      <c r="B236" s="17"/>
      <c r="C236" s="18" t="s">
        <v>469</v>
      </c>
      <c r="D236" s="19"/>
      <c r="E236" s="20"/>
      <c r="F236" s="21"/>
      <c r="G236" s="22"/>
      <c r="H236" s="61">
        <v>-439462.1</v>
      </c>
      <c r="I236" s="11"/>
      <c r="AC236" s="121">
        <f>H118+H122+H124+H126+H128+H130+H132+H134+H136+H137+H139+H140+H143+H144+H148+H150+H152+H154+H156+H158+H160+H162+H164+H166+H168+H170+H172+H174+H176+H178+H179+H182+H183+H185+H186+H188+H189+H191+H192+H195+H196+H199+H200+H202+H203+H206+H207+H210+H211+H214+H215+H218+H219+H221+H222+H229+H230+H234</f>
        <v>-439462.1</v>
      </c>
    </row>
    <row r="237" spans="1:29" hidden="1" outlineLevel="4" x14ac:dyDescent="0.25">
      <c r="A237" s="43"/>
      <c r="B237" s="44"/>
      <c r="C237" s="31" t="s">
        <v>348</v>
      </c>
      <c r="D237" s="32"/>
      <c r="E237" s="33"/>
      <c r="F237" s="34"/>
      <c r="G237" s="35"/>
      <c r="H237" s="62">
        <v>11059.9</v>
      </c>
      <c r="I237" s="11"/>
    </row>
    <row r="238" spans="1:29" hidden="1" outlineLevel="4" x14ac:dyDescent="0.25">
      <c r="A238" s="43"/>
      <c r="B238" s="44"/>
      <c r="C238" s="31" t="s">
        <v>349</v>
      </c>
      <c r="D238" s="32"/>
      <c r="E238" s="33"/>
      <c r="F238" s="34"/>
      <c r="G238" s="35"/>
      <c r="H238" s="62">
        <v>1040.9000000000001</v>
      </c>
      <c r="I238" s="11"/>
    </row>
    <row r="239" spans="1:29" hidden="1" outlineLevel="4" x14ac:dyDescent="0.25">
      <c r="A239" s="43"/>
      <c r="B239" s="44"/>
      <c r="C239" s="45" t="s">
        <v>350</v>
      </c>
      <c r="D239" s="32"/>
      <c r="E239" s="33"/>
      <c r="F239" s="34"/>
      <c r="G239" s="35"/>
      <c r="H239" s="62">
        <v>30.57</v>
      </c>
      <c r="I239" s="11"/>
    </row>
    <row r="240" spans="1:29" hidden="1" outlineLevel="4" x14ac:dyDescent="0.25">
      <c r="A240" s="43"/>
      <c r="B240" s="44"/>
      <c r="C240" s="31" t="s">
        <v>351</v>
      </c>
      <c r="D240" s="32"/>
      <c r="E240" s="33"/>
      <c r="F240" s="34"/>
      <c r="G240" s="35"/>
      <c r="H240" s="62">
        <v>436542.71</v>
      </c>
      <c r="I240" s="11"/>
    </row>
    <row r="241" spans="1:9" hidden="1" outlineLevel="4" x14ac:dyDescent="0.25">
      <c r="A241" s="43"/>
      <c r="B241" s="44"/>
      <c r="C241" s="45" t="s">
        <v>352</v>
      </c>
      <c r="D241" s="32"/>
      <c r="E241" s="33"/>
      <c r="F241" s="34"/>
      <c r="G241" s="35"/>
      <c r="H241" s="62">
        <v>327.77</v>
      </c>
      <c r="I241" s="11"/>
    </row>
    <row r="242" spans="1:9" outlineLevel="2" collapsed="1" x14ac:dyDescent="0.25">
      <c r="A242" s="43"/>
      <c r="B242" s="44"/>
      <c r="C242" s="31" t="s">
        <v>353</v>
      </c>
      <c r="D242" s="32"/>
      <c r="E242" s="33"/>
      <c r="F242" s="34"/>
      <c r="G242" s="35"/>
      <c r="H242" s="62">
        <v>-43239.46</v>
      </c>
      <c r="I242" s="11"/>
    </row>
    <row r="243" spans="1:9" outlineLevel="2" x14ac:dyDescent="0.25">
      <c r="A243" s="43"/>
      <c r="B243" s="44"/>
      <c r="C243" s="31" t="s">
        <v>354</v>
      </c>
      <c r="D243" s="32"/>
      <c r="E243" s="33"/>
      <c r="F243" s="34"/>
      <c r="G243" s="35"/>
      <c r="H243" s="62">
        <v>-28278.48</v>
      </c>
      <c r="I243" s="11"/>
    </row>
    <row r="244" spans="1:9" x14ac:dyDescent="0.25">
      <c r="A244" s="36"/>
      <c r="B244" s="37"/>
      <c r="C244" s="38"/>
      <c r="D244" s="39"/>
      <c r="E244" s="40"/>
      <c r="F244" s="41"/>
      <c r="G244" s="42"/>
      <c r="H244" s="42"/>
      <c r="I244" s="11"/>
    </row>
    <row r="245" spans="1:9" x14ac:dyDescent="0.25">
      <c r="A245" s="16"/>
      <c r="B245" s="17"/>
      <c r="C245" s="18" t="s">
        <v>451</v>
      </c>
      <c r="D245" s="19"/>
      <c r="E245" s="20"/>
      <c r="F245" s="21"/>
      <c r="G245" s="22"/>
      <c r="H245" s="22"/>
      <c r="I245" s="11"/>
    </row>
    <row r="246" spans="1:9" ht="22.8" x14ac:dyDescent="0.25">
      <c r="A246" s="23" t="s">
        <v>355</v>
      </c>
      <c r="B246" s="24">
        <v>1</v>
      </c>
      <c r="C246" s="25" t="s">
        <v>356</v>
      </c>
      <c r="D246" s="26" t="s">
        <v>486</v>
      </c>
      <c r="E246" s="26" t="s">
        <v>35</v>
      </c>
      <c r="F246" s="27">
        <v>3</v>
      </c>
      <c r="G246" s="28">
        <v>768.34</v>
      </c>
      <c r="H246" s="28">
        <v>-2305.02</v>
      </c>
      <c r="I246" s="11"/>
    </row>
    <row r="247" spans="1:9" ht="22.8" x14ac:dyDescent="0.25">
      <c r="A247" s="23" t="s">
        <v>357</v>
      </c>
      <c r="B247" s="24">
        <v>2</v>
      </c>
      <c r="C247" s="25" t="s">
        <v>358</v>
      </c>
      <c r="D247" s="26" t="s">
        <v>486</v>
      </c>
      <c r="E247" s="26" t="s">
        <v>35</v>
      </c>
      <c r="F247" s="27">
        <v>3</v>
      </c>
      <c r="G247" s="28">
        <v>897.67</v>
      </c>
      <c r="H247" s="28">
        <v>-2693.01</v>
      </c>
      <c r="I247" s="11"/>
    </row>
    <row r="248" spans="1:9" ht="22.8" x14ac:dyDescent="0.25">
      <c r="A248" s="23" t="s">
        <v>359</v>
      </c>
      <c r="B248" s="24">
        <v>3</v>
      </c>
      <c r="C248" s="25" t="s">
        <v>360</v>
      </c>
      <c r="D248" s="26" t="s">
        <v>486</v>
      </c>
      <c r="E248" s="26" t="s">
        <v>35</v>
      </c>
      <c r="F248" s="27">
        <v>2</v>
      </c>
      <c r="G248" s="28">
        <v>1217.17</v>
      </c>
      <c r="H248" s="28">
        <v>-2434.34</v>
      </c>
      <c r="I248" s="11"/>
    </row>
    <row r="249" spans="1:9" ht="22.8" x14ac:dyDescent="0.25">
      <c r="A249" s="23" t="s">
        <v>361</v>
      </c>
      <c r="B249" s="24">
        <v>4</v>
      </c>
      <c r="C249" s="25" t="s">
        <v>362</v>
      </c>
      <c r="D249" s="26" t="s">
        <v>486</v>
      </c>
      <c r="E249" s="26" t="s">
        <v>35</v>
      </c>
      <c r="F249" s="27">
        <v>2</v>
      </c>
      <c r="G249" s="28">
        <v>699.88</v>
      </c>
      <c r="H249" s="28">
        <v>-1399.76</v>
      </c>
      <c r="I249" s="11"/>
    </row>
    <row r="250" spans="1:9" ht="22.8" x14ac:dyDescent="0.25">
      <c r="A250" s="23" t="s">
        <v>363</v>
      </c>
      <c r="B250" s="24">
        <v>5</v>
      </c>
      <c r="C250" s="25" t="s">
        <v>364</v>
      </c>
      <c r="D250" s="26" t="s">
        <v>486</v>
      </c>
      <c r="E250" s="26" t="s">
        <v>35</v>
      </c>
      <c r="F250" s="27">
        <v>1</v>
      </c>
      <c r="G250" s="28">
        <v>813.99</v>
      </c>
      <c r="H250" s="28">
        <v>-813.99</v>
      </c>
      <c r="I250" s="11"/>
    </row>
    <row r="251" spans="1:9" ht="22.8" x14ac:dyDescent="0.25">
      <c r="A251" s="23" t="s">
        <v>365</v>
      </c>
      <c r="B251" s="24">
        <v>6</v>
      </c>
      <c r="C251" s="25" t="s">
        <v>366</v>
      </c>
      <c r="D251" s="26" t="s">
        <v>486</v>
      </c>
      <c r="E251" s="26" t="s">
        <v>35</v>
      </c>
      <c r="F251" s="27">
        <v>2</v>
      </c>
      <c r="G251" s="28">
        <v>605.24</v>
      </c>
      <c r="H251" s="28">
        <v>-1210.48</v>
      </c>
      <c r="I251" s="11"/>
    </row>
    <row r="252" spans="1:9" ht="22.8" x14ac:dyDescent="0.25">
      <c r="A252" s="23" t="s">
        <v>367</v>
      </c>
      <c r="B252" s="24">
        <v>7</v>
      </c>
      <c r="C252" s="25" t="s">
        <v>368</v>
      </c>
      <c r="D252" s="26" t="s">
        <v>486</v>
      </c>
      <c r="E252" s="26" t="s">
        <v>35</v>
      </c>
      <c r="F252" s="27">
        <v>2</v>
      </c>
      <c r="G252" s="28">
        <v>605.24</v>
      </c>
      <c r="H252" s="28">
        <v>-1210.48</v>
      </c>
      <c r="I252" s="11"/>
    </row>
    <row r="253" spans="1:9" ht="22.8" x14ac:dyDescent="0.25">
      <c r="A253" s="23" t="s">
        <v>369</v>
      </c>
      <c r="B253" s="24">
        <v>8</v>
      </c>
      <c r="C253" s="25" t="s">
        <v>370</v>
      </c>
      <c r="D253" s="26" t="s">
        <v>486</v>
      </c>
      <c r="E253" s="26" t="s">
        <v>35</v>
      </c>
      <c r="F253" s="27">
        <v>1</v>
      </c>
      <c r="G253" s="28">
        <v>938.9</v>
      </c>
      <c r="H253" s="28">
        <v>-938.9</v>
      </c>
      <c r="I253" s="11"/>
    </row>
    <row r="254" spans="1:9" ht="22.8" x14ac:dyDescent="0.25">
      <c r="A254" s="23" t="s">
        <v>371</v>
      </c>
      <c r="B254" s="24">
        <v>9</v>
      </c>
      <c r="C254" s="25" t="s">
        <v>372</v>
      </c>
      <c r="D254" s="26" t="s">
        <v>486</v>
      </c>
      <c r="E254" s="26" t="s">
        <v>35</v>
      </c>
      <c r="F254" s="27">
        <v>1</v>
      </c>
      <c r="G254" s="28">
        <v>605.24</v>
      </c>
      <c r="H254" s="28">
        <v>-605.24</v>
      </c>
      <c r="I254" s="11"/>
    </row>
    <row r="255" spans="1:9" ht="22.8" x14ac:dyDescent="0.25">
      <c r="A255" s="23" t="s">
        <v>373</v>
      </c>
      <c r="B255" s="24">
        <v>10</v>
      </c>
      <c r="C255" s="25" t="s">
        <v>374</v>
      </c>
      <c r="D255" s="26" t="s">
        <v>486</v>
      </c>
      <c r="E255" s="26" t="s">
        <v>35</v>
      </c>
      <c r="F255" s="27">
        <v>4</v>
      </c>
      <c r="G255" s="28">
        <v>938.9</v>
      </c>
      <c r="H255" s="28">
        <v>-3755.6</v>
      </c>
      <c r="I255" s="11"/>
    </row>
    <row r="256" spans="1:9" ht="22.8" x14ac:dyDescent="0.25">
      <c r="A256" s="23" t="s">
        <v>375</v>
      </c>
      <c r="B256" s="24">
        <v>11</v>
      </c>
      <c r="C256" s="25" t="s">
        <v>376</v>
      </c>
      <c r="D256" s="26" t="s">
        <v>486</v>
      </c>
      <c r="E256" s="26" t="s">
        <v>35</v>
      </c>
      <c r="F256" s="27">
        <v>1</v>
      </c>
      <c r="G256" s="28">
        <v>277.06</v>
      </c>
      <c r="H256" s="28">
        <v>-277.06</v>
      </c>
      <c r="I256" s="11"/>
    </row>
    <row r="257" spans="1:9" ht="22.8" x14ac:dyDescent="0.25">
      <c r="A257" s="23" t="s">
        <v>377</v>
      </c>
      <c r="B257" s="24">
        <v>12</v>
      </c>
      <c r="C257" s="25" t="s">
        <v>378</v>
      </c>
      <c r="D257" s="26" t="s">
        <v>486</v>
      </c>
      <c r="E257" s="26" t="s">
        <v>35</v>
      </c>
      <c r="F257" s="27">
        <v>1</v>
      </c>
      <c r="G257" s="28">
        <v>338.98</v>
      </c>
      <c r="H257" s="28">
        <v>-338.98</v>
      </c>
      <c r="I257" s="11"/>
    </row>
    <row r="258" spans="1:9" ht="22.8" x14ac:dyDescent="0.25">
      <c r="A258" s="23" t="s">
        <v>379</v>
      </c>
      <c r="B258" s="24">
        <v>13</v>
      </c>
      <c r="C258" s="25" t="s">
        <v>380</v>
      </c>
      <c r="D258" s="26" t="s">
        <v>486</v>
      </c>
      <c r="E258" s="26" t="s">
        <v>35</v>
      </c>
      <c r="F258" s="27">
        <v>4</v>
      </c>
      <c r="G258" s="28">
        <v>501.63</v>
      </c>
      <c r="H258" s="28">
        <v>-2006.52</v>
      </c>
      <c r="I258" s="11"/>
    </row>
    <row r="259" spans="1:9" ht="22.8" x14ac:dyDescent="0.25">
      <c r="A259" s="23" t="s">
        <v>381</v>
      </c>
      <c r="B259" s="24">
        <v>14</v>
      </c>
      <c r="C259" s="25" t="s">
        <v>382</v>
      </c>
      <c r="D259" s="26" t="s">
        <v>486</v>
      </c>
      <c r="E259" s="26" t="s">
        <v>35</v>
      </c>
      <c r="F259" s="27">
        <v>2</v>
      </c>
      <c r="G259" s="28">
        <v>635.82000000000005</v>
      </c>
      <c r="H259" s="28">
        <v>-1271.6400000000001</v>
      </c>
      <c r="I259" s="11"/>
    </row>
    <row r="260" spans="1:9" ht="22.8" x14ac:dyDescent="0.25">
      <c r="A260" s="23" t="s">
        <v>383</v>
      </c>
      <c r="B260" s="24">
        <v>15</v>
      </c>
      <c r="C260" s="25" t="s">
        <v>384</v>
      </c>
      <c r="D260" s="26" t="s">
        <v>486</v>
      </c>
      <c r="E260" s="26" t="s">
        <v>35</v>
      </c>
      <c r="F260" s="27">
        <v>1</v>
      </c>
      <c r="G260" s="28">
        <v>307.95</v>
      </c>
      <c r="H260" s="28">
        <v>-307.95</v>
      </c>
      <c r="I260" s="11"/>
    </row>
    <row r="261" spans="1:9" ht="22.8" x14ac:dyDescent="0.25">
      <c r="A261" s="23" t="s">
        <v>385</v>
      </c>
      <c r="B261" s="24">
        <v>16</v>
      </c>
      <c r="C261" s="25" t="s">
        <v>386</v>
      </c>
      <c r="D261" s="26" t="s">
        <v>486</v>
      </c>
      <c r="E261" s="26" t="s">
        <v>35</v>
      </c>
      <c r="F261" s="27">
        <v>1</v>
      </c>
      <c r="G261" s="28">
        <v>307.95</v>
      </c>
      <c r="H261" s="28">
        <v>-307.95</v>
      </c>
      <c r="I261" s="11"/>
    </row>
    <row r="262" spans="1:9" ht="22.8" x14ac:dyDescent="0.25">
      <c r="A262" s="23" t="s">
        <v>387</v>
      </c>
      <c r="B262" s="24">
        <v>17</v>
      </c>
      <c r="C262" s="25" t="s">
        <v>388</v>
      </c>
      <c r="D262" s="26" t="s">
        <v>486</v>
      </c>
      <c r="E262" s="26" t="s">
        <v>35</v>
      </c>
      <c r="F262" s="27">
        <v>15</v>
      </c>
      <c r="G262" s="28">
        <v>2035.72</v>
      </c>
      <c r="H262" s="28">
        <v>-30535.8</v>
      </c>
      <c r="I262" s="11"/>
    </row>
    <row r="263" spans="1:9" ht="22.8" x14ac:dyDescent="0.25">
      <c r="A263" s="23" t="s">
        <v>389</v>
      </c>
      <c r="B263" s="24">
        <v>18</v>
      </c>
      <c r="C263" s="25" t="s">
        <v>390</v>
      </c>
      <c r="D263" s="26" t="s">
        <v>486</v>
      </c>
      <c r="E263" s="26" t="s">
        <v>35</v>
      </c>
      <c r="F263" s="27">
        <v>4</v>
      </c>
      <c r="G263" s="28">
        <v>1820.13</v>
      </c>
      <c r="H263" s="28">
        <v>-7280.52</v>
      </c>
      <c r="I263" s="11"/>
    </row>
    <row r="264" spans="1:9" ht="22.8" x14ac:dyDescent="0.25">
      <c r="A264" s="23" t="s">
        <v>391</v>
      </c>
      <c r="B264" s="24">
        <v>19</v>
      </c>
      <c r="C264" s="25" t="s">
        <v>392</v>
      </c>
      <c r="D264" s="26" t="s">
        <v>486</v>
      </c>
      <c r="E264" s="26" t="s">
        <v>35</v>
      </c>
      <c r="F264" s="27">
        <v>1</v>
      </c>
      <c r="G264" s="28">
        <v>1820.13</v>
      </c>
      <c r="H264" s="28">
        <v>-1820.13</v>
      </c>
      <c r="I264" s="11"/>
    </row>
    <row r="265" spans="1:9" ht="22.8" x14ac:dyDescent="0.25">
      <c r="A265" s="23" t="s">
        <v>393</v>
      </c>
      <c r="B265" s="24">
        <v>20</v>
      </c>
      <c r="C265" s="25" t="s">
        <v>394</v>
      </c>
      <c r="D265" s="26" t="s">
        <v>486</v>
      </c>
      <c r="E265" s="26" t="s">
        <v>35</v>
      </c>
      <c r="F265" s="27">
        <v>4</v>
      </c>
      <c r="G265" s="28">
        <v>1820.13</v>
      </c>
      <c r="H265" s="28">
        <v>-7280.52</v>
      </c>
      <c r="I265" s="11"/>
    </row>
    <row r="266" spans="1:9" ht="22.8" x14ac:dyDescent="0.25">
      <c r="A266" s="23" t="s">
        <v>395</v>
      </c>
      <c r="B266" s="24">
        <v>21</v>
      </c>
      <c r="C266" s="25" t="s">
        <v>396</v>
      </c>
      <c r="D266" s="26" t="s">
        <v>486</v>
      </c>
      <c r="E266" s="26" t="s">
        <v>35</v>
      </c>
      <c r="F266" s="27">
        <v>7</v>
      </c>
      <c r="G266" s="28">
        <v>1820.13</v>
      </c>
      <c r="H266" s="28">
        <v>-12740.91</v>
      </c>
      <c r="I266" s="11"/>
    </row>
    <row r="267" spans="1:9" ht="22.8" x14ac:dyDescent="0.25">
      <c r="A267" s="23" t="s">
        <v>397</v>
      </c>
      <c r="B267" s="24">
        <v>22</v>
      </c>
      <c r="C267" s="25" t="s">
        <v>398</v>
      </c>
      <c r="D267" s="26" t="s">
        <v>486</v>
      </c>
      <c r="E267" s="26" t="s">
        <v>35</v>
      </c>
      <c r="F267" s="27">
        <v>2</v>
      </c>
      <c r="G267" s="28">
        <v>1820.13</v>
      </c>
      <c r="H267" s="28">
        <v>-3640.26</v>
      </c>
      <c r="I267" s="11"/>
    </row>
    <row r="268" spans="1:9" ht="22.8" x14ac:dyDescent="0.25">
      <c r="A268" s="23" t="s">
        <v>399</v>
      </c>
      <c r="B268" s="24">
        <v>23</v>
      </c>
      <c r="C268" s="25" t="s">
        <v>400</v>
      </c>
      <c r="D268" s="26" t="s">
        <v>486</v>
      </c>
      <c r="E268" s="26" t="s">
        <v>35</v>
      </c>
      <c r="F268" s="27">
        <v>1</v>
      </c>
      <c r="G268" s="28">
        <v>1782.1</v>
      </c>
      <c r="H268" s="28">
        <v>-1782.1</v>
      </c>
      <c r="I268" s="11"/>
    </row>
    <row r="269" spans="1:9" ht="22.8" x14ac:dyDescent="0.25">
      <c r="A269" s="23" t="s">
        <v>401</v>
      </c>
      <c r="B269" s="24">
        <v>24</v>
      </c>
      <c r="C269" s="25" t="s">
        <v>402</v>
      </c>
      <c r="D269" s="26" t="s">
        <v>486</v>
      </c>
      <c r="E269" s="26" t="s">
        <v>35</v>
      </c>
      <c r="F269" s="27">
        <v>1</v>
      </c>
      <c r="G269" s="28">
        <v>1818</v>
      </c>
      <c r="H269" s="28">
        <v>-1818</v>
      </c>
      <c r="I269" s="11"/>
    </row>
    <row r="270" spans="1:9" ht="22.8" x14ac:dyDescent="0.25">
      <c r="A270" s="23" t="s">
        <v>403</v>
      </c>
      <c r="B270" s="24">
        <v>25</v>
      </c>
      <c r="C270" s="25" t="s">
        <v>404</v>
      </c>
      <c r="D270" s="26" t="s">
        <v>486</v>
      </c>
      <c r="E270" s="26" t="s">
        <v>35</v>
      </c>
      <c r="F270" s="27">
        <v>6</v>
      </c>
      <c r="G270" s="28">
        <v>58.12</v>
      </c>
      <c r="H270" s="28">
        <v>-348.72</v>
      </c>
      <c r="I270" s="11"/>
    </row>
    <row r="271" spans="1:9" ht="22.8" x14ac:dyDescent="0.25">
      <c r="A271" s="23" t="s">
        <v>405</v>
      </c>
      <c r="B271" s="24">
        <v>26</v>
      </c>
      <c r="C271" s="25" t="s">
        <v>406</v>
      </c>
      <c r="D271" s="26" t="s">
        <v>486</v>
      </c>
      <c r="E271" s="26" t="s">
        <v>35</v>
      </c>
      <c r="F271" s="27">
        <v>7</v>
      </c>
      <c r="G271" s="28">
        <v>66.180000000000007</v>
      </c>
      <c r="H271" s="28">
        <v>-463.26</v>
      </c>
      <c r="I271" s="11"/>
    </row>
    <row r="272" spans="1:9" ht="22.8" x14ac:dyDescent="0.25">
      <c r="A272" s="23" t="s">
        <v>407</v>
      </c>
      <c r="B272" s="24">
        <v>27</v>
      </c>
      <c r="C272" s="25" t="s">
        <v>408</v>
      </c>
      <c r="D272" s="26" t="s">
        <v>486</v>
      </c>
      <c r="E272" s="26" t="s">
        <v>35</v>
      </c>
      <c r="F272" s="27">
        <v>3</v>
      </c>
      <c r="G272" s="28">
        <v>81.849999999999994</v>
      </c>
      <c r="H272" s="28">
        <v>-245.55</v>
      </c>
      <c r="I272" s="11"/>
    </row>
    <row r="273" spans="1:29" ht="22.8" x14ac:dyDescent="0.25">
      <c r="A273" s="23" t="s">
        <v>409</v>
      </c>
      <c r="B273" s="24">
        <v>28</v>
      </c>
      <c r="C273" s="25" t="s">
        <v>410</v>
      </c>
      <c r="D273" s="26" t="s">
        <v>486</v>
      </c>
      <c r="E273" s="26" t="s">
        <v>35</v>
      </c>
      <c r="F273" s="27">
        <v>6</v>
      </c>
      <c r="G273" s="28">
        <v>73.489999999999995</v>
      </c>
      <c r="H273" s="28">
        <v>-440.94</v>
      </c>
      <c r="I273" s="11"/>
    </row>
    <row r="274" spans="1:29" ht="22.8" x14ac:dyDescent="0.25">
      <c r="A274" s="23" t="s">
        <v>411</v>
      </c>
      <c r="B274" s="24">
        <v>29</v>
      </c>
      <c r="C274" s="25" t="s">
        <v>412</v>
      </c>
      <c r="D274" s="26" t="s">
        <v>486</v>
      </c>
      <c r="E274" s="26" t="s">
        <v>35</v>
      </c>
      <c r="F274" s="27">
        <v>1</v>
      </c>
      <c r="G274" s="28">
        <v>63.9</v>
      </c>
      <c r="H274" s="28">
        <v>-63.9</v>
      </c>
      <c r="I274" s="11"/>
    </row>
    <row r="275" spans="1:29" ht="22.8" x14ac:dyDescent="0.25">
      <c r="A275" s="23" t="s">
        <v>413</v>
      </c>
      <c r="B275" s="24">
        <v>30</v>
      </c>
      <c r="C275" s="25" t="s">
        <v>414</v>
      </c>
      <c r="D275" s="26" t="s">
        <v>486</v>
      </c>
      <c r="E275" s="26" t="s">
        <v>35</v>
      </c>
      <c r="F275" s="27">
        <v>6</v>
      </c>
      <c r="G275" s="28">
        <v>341.27</v>
      </c>
      <c r="H275" s="28">
        <v>-2047.62</v>
      </c>
      <c r="I275" s="11"/>
    </row>
    <row r="276" spans="1:29" ht="22.8" x14ac:dyDescent="0.25">
      <c r="A276" s="23" t="s">
        <v>415</v>
      </c>
      <c r="B276" s="24">
        <v>31</v>
      </c>
      <c r="C276" s="25" t="s">
        <v>416</v>
      </c>
      <c r="D276" s="26" t="s">
        <v>486</v>
      </c>
      <c r="E276" s="26" t="s">
        <v>35</v>
      </c>
      <c r="F276" s="27">
        <v>27</v>
      </c>
      <c r="G276" s="28">
        <v>32.26</v>
      </c>
      <c r="H276" s="28">
        <v>-871.02</v>
      </c>
      <c r="I276" s="11"/>
    </row>
    <row r="277" spans="1:29" ht="22.8" x14ac:dyDescent="0.25">
      <c r="A277" s="23" t="s">
        <v>417</v>
      </c>
      <c r="B277" s="24">
        <v>32</v>
      </c>
      <c r="C277" s="25" t="s">
        <v>418</v>
      </c>
      <c r="D277" s="26" t="s">
        <v>486</v>
      </c>
      <c r="E277" s="26" t="s">
        <v>35</v>
      </c>
      <c r="F277" s="27">
        <v>15</v>
      </c>
      <c r="G277" s="28">
        <v>41.84</v>
      </c>
      <c r="H277" s="28">
        <v>-627.6</v>
      </c>
      <c r="I277" s="11"/>
    </row>
    <row r="278" spans="1:29" ht="22.8" x14ac:dyDescent="0.25">
      <c r="A278" s="23" t="s">
        <v>419</v>
      </c>
      <c r="B278" s="24">
        <v>33</v>
      </c>
      <c r="C278" s="25" t="s">
        <v>420</v>
      </c>
      <c r="D278" s="26" t="s">
        <v>486</v>
      </c>
      <c r="E278" s="26" t="s">
        <v>35</v>
      </c>
      <c r="F278" s="27">
        <v>8</v>
      </c>
      <c r="G278" s="28">
        <v>47.32</v>
      </c>
      <c r="H278" s="28">
        <v>-378.56</v>
      </c>
      <c r="I278" s="11"/>
    </row>
    <row r="279" spans="1:29" ht="22.8" x14ac:dyDescent="0.25">
      <c r="A279" s="23" t="s">
        <v>421</v>
      </c>
      <c r="B279" s="24">
        <v>34</v>
      </c>
      <c r="C279" s="25" t="s">
        <v>422</v>
      </c>
      <c r="D279" s="26" t="s">
        <v>486</v>
      </c>
      <c r="E279" s="26" t="s">
        <v>35</v>
      </c>
      <c r="F279" s="27">
        <v>6</v>
      </c>
      <c r="G279" s="28">
        <v>26.17</v>
      </c>
      <c r="H279" s="28">
        <v>-157.02000000000001</v>
      </c>
      <c r="I279" s="11"/>
    </row>
    <row r="280" spans="1:29" ht="22.8" x14ac:dyDescent="0.25">
      <c r="A280" s="23" t="s">
        <v>423</v>
      </c>
      <c r="B280" s="24">
        <v>35</v>
      </c>
      <c r="C280" s="25" t="s">
        <v>424</v>
      </c>
      <c r="D280" s="26" t="s">
        <v>486</v>
      </c>
      <c r="E280" s="26" t="s">
        <v>35</v>
      </c>
      <c r="F280" s="27">
        <v>28</v>
      </c>
      <c r="G280" s="28">
        <v>387.06</v>
      </c>
      <c r="H280" s="28">
        <v>-10837.68</v>
      </c>
      <c r="I280" s="11"/>
    </row>
    <row r="281" spans="1:29" ht="22.8" x14ac:dyDescent="0.25">
      <c r="A281" s="23" t="s">
        <v>425</v>
      </c>
      <c r="B281" s="24">
        <v>36</v>
      </c>
      <c r="C281" s="25" t="s">
        <v>426</v>
      </c>
      <c r="D281" s="26" t="s">
        <v>486</v>
      </c>
      <c r="E281" s="26" t="s">
        <v>35</v>
      </c>
      <c r="F281" s="27">
        <v>2</v>
      </c>
      <c r="G281" s="28">
        <v>244.5</v>
      </c>
      <c r="H281" s="28">
        <v>-489</v>
      </c>
      <c r="I281" s="11"/>
    </row>
    <row r="282" spans="1:29" ht="22.8" x14ac:dyDescent="0.25">
      <c r="A282" s="23" t="s">
        <v>427</v>
      </c>
      <c r="B282" s="24">
        <v>37</v>
      </c>
      <c r="C282" s="25" t="s">
        <v>428</v>
      </c>
      <c r="D282" s="26" t="s">
        <v>486</v>
      </c>
      <c r="E282" s="26" t="s">
        <v>35</v>
      </c>
      <c r="F282" s="27">
        <v>27</v>
      </c>
      <c r="G282" s="28">
        <v>179.53</v>
      </c>
      <c r="H282" s="28">
        <v>-4847.3100000000004</v>
      </c>
      <c r="I282" s="11"/>
    </row>
    <row r="283" spans="1:29" ht="22.8" x14ac:dyDescent="0.25">
      <c r="A283" s="23" t="s">
        <v>429</v>
      </c>
      <c r="B283" s="24">
        <v>38</v>
      </c>
      <c r="C283" s="25" t="s">
        <v>430</v>
      </c>
      <c r="D283" s="26" t="s">
        <v>486</v>
      </c>
      <c r="E283" s="26" t="s">
        <v>35</v>
      </c>
      <c r="F283" s="27">
        <v>22</v>
      </c>
      <c r="G283" s="28">
        <v>197.79</v>
      </c>
      <c r="H283" s="28">
        <v>-4351.38</v>
      </c>
      <c r="I283" s="11"/>
    </row>
    <row r="284" spans="1:29" ht="22.8" x14ac:dyDescent="0.25">
      <c r="A284" s="23" t="s">
        <v>431</v>
      </c>
      <c r="B284" s="24">
        <v>39</v>
      </c>
      <c r="C284" s="25" t="s">
        <v>432</v>
      </c>
      <c r="D284" s="26" t="s">
        <v>486</v>
      </c>
      <c r="E284" s="26" t="s">
        <v>35</v>
      </c>
      <c r="F284" s="27">
        <v>14</v>
      </c>
      <c r="G284" s="28">
        <v>213.01</v>
      </c>
      <c r="H284" s="28">
        <v>-2982.14</v>
      </c>
      <c r="I284" s="11"/>
    </row>
    <row r="285" spans="1:29" ht="22.8" x14ac:dyDescent="0.25">
      <c r="A285" s="23" t="s">
        <v>433</v>
      </c>
      <c r="B285" s="24">
        <v>40</v>
      </c>
      <c r="C285" s="25" t="s">
        <v>434</v>
      </c>
      <c r="D285" s="26" t="s">
        <v>486</v>
      </c>
      <c r="E285" s="26" t="s">
        <v>35</v>
      </c>
      <c r="F285" s="27">
        <v>6</v>
      </c>
      <c r="G285" s="28">
        <v>235.83</v>
      </c>
      <c r="H285" s="28">
        <v>-1414.98</v>
      </c>
      <c r="I285" s="11"/>
    </row>
    <row r="286" spans="1:29" ht="22.8" x14ac:dyDescent="0.25">
      <c r="A286" s="23" t="s">
        <v>435</v>
      </c>
      <c r="B286" s="24">
        <v>41</v>
      </c>
      <c r="C286" s="25" t="s">
        <v>436</v>
      </c>
      <c r="D286" s="26" t="s">
        <v>486</v>
      </c>
      <c r="E286" s="26" t="s">
        <v>35</v>
      </c>
      <c r="F286" s="27">
        <v>19</v>
      </c>
      <c r="G286" s="28">
        <v>266.26</v>
      </c>
      <c r="H286" s="28">
        <v>-5058.9399999999996</v>
      </c>
      <c r="I286" s="11"/>
    </row>
    <row r="287" spans="1:29" x14ac:dyDescent="0.25">
      <c r="A287" s="16"/>
      <c r="B287" s="17"/>
      <c r="C287" s="18" t="s">
        <v>452</v>
      </c>
      <c r="D287" s="19"/>
      <c r="E287" s="20"/>
      <c r="F287" s="21"/>
      <c r="G287" s="22"/>
      <c r="H287" s="61">
        <v>-124400.78</v>
      </c>
      <c r="I287" s="11"/>
      <c r="AC287" s="121">
        <f>SUM(H246:AB286)</f>
        <v>-124400.78</v>
      </c>
    </row>
    <row r="288" spans="1:29" x14ac:dyDescent="0.25">
      <c r="A288" s="48"/>
      <c r="B288" s="49"/>
      <c r="C288" s="50" t="s">
        <v>446</v>
      </c>
      <c r="D288" s="169">
        <v>0.03</v>
      </c>
      <c r="E288" s="170"/>
      <c r="F288" s="170"/>
      <c r="G288" s="171"/>
      <c r="H288" s="100">
        <f>H287*D288</f>
        <v>-3732.02</v>
      </c>
      <c r="I288" s="1"/>
      <c r="J288"/>
      <c r="K288"/>
      <c r="L288"/>
      <c r="M288"/>
      <c r="N288"/>
      <c r="O288"/>
      <c r="P288"/>
      <c r="Q288"/>
    </row>
    <row r="289" spans="1:17" x14ac:dyDescent="0.25">
      <c r="A289" s="48"/>
      <c r="B289" s="49"/>
      <c r="C289" s="50" t="s">
        <v>447</v>
      </c>
      <c r="D289" s="172">
        <v>1.2E-2</v>
      </c>
      <c r="E289" s="173"/>
      <c r="F289" s="173"/>
      <c r="G289" s="174"/>
      <c r="H289" s="100">
        <f>H287*D289</f>
        <v>-1492.81</v>
      </c>
      <c r="I289" s="1"/>
      <c r="J289"/>
      <c r="K289"/>
      <c r="L289"/>
      <c r="M289"/>
      <c r="N289"/>
      <c r="O289"/>
      <c r="P289"/>
      <c r="Q289"/>
    </row>
    <row r="290" spans="1:17" s="60" customFormat="1" x14ac:dyDescent="0.25">
      <c r="A290" s="51"/>
      <c r="B290" s="52"/>
      <c r="C290" s="53" t="s">
        <v>468</v>
      </c>
      <c r="D290" s="54"/>
      <c r="E290" s="55"/>
      <c r="F290" s="56"/>
      <c r="G290" s="57"/>
      <c r="H290" s="101">
        <f>H287+H288+H289</f>
        <v>-129625.61</v>
      </c>
      <c r="I290" s="58"/>
      <c r="J290" s="59"/>
      <c r="K290" s="59"/>
      <c r="L290" s="59"/>
      <c r="M290" s="59"/>
      <c r="N290" s="59"/>
      <c r="O290" s="59"/>
      <c r="P290" s="59"/>
      <c r="Q290" s="59"/>
    </row>
    <row r="291" spans="1:17" ht="6" customHeight="1" x14ac:dyDescent="0.25">
      <c r="A291" s="36"/>
      <c r="B291" s="37"/>
      <c r="C291" s="38"/>
      <c r="D291" s="39"/>
      <c r="E291" s="40"/>
      <c r="F291" s="41"/>
      <c r="G291" s="42"/>
      <c r="H291" s="42"/>
      <c r="I291" s="11"/>
    </row>
    <row r="292" spans="1:17" x14ac:dyDescent="0.25">
      <c r="A292" s="16"/>
      <c r="B292" s="17"/>
      <c r="C292" s="18" t="s">
        <v>437</v>
      </c>
      <c r="D292" s="19"/>
      <c r="E292" s="20"/>
      <c r="F292" s="21"/>
      <c r="G292" s="22"/>
      <c r="H292" s="61"/>
      <c r="I292" s="11"/>
    </row>
    <row r="293" spans="1:17" outlineLevel="1" x14ac:dyDescent="0.25">
      <c r="A293" s="16"/>
      <c r="B293" s="17"/>
      <c r="C293" s="18" t="s">
        <v>469</v>
      </c>
      <c r="D293" s="19"/>
      <c r="E293" s="20"/>
      <c r="F293" s="21"/>
      <c r="G293" s="22"/>
      <c r="H293" s="61">
        <f>H236</f>
        <v>-439462.1</v>
      </c>
      <c r="I293" s="11"/>
    </row>
    <row r="294" spans="1:17" hidden="1" outlineLevel="4" x14ac:dyDescent="0.25">
      <c r="A294" s="43"/>
      <c r="B294" s="44"/>
      <c r="C294" s="31" t="s">
        <v>348</v>
      </c>
      <c r="D294" s="32"/>
      <c r="E294" s="33"/>
      <c r="F294" s="34"/>
      <c r="G294" s="35"/>
      <c r="H294" s="62">
        <v>11059.9</v>
      </c>
      <c r="I294" s="11"/>
    </row>
    <row r="295" spans="1:17" hidden="1" outlineLevel="4" x14ac:dyDescent="0.25">
      <c r="A295" s="43"/>
      <c r="B295" s="44"/>
      <c r="C295" s="31" t="s">
        <v>349</v>
      </c>
      <c r="D295" s="32"/>
      <c r="E295" s="33"/>
      <c r="F295" s="34"/>
      <c r="G295" s="35"/>
      <c r="H295" s="62">
        <v>1040.9000000000001</v>
      </c>
      <c r="I295" s="11"/>
    </row>
    <row r="296" spans="1:17" hidden="1" outlineLevel="4" x14ac:dyDescent="0.25">
      <c r="A296" s="43"/>
      <c r="B296" s="44"/>
      <c r="C296" s="45" t="s">
        <v>350</v>
      </c>
      <c r="D296" s="32"/>
      <c r="E296" s="33"/>
      <c r="F296" s="34"/>
      <c r="G296" s="35"/>
      <c r="H296" s="62">
        <v>30.57</v>
      </c>
      <c r="I296" s="11"/>
    </row>
    <row r="297" spans="1:17" hidden="1" outlineLevel="4" x14ac:dyDescent="0.25">
      <c r="A297" s="43"/>
      <c r="B297" s="44"/>
      <c r="C297" s="31" t="s">
        <v>351</v>
      </c>
      <c r="D297" s="32"/>
      <c r="E297" s="33"/>
      <c r="F297" s="34"/>
      <c r="G297" s="35"/>
      <c r="H297" s="62">
        <v>560943.49</v>
      </c>
      <c r="I297" s="11"/>
    </row>
    <row r="298" spans="1:17" hidden="1" outlineLevel="4" x14ac:dyDescent="0.25">
      <c r="A298" s="43"/>
      <c r="B298" s="44"/>
      <c r="C298" s="45" t="s">
        <v>352</v>
      </c>
      <c r="D298" s="32"/>
      <c r="E298" s="33"/>
      <c r="F298" s="34"/>
      <c r="G298" s="35"/>
      <c r="H298" s="62">
        <v>327.77</v>
      </c>
      <c r="I298" s="11"/>
    </row>
    <row r="299" spans="1:17" outlineLevel="2" collapsed="1" x14ac:dyDescent="0.25">
      <c r="A299" s="43"/>
      <c r="B299" s="44"/>
      <c r="C299" s="31" t="s">
        <v>353</v>
      </c>
      <c r="D299" s="32"/>
      <c r="E299" s="33"/>
      <c r="F299" s="34"/>
      <c r="G299" s="35"/>
      <c r="H299" s="62">
        <f>H242</f>
        <v>-43239.46</v>
      </c>
      <c r="I299" s="11"/>
    </row>
    <row r="300" spans="1:17" outlineLevel="2" x14ac:dyDescent="0.25">
      <c r="A300" s="43"/>
      <c r="B300" s="44"/>
      <c r="C300" s="31" t="s">
        <v>354</v>
      </c>
      <c r="D300" s="32"/>
      <c r="E300" s="33"/>
      <c r="F300" s="34"/>
      <c r="G300" s="35"/>
      <c r="H300" s="62">
        <f>H243</f>
        <v>-28278.48</v>
      </c>
      <c r="I300" s="11"/>
    </row>
    <row r="301" spans="1:17" outlineLevel="1" x14ac:dyDescent="0.25">
      <c r="A301" s="16"/>
      <c r="B301" s="17"/>
      <c r="C301" s="18" t="s">
        <v>470</v>
      </c>
      <c r="D301" s="19"/>
      <c r="E301" s="20"/>
      <c r="F301" s="21"/>
      <c r="G301" s="22"/>
      <c r="H301" s="61">
        <f>H115</f>
        <v>-5549393.9100000001</v>
      </c>
      <c r="I301" s="11"/>
    </row>
    <row r="302" spans="1:17" hidden="1" outlineLevel="4" x14ac:dyDescent="0.25">
      <c r="A302" s="43"/>
      <c r="B302" s="44"/>
      <c r="C302" s="31" t="s">
        <v>351</v>
      </c>
      <c r="D302" s="32"/>
      <c r="E302" s="33"/>
      <c r="F302" s="34"/>
      <c r="G302" s="35"/>
      <c r="H302" s="62">
        <v>5325713.92</v>
      </c>
      <c r="I302" s="11"/>
    </row>
    <row r="303" spans="1:17" outlineLevel="1" collapsed="1" x14ac:dyDescent="0.25">
      <c r="A303" s="16"/>
      <c r="B303" s="17"/>
      <c r="C303" s="18" t="s">
        <v>351</v>
      </c>
      <c r="D303" s="19"/>
      <c r="E303" s="20"/>
      <c r="F303" s="21"/>
      <c r="G303" s="22"/>
      <c r="H303" s="61">
        <f>H290</f>
        <v>-129625.61</v>
      </c>
      <c r="I303" s="11"/>
    </row>
    <row r="304" spans="1:17" hidden="1" outlineLevel="4" x14ac:dyDescent="0.25">
      <c r="A304" s="43"/>
      <c r="B304" s="44"/>
      <c r="C304" s="31" t="s">
        <v>348</v>
      </c>
      <c r="D304" s="32"/>
      <c r="E304" s="33"/>
      <c r="F304" s="34"/>
      <c r="G304" s="35"/>
      <c r="H304" s="62">
        <v>11059.9</v>
      </c>
      <c r="I304" s="11"/>
    </row>
    <row r="305" spans="1:44" hidden="1" outlineLevel="4" x14ac:dyDescent="0.25">
      <c r="A305" s="43"/>
      <c r="B305" s="44"/>
      <c r="C305" s="31" t="s">
        <v>349</v>
      </c>
      <c r="D305" s="32"/>
      <c r="E305" s="33"/>
      <c r="F305" s="34"/>
      <c r="G305" s="35"/>
      <c r="H305" s="62">
        <v>1040.9000000000001</v>
      </c>
      <c r="I305" s="11"/>
    </row>
    <row r="306" spans="1:44" hidden="1" outlineLevel="4" x14ac:dyDescent="0.25">
      <c r="A306" s="43"/>
      <c r="B306" s="44"/>
      <c r="C306" s="45" t="s">
        <v>350</v>
      </c>
      <c r="D306" s="32"/>
      <c r="E306" s="33"/>
      <c r="F306" s="34"/>
      <c r="G306" s="35"/>
      <c r="H306" s="62">
        <v>30.57</v>
      </c>
      <c r="I306" s="11"/>
    </row>
    <row r="307" spans="1:44" hidden="1" outlineLevel="4" x14ac:dyDescent="0.25">
      <c r="A307" s="43"/>
      <c r="B307" s="44"/>
      <c r="C307" s="31" t="s">
        <v>351</v>
      </c>
      <c r="D307" s="32"/>
      <c r="E307" s="33"/>
      <c r="F307" s="34"/>
      <c r="G307" s="35"/>
      <c r="H307" s="62">
        <v>5886657.4100000001</v>
      </c>
      <c r="I307" s="11"/>
    </row>
    <row r="308" spans="1:44" hidden="1" outlineLevel="4" x14ac:dyDescent="0.25">
      <c r="A308" s="43"/>
      <c r="B308" s="44"/>
      <c r="C308" s="45" t="s">
        <v>352</v>
      </c>
      <c r="D308" s="32"/>
      <c r="E308" s="33"/>
      <c r="F308" s="34"/>
      <c r="G308" s="35"/>
      <c r="H308" s="62">
        <v>327.77</v>
      </c>
      <c r="I308" s="11"/>
    </row>
    <row r="309" spans="1:44" collapsed="1" x14ac:dyDescent="0.25">
      <c r="A309" s="46"/>
      <c r="B309" s="17"/>
      <c r="C309" s="18" t="s">
        <v>438</v>
      </c>
      <c r="D309" s="20"/>
      <c r="E309" s="20"/>
      <c r="F309" s="21"/>
      <c r="G309" s="22"/>
      <c r="H309" s="61">
        <f>H293+H299+H300+H301+H303</f>
        <v>-6189999.5599999996</v>
      </c>
      <c r="I309" s="11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</row>
    <row r="310" spans="1:44" ht="11.25" customHeight="1" x14ac:dyDescent="0.25">
      <c r="A310" s="107"/>
      <c r="B310" s="107"/>
      <c r="C310" s="108"/>
      <c r="D310" s="109"/>
      <c r="E310" s="109"/>
      <c r="F310" s="110"/>
      <c r="G310" s="111"/>
      <c r="H310" s="112"/>
      <c r="I310" s="11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</row>
    <row r="311" spans="1:44" s="65" customFormat="1" outlineLevel="4" x14ac:dyDescent="0.25">
      <c r="A311" s="137" t="s">
        <v>489</v>
      </c>
      <c r="B311" s="138"/>
      <c r="C311" s="138"/>
      <c r="D311" s="138"/>
      <c r="E311" s="138"/>
      <c r="F311" s="139"/>
      <c r="G311" s="63"/>
      <c r="H311" s="64">
        <f>H309</f>
        <v>-6189999.5599999996</v>
      </c>
      <c r="J311" s="66"/>
      <c r="AB311" s="102">
        <f>H308+H309</f>
        <v>-6189671.79</v>
      </c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</row>
    <row r="312" spans="1:44" s="69" customFormat="1" ht="12.75" customHeight="1" outlineLevel="4" x14ac:dyDescent="0.25">
      <c r="A312" s="140" t="s">
        <v>490</v>
      </c>
      <c r="B312" s="141"/>
      <c r="C312" s="141"/>
      <c r="D312" s="141"/>
      <c r="E312" s="141"/>
      <c r="F312" s="141"/>
      <c r="G312" s="67"/>
      <c r="H312" s="68">
        <f>H301</f>
        <v>-5549393.9100000001</v>
      </c>
      <c r="J312" s="70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</row>
    <row r="313" spans="1:44" s="69" customFormat="1" outlineLevel="4" x14ac:dyDescent="0.25">
      <c r="A313" s="140" t="s">
        <v>491</v>
      </c>
      <c r="B313" s="141"/>
      <c r="C313" s="141"/>
      <c r="D313" s="141"/>
      <c r="E313" s="141"/>
      <c r="F313" s="141"/>
      <c r="G313" s="67"/>
      <c r="H313" s="68">
        <f>H311-H312</f>
        <v>-640605.65</v>
      </c>
      <c r="J313" s="70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</row>
    <row r="314" spans="1:44" s="69" customFormat="1" ht="5.25" customHeight="1" outlineLevel="4" x14ac:dyDescent="0.25">
      <c r="A314" s="105"/>
      <c r="B314" s="106"/>
      <c r="C314" s="106"/>
      <c r="D314" s="106"/>
      <c r="E314" s="106"/>
      <c r="F314" s="106"/>
      <c r="G314" s="67"/>
      <c r="H314" s="68"/>
      <c r="J314" s="70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</row>
    <row r="315" spans="1:44" s="69" customFormat="1" outlineLevel="4" x14ac:dyDescent="0.25">
      <c r="A315" s="135" t="s">
        <v>471</v>
      </c>
      <c r="B315" s="136"/>
      <c r="C315" s="136"/>
      <c r="D315" s="136"/>
      <c r="E315" s="136"/>
      <c r="F315" s="142"/>
      <c r="G315" s="71"/>
      <c r="H315" s="119"/>
      <c r="I315" s="70"/>
      <c r="J315" s="70"/>
    </row>
    <row r="316" spans="1:44" s="69" customFormat="1" outlineLevel="4" x14ac:dyDescent="0.25">
      <c r="A316" s="133" t="s">
        <v>472</v>
      </c>
      <c r="B316" s="134"/>
      <c r="C316" s="134"/>
      <c r="D316" s="134"/>
      <c r="E316" s="134"/>
      <c r="F316" s="144"/>
      <c r="G316" s="73">
        <v>2.4799999999999999E-2</v>
      </c>
      <c r="H316" s="119">
        <f>H313*G316</f>
        <v>-15887.02</v>
      </c>
      <c r="I316" s="70"/>
      <c r="J316" s="70"/>
    </row>
    <row r="317" spans="1:44" s="69" customFormat="1" outlineLevel="2" x14ac:dyDescent="0.25">
      <c r="A317" s="143" t="s">
        <v>473</v>
      </c>
      <c r="B317" s="143"/>
      <c r="C317" s="143"/>
      <c r="D317" s="143"/>
      <c r="E317" s="143"/>
      <c r="F317" s="143"/>
      <c r="G317" s="74"/>
      <c r="H317" s="119">
        <f>H313+H316</f>
        <v>-656492.67000000004</v>
      </c>
      <c r="I317" s="70"/>
      <c r="J317" s="70"/>
    </row>
    <row r="318" spans="1:44" s="69" customFormat="1" outlineLevel="2" x14ac:dyDescent="0.25">
      <c r="A318" s="143" t="s">
        <v>474</v>
      </c>
      <c r="B318" s="143"/>
      <c r="C318" s="143"/>
      <c r="D318" s="143"/>
      <c r="E318" s="143"/>
      <c r="F318" s="143"/>
      <c r="G318" s="73">
        <v>2.1600000000000001E-2</v>
      </c>
      <c r="H318" s="119">
        <f>H317*G318</f>
        <v>-14180.24</v>
      </c>
      <c r="I318" s="70"/>
      <c r="J318" s="70"/>
    </row>
    <row r="319" spans="1:44" s="69" customFormat="1" outlineLevel="1" x14ac:dyDescent="0.25">
      <c r="A319" s="143" t="s">
        <v>475</v>
      </c>
      <c r="B319" s="143"/>
      <c r="C319" s="143"/>
      <c r="D319" s="143"/>
      <c r="E319" s="143"/>
      <c r="F319" s="143"/>
      <c r="G319" s="74"/>
      <c r="H319" s="119">
        <f>H317+H318</f>
        <v>-670672.91</v>
      </c>
      <c r="I319" s="70"/>
      <c r="J319" s="70"/>
    </row>
    <row r="320" spans="1:44" s="69" customFormat="1" outlineLevel="4" x14ac:dyDescent="0.25">
      <c r="A320" s="143" t="s">
        <v>476</v>
      </c>
      <c r="B320" s="143"/>
      <c r="C320" s="143"/>
      <c r="D320" s="143"/>
      <c r="E320" s="143"/>
      <c r="F320" s="143"/>
      <c r="G320" s="75">
        <v>0.03</v>
      </c>
      <c r="H320" s="119">
        <f>H319*G320</f>
        <v>-20120.189999999999</v>
      </c>
      <c r="I320" s="70"/>
      <c r="J320" s="70"/>
    </row>
    <row r="321" spans="1:23" s="69" customFormat="1" outlineLevel="4" x14ac:dyDescent="0.25">
      <c r="A321" s="143" t="s">
        <v>477</v>
      </c>
      <c r="B321" s="143"/>
      <c r="C321" s="143"/>
      <c r="D321" s="143"/>
      <c r="E321" s="143"/>
      <c r="F321" s="143"/>
      <c r="G321" s="74"/>
      <c r="H321" s="119">
        <f>H319+H320</f>
        <v>-690793.1</v>
      </c>
      <c r="I321" s="70"/>
      <c r="J321" s="70"/>
    </row>
    <row r="322" spans="1:23" s="69" customFormat="1" outlineLevel="4" x14ac:dyDescent="0.25">
      <c r="A322" s="122" t="s">
        <v>478</v>
      </c>
      <c r="B322" s="122"/>
      <c r="C322" s="122"/>
      <c r="D322" s="122"/>
      <c r="E322" s="122"/>
      <c r="F322" s="122"/>
      <c r="G322" s="74">
        <v>5.54</v>
      </c>
      <c r="H322" s="72">
        <f>H321*G322</f>
        <v>-3826993.77</v>
      </c>
      <c r="I322" s="70"/>
      <c r="J322" s="70"/>
      <c r="K322" s="70"/>
      <c r="L322" s="70"/>
    </row>
    <row r="323" spans="1:23" s="69" customFormat="1" ht="5.25" customHeight="1" outlineLevel="4" x14ac:dyDescent="0.25">
      <c r="A323" s="115"/>
      <c r="B323" s="116"/>
      <c r="C323" s="116"/>
      <c r="D323" s="116"/>
      <c r="E323" s="116"/>
      <c r="F323" s="116"/>
      <c r="G323" s="117"/>
      <c r="H323" s="118"/>
      <c r="I323" s="70"/>
      <c r="J323" s="70"/>
      <c r="K323" s="70"/>
      <c r="L323" s="70"/>
    </row>
    <row r="324" spans="1:23" s="69" customFormat="1" outlineLevel="4" x14ac:dyDescent="0.25">
      <c r="A324" s="132" t="s">
        <v>479</v>
      </c>
      <c r="B324" s="132"/>
      <c r="C324" s="132"/>
      <c r="D324" s="132"/>
      <c r="E324" s="132"/>
      <c r="F324" s="132"/>
      <c r="G324" s="113"/>
      <c r="H324" s="114"/>
      <c r="I324" s="70"/>
      <c r="J324" s="70"/>
    </row>
    <row r="325" spans="1:23" s="70" customFormat="1" x14ac:dyDescent="0.25">
      <c r="A325" s="133" t="s">
        <v>480</v>
      </c>
      <c r="B325" s="134"/>
      <c r="C325" s="134"/>
      <c r="D325" s="134"/>
      <c r="E325" s="134"/>
      <c r="F325" s="134"/>
      <c r="G325" s="76">
        <v>0.03</v>
      </c>
      <c r="H325" s="120">
        <f>H312*G325</f>
        <v>-166481.82</v>
      </c>
      <c r="I325" s="78"/>
      <c r="J325" s="78"/>
    </row>
    <row r="326" spans="1:23" s="70" customFormat="1" x14ac:dyDescent="0.25">
      <c r="A326" s="133" t="s">
        <v>481</v>
      </c>
      <c r="B326" s="134"/>
      <c r="C326" s="134"/>
      <c r="D326" s="134"/>
      <c r="E326" s="134"/>
      <c r="F326" s="134"/>
      <c r="G326" s="79"/>
      <c r="H326" s="120">
        <f>H312+H325</f>
        <v>-5715875.7300000004</v>
      </c>
      <c r="I326" s="78"/>
      <c r="J326" s="78"/>
    </row>
    <row r="327" spans="1:23" s="70" customFormat="1" x14ac:dyDescent="0.25">
      <c r="A327" s="135" t="s">
        <v>482</v>
      </c>
      <c r="B327" s="136"/>
      <c r="C327" s="136"/>
      <c r="D327" s="136"/>
      <c r="E327" s="136"/>
      <c r="F327" s="136"/>
      <c r="G327" s="79">
        <v>2.97</v>
      </c>
      <c r="H327" s="77">
        <f>H326*G327</f>
        <v>-16976150.920000002</v>
      </c>
      <c r="I327" s="78"/>
      <c r="J327" s="78"/>
    </row>
    <row r="328" spans="1:23" s="69" customFormat="1" ht="5.25" customHeight="1" outlineLevel="4" x14ac:dyDescent="0.25">
      <c r="A328" s="125"/>
      <c r="B328" s="126"/>
      <c r="C328" s="126"/>
      <c r="D328" s="126"/>
      <c r="E328" s="126"/>
      <c r="F328" s="126"/>
      <c r="G328" s="126"/>
      <c r="H328" s="127"/>
      <c r="I328" s="70"/>
      <c r="J328" s="70"/>
      <c r="K328" s="70"/>
      <c r="L328" s="70"/>
    </row>
    <row r="329" spans="1:23" s="69" customFormat="1" outlineLevel="4" x14ac:dyDescent="0.25">
      <c r="A329" s="122" t="s">
        <v>492</v>
      </c>
      <c r="B329" s="122"/>
      <c r="C329" s="122"/>
      <c r="D329" s="122"/>
      <c r="E329" s="122"/>
      <c r="F329" s="122"/>
      <c r="G329" s="74"/>
      <c r="H329" s="72">
        <f>H322+H327</f>
        <v>-20803144.690000001</v>
      </c>
      <c r="I329" s="70"/>
      <c r="J329" s="70"/>
      <c r="K329" s="70"/>
      <c r="L329" s="70"/>
      <c r="W329" s="69">
        <f>H329*1.18</f>
        <v>-24547710.734200001</v>
      </c>
    </row>
    <row r="330" spans="1:23" s="82" customFormat="1" ht="42" customHeight="1" x14ac:dyDescent="0.25">
      <c r="A330" s="80"/>
      <c r="B330" s="80"/>
      <c r="C330" s="80"/>
      <c r="D330" s="80"/>
      <c r="E330" s="80"/>
      <c r="F330" s="80"/>
      <c r="G330" s="80"/>
      <c r="H330" s="81"/>
    </row>
    <row r="331" spans="1:23" s="11" customFormat="1" x14ac:dyDescent="0.25">
      <c r="A331" s="123" t="s">
        <v>483</v>
      </c>
      <c r="B331" s="123"/>
      <c r="C331" s="83"/>
      <c r="D331" s="84"/>
      <c r="E331" s="84"/>
      <c r="F331" s="124"/>
      <c r="G331" s="124"/>
      <c r="H331" s="124"/>
      <c r="I331" s="84"/>
      <c r="J331" s="84"/>
      <c r="K331" s="84"/>
      <c r="L331" s="84"/>
      <c r="M331" s="84"/>
    </row>
    <row r="332" spans="1:23" x14ac:dyDescent="0.25">
      <c r="A332" s="85"/>
      <c r="B332" s="85"/>
      <c r="C332" s="86"/>
      <c r="D332" s="87"/>
      <c r="E332" s="88"/>
      <c r="F332" s="130"/>
      <c r="G332" s="130"/>
      <c r="H332" s="130"/>
      <c r="I332" s="89"/>
      <c r="J332" s="89"/>
      <c r="K332" s="89"/>
      <c r="L332" s="89"/>
      <c r="M332" s="89"/>
    </row>
    <row r="333" spans="1:23" x14ac:dyDescent="0.25">
      <c r="A333" s="131" t="s">
        <v>484</v>
      </c>
      <c r="B333" s="131"/>
      <c r="C333" s="86"/>
      <c r="D333" s="90"/>
      <c r="E333" s="91"/>
      <c r="F333" s="90"/>
      <c r="G333" s="90"/>
      <c r="H333" s="90"/>
      <c r="I333" s="89"/>
      <c r="J333" s="89"/>
      <c r="K333" s="89"/>
      <c r="L333" s="89"/>
      <c r="M333" s="89"/>
    </row>
    <row r="334" spans="1:23" x14ac:dyDescent="0.25">
      <c r="A334" s="85"/>
      <c r="B334" s="85"/>
      <c r="C334" s="86"/>
      <c r="D334" s="90"/>
      <c r="E334" s="91"/>
      <c r="F334" s="90"/>
      <c r="G334" s="90"/>
      <c r="H334" s="90"/>
      <c r="I334" s="89"/>
      <c r="J334" s="89"/>
      <c r="K334" s="89"/>
      <c r="L334" s="89"/>
      <c r="M334" s="89"/>
    </row>
    <row r="335" spans="1:23" ht="34.5" customHeight="1" x14ac:dyDescent="0.25">
      <c r="A335" s="85"/>
      <c r="B335" s="85"/>
      <c r="C335" s="86"/>
      <c r="D335" s="90"/>
      <c r="E335" s="91"/>
      <c r="F335" s="90"/>
      <c r="G335" s="90"/>
      <c r="H335" s="90"/>
      <c r="I335" s="89"/>
      <c r="J335" s="89"/>
      <c r="K335" s="89"/>
      <c r="L335" s="89"/>
    </row>
    <row r="336" spans="1:23" x14ac:dyDescent="0.25">
      <c r="A336" s="92"/>
      <c r="B336" s="92"/>
      <c r="C336" s="93"/>
      <c r="D336" s="94"/>
      <c r="E336" s="95"/>
      <c r="F336" s="95"/>
      <c r="G336" s="95"/>
      <c r="H336" s="96"/>
      <c r="I336" s="95"/>
      <c r="J336" s="85"/>
      <c r="K336" s="85"/>
      <c r="L336" s="89"/>
    </row>
    <row r="337" spans="1:12" x14ac:dyDescent="0.25">
      <c r="A337" s="92"/>
      <c r="B337" s="92"/>
      <c r="C337" s="93"/>
      <c r="D337" s="94"/>
      <c r="E337" s="95"/>
      <c r="F337" s="95"/>
      <c r="G337" s="95"/>
      <c r="H337" s="96"/>
      <c r="I337" s="95"/>
      <c r="J337" s="85"/>
      <c r="K337" s="85"/>
      <c r="L337" s="89"/>
    </row>
    <row r="338" spans="1:12" s="11" customFormat="1" x14ac:dyDescent="0.25">
      <c r="A338" s="123" t="s">
        <v>485</v>
      </c>
      <c r="B338" s="123"/>
      <c r="C338" s="83"/>
      <c r="D338" s="84"/>
      <c r="E338" s="84"/>
      <c r="F338" s="124"/>
      <c r="G338" s="124"/>
      <c r="H338" s="124"/>
      <c r="I338" s="84"/>
      <c r="J338" s="84"/>
      <c r="K338" s="84"/>
      <c r="L338" s="1"/>
    </row>
    <row r="339" spans="1:12" x14ac:dyDescent="0.25">
      <c r="A339" s="85"/>
      <c r="B339" s="85"/>
      <c r="C339" s="86" t="s">
        <v>439</v>
      </c>
      <c r="D339" s="87" t="s">
        <v>440</v>
      </c>
      <c r="E339" s="88"/>
      <c r="F339" s="130" t="s">
        <v>441</v>
      </c>
      <c r="G339" s="130"/>
      <c r="H339" s="130"/>
      <c r="I339" s="85"/>
      <c r="J339" s="85"/>
      <c r="K339" s="85"/>
      <c r="L339" s="89"/>
    </row>
    <row r="340" spans="1:12" x14ac:dyDescent="0.25">
      <c r="A340" s="128" t="s">
        <v>484</v>
      </c>
      <c r="B340" s="129"/>
      <c r="C340" s="97"/>
      <c r="D340" s="97"/>
      <c r="E340" s="97"/>
      <c r="F340" s="97"/>
      <c r="G340" s="97"/>
      <c r="H340" s="98"/>
      <c r="I340" s="97"/>
      <c r="J340" s="97"/>
      <c r="K340" s="97"/>
      <c r="L340" s="97"/>
    </row>
  </sheetData>
  <mergeCells count="43">
    <mergeCell ref="A12:H12"/>
    <mergeCell ref="D113:G113"/>
    <mergeCell ref="D114:G114"/>
    <mergeCell ref="D288:G288"/>
    <mergeCell ref="D289:G289"/>
    <mergeCell ref="E6:F6"/>
    <mergeCell ref="C7:D7"/>
    <mergeCell ref="A9:B9"/>
    <mergeCell ref="C9:C10"/>
    <mergeCell ref="D9:D10"/>
    <mergeCell ref="E9:E10"/>
    <mergeCell ref="F9:H9"/>
    <mergeCell ref="D1:E1"/>
    <mergeCell ref="G1:H1"/>
    <mergeCell ref="G2:H2"/>
    <mergeCell ref="D4:D5"/>
    <mergeCell ref="E4:F5"/>
    <mergeCell ref="G4:H4"/>
    <mergeCell ref="A311:F311"/>
    <mergeCell ref="A312:F312"/>
    <mergeCell ref="A315:F315"/>
    <mergeCell ref="A313:F313"/>
    <mergeCell ref="A321:F321"/>
    <mergeCell ref="A316:F316"/>
    <mergeCell ref="A317:F317"/>
    <mergeCell ref="A318:F318"/>
    <mergeCell ref="A319:F319"/>
    <mergeCell ref="A320:F320"/>
    <mergeCell ref="A322:F322"/>
    <mergeCell ref="A324:F324"/>
    <mergeCell ref="A325:F325"/>
    <mergeCell ref="A326:F326"/>
    <mergeCell ref="A327:F327"/>
    <mergeCell ref="A329:F329"/>
    <mergeCell ref="A331:B331"/>
    <mergeCell ref="F331:H331"/>
    <mergeCell ref="A328:H328"/>
    <mergeCell ref="A340:B340"/>
    <mergeCell ref="F332:H332"/>
    <mergeCell ref="A333:B333"/>
    <mergeCell ref="A338:B338"/>
    <mergeCell ref="F338:H338"/>
    <mergeCell ref="F339:H339"/>
  </mergeCells>
  <pageMargins left="0.57999999999999996" right="0.28999999999999998" top="0.28999999999999998" bottom="0.44" header="0.19685039370078741" footer="0.24"/>
  <pageSetup paperSize="9" scale="75" fitToHeight="1000" orientation="portrait" horizontalDpi="300" verticalDpi="300" r:id="rId1"/>
  <headerFooter>
    <oddFooter>&amp;C&amp;"Times New Roman,обычный"&amp;8КС2 № 23 смета №02-02-03(К) Вентиляция, дымоудаление и система охлаждения воздуха 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оригенал</vt:lpstr>
      <vt:lpstr>оригенал!Заголовки_для_печати</vt:lpstr>
      <vt:lpstr>оригенал!Область_печати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Иванов</cp:lastModifiedBy>
  <cp:lastPrinted>2013-07-03T10:21:31Z</cp:lastPrinted>
  <dcterms:created xsi:type="dcterms:W3CDTF">2008-02-01T13:35:01Z</dcterms:created>
  <dcterms:modified xsi:type="dcterms:W3CDTF">2014-03-26T09:32:52Z</dcterms:modified>
</cp:coreProperties>
</file>