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5" yWindow="5970" windowWidth="15420" windowHeight="5715"/>
  </bookViews>
  <sheets>
    <sheet name="Мои данные" sheetId="1" r:id="rId1"/>
    <sheet name="Вспомогательный" sheetId="2" state="hidden" r:id="rId2"/>
  </sheets>
  <definedNames>
    <definedName name="_xlnm.Print_Titles" localSheetId="0">'Мои данные'!$15:$15</definedName>
    <definedName name="_xlnm.Print_Area" localSheetId="0">'Мои данные'!$A$1:$N$28</definedName>
  </definedNames>
  <calcPr calcId="145621"/>
</workbook>
</file>

<file path=xl/calcChain.xml><?xml version="1.0" encoding="utf-8"?>
<calcChain xmlns="http://schemas.openxmlformats.org/spreadsheetml/2006/main">
  <c r="N19" i="1" l="1"/>
  <c r="N18" i="1" l="1"/>
  <c r="N21" i="1"/>
  <c r="N22" i="1"/>
  <c r="N24" i="1"/>
  <c r="N25" i="1"/>
  <c r="E17" i="1"/>
  <c r="A12" i="2"/>
  <c r="N17" i="1"/>
  <c r="F17" i="1"/>
  <c r="D17" i="1"/>
  <c r="N27" i="1" l="1"/>
  <c r="N28" i="1" s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локальной сметы&gt;</t>
        </r>
      </text>
    </comment>
    <comment ref="A10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5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5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5" authorId="0">
      <text>
        <r>
          <rPr>
            <sz val="8"/>
            <color indexed="81"/>
            <rFont val="Tahoma"/>
            <family val="2"/>
            <charset val="204"/>
          </rPr>
          <t xml:space="preserve"> =IF(&lt;Пустой идентификатор&gt;&lt;Количество всего (физ. объем) по позиции&gt; = "","0",&lt;Количество всего (физ. объем) по позиции&gt;)</t>
        </r>
      </text>
    </comment>
    <comment ref="F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5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раздела&gt;</t>
        </r>
      </text>
    </comment>
    <comment ref="M15" authorId="0">
      <text>
        <r>
          <rPr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N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<sst xmlns="http://schemas.openxmlformats.org/spreadsheetml/2006/main" count="31" uniqueCount="31">
  <si>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</si>
  <si>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</si>
  <si>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</si>
  <si>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</si>
  <si>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СМЕТА № 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</si>
  <si>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</si>
  <si>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</si>
  <si>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 xml:space="preserve">Приложение к Договору № </t>
  </si>
  <si>
    <t>Форма 2п</t>
  </si>
  <si>
    <t>Расчет стоимости: (a+bx)*Kj или
(стоимость
строительно-монтажных
работ)*проц./ 100 или количество * цена, руб.</t>
  </si>
  <si>
    <t>Стоимость работ,    тыс. руб.</t>
  </si>
  <si>
    <t xml:space="preserve">                           Раздел 1. Проектные работы</t>
  </si>
  <si>
    <t>Разработка проектно-сметной документации для строительства центра общественной безопасности</t>
  </si>
  <si>
    <t xml:space="preserve">СБЦ4-25-2-А
/Таблица: СБЦ4-25-2 параметр: А/ "Объекты жилищно-гражд.строит. (2003г.)" </t>
  </si>
  <si>
    <t>1,49*1,05*1,04*1,03*1,03*1,02*1,01*1,03*1,1*1,01*1,09*1,1*1,47*1,09*1,07*1,07*1,07*1,05*1,02*1,04*1,12</t>
  </si>
  <si>
    <t>цены 2001</t>
  </si>
  <si>
    <t>(Стадия (П) Архитектурно-строительная часть (49%) ПЗ=1,49;
Стадия (П) Технологическая часть  (5%) ПЗ=1,05;
Стадия (П) Отопление и вентиляция (4%) ПЗ=1,04;
Стадия (П) Водоснабжение,  канализация, газоснабжение, горячее водоснабжение, водостоки (3%) ПЗ=1,03;
Стадия (П) Электрооборудование и электроснабжение (3%) ПЗ=1,03;
Стадия (П) Средства связи и сигнализация (2%) ПЗ=1,02;
Стадия (П) Механизация и транспорт (1%) ПЗ=1,01;
Стадия (П) Генплан, вертикальная планировка; благоустройство, малые формы, инженерные сети (3%) ПЗ=1,03;
Стадия (П) ПОС (10%) ПЗ=1,1;
Стадия (П) Технико-экономические показатели (1%) ПЗ=1,01;
Стадия (П) Сметная документация (9%) ПЗ=1,09;
Стадия (П) Охрана окружающей природной среды (10%) ПЗ=1,1;
Стадия (Р) Архитектурно-строительная часть (47%) ПЗ=1,47;
Стадия (Р) Технологическая часть  (9%) ПЗ=1,09;
Стадия (Р) Отопление и вентиляция (7%) ПЗ=1,07;
Стадия (Р) Водоснабжение,  канализация, газоснабжение, горячее водоснабжение, водостоки (7%) ПЗ=1,07;
Стадия (Р) Электрооборудование и электроснабжение (7%) ПЗ=1,07;
Стадия (Р) Средства связи и сигнализация (5%) ПЗ=1,05;
Стадия (Р) Механизация и транспорт (2%) ПЗ=1,02;
Стадия (Р) Генплан, вертикальная планировка; благоустройство, малые формы, инженерные сети (4%) ПЗ=1,04;
Стадия (Р) Сметная документация (12%) ПЗ=1,12)</t>
  </si>
  <si>
    <t>объект</t>
  </si>
  <si>
    <t>Итого прямые затраты по разделу в ценах 2001г.</t>
  </si>
  <si>
    <t>Итого прямые затраты по разделу с учетом коэффициентов к итогам</t>
  </si>
  <si>
    <t xml:space="preserve">  В том числе, справочно:</t>
  </si>
  <si>
    <t xml:space="preserve">   Коэффициент пересчета в текуший уровень цен ПИР (Письмо Минрегиона РФ №31478-СД/10 от 29.07.2013г. ) к ценам 2001г. ПЗ=3,64 (ОЗП=3,64; ЭМ=3,64; ЗПМ=3,64; МАТ=3,64; ТЗ=3,64; ТЗМ=3,64)  (Поз. 1)</t>
  </si>
  <si>
    <t xml:space="preserve">   Прогнозный индекс инфляции на январь 2014года (Письмо №3-Р от 22.02.2012г. Департамиета развитя) ПЗ=1,032 (ОЗП=1,032; ЭМ=1,032; ЗПМ=1,032; МАТ=1,032; ТЗ=1,032; ТЗМ=1,032)  (Поз. 1)</t>
  </si>
  <si>
    <t>Итоги по разделу 1 Проектные работы :</t>
  </si>
  <si>
    <t xml:space="preserve">  Проектные работы: Объекты жилищно-гражданского строительства (2003,2010)</t>
  </si>
  <si>
    <t xml:space="preserve">  Итого</t>
  </si>
  <si>
    <t xml:space="preserve">    В том числе:</t>
  </si>
  <si>
    <t>Разработка стадии "П" и "РД"</t>
  </si>
  <si>
    <t>Для разработки проектно-сметной документации для строительства центра общественной безопасности, по адресу: Московская область, г.Люберцы, мкр. 7-8 кв.7А, корпус №50А</t>
  </si>
  <si>
    <t>НДС 18%</t>
  </si>
  <si>
    <t>Итого с НДС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</si>
</sst>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sz val="8"/>
      <color rgb="FF000000"/>
      <name val="Arial Cyr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indent="1"/>
    </xf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2" xfId="12" applyFont="1" applyBorder="1">
      <alignment horizontal="center" wrapText="1"/>
    </xf>
    <xf numFmtId="164" fontId="8" fillId="0" borderId="1" xfId="0" applyNumberFormat="1" applyFont="1" applyBorder="1" applyAlignment="1">
      <alignment horizontal="right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 wrapText="1"/>
    </xf>
    <xf numFmtId="10" fontId="8" fillId="0" borderId="2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0" fontId="0" fillId="0" borderId="0" xfId="0"/>
    <xf numFmtId="0" fontId="8" fillId="0" borderId="0" xfId="0" applyFont="1"/>
    <xf numFmtId="0" fontId="0" fillId="0" borderId="1" xfId="0" applyFont="1" applyBorder="1" applyAlignment="1">
      <alignment horizontal="left" vertical="top" wrapText="1"/>
    </xf>
    <xf numFmtId="164" fontId="6" fillId="0" borderId="0" xfId="0" applyNumberFormat="1" applyFont="1" applyAlignment="1">
      <alignment vertical="top" wrapText="1"/>
    </xf>
    <xf numFmtId="0" fontId="7" fillId="0" borderId="0" xfId="21" applyFont="1">
      <alignment horizontal="center"/>
    </xf>
    <xf numFmtId="0" fontId="8" fillId="0" borderId="0" xfId="0" applyFont="1" applyAlignment="1">
      <alignment horizontal="center"/>
    </xf>
    <xf numFmtId="0" fontId="9" fillId="0" borderId="0" xfId="21" applyFont="1" applyBorder="1" applyAlignment="1">
      <alignment horizontal="center" vertical="top" wrapText="1"/>
    </xf>
    <xf numFmtId="0" fontId="10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wrapText="1"/>
    </xf>
    <xf numFmtId="0" fontId="8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top" wrapText="1"/>
    </xf>
  </cellXfs>
  <cellStyles count="33">
    <cellStyle name="Акт" xfId="1"/>
    <cellStyle name="АктМТСН" xfId="2"/>
    <cellStyle name="АктМТСН 2" xfId="24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БИМ 2" xfId="25"/>
    <cellStyle name="ИтогоАктРесМет" xfId="8"/>
    <cellStyle name="ИтогоАктРесМет 2" xfId="26"/>
    <cellStyle name="ИтогоБазЦ" xfId="9"/>
    <cellStyle name="ИтогоБИМ" xfId="10"/>
    <cellStyle name="ИтогоБИМ 2" xfId="27"/>
    <cellStyle name="ИтогоРесМет" xfId="11"/>
    <cellStyle name="ИтогоРесМет 2" xfId="28"/>
    <cellStyle name="ЛокСмета" xfId="12"/>
    <cellStyle name="ЛокСмМТСН" xfId="13"/>
    <cellStyle name="ЛокСмМТСН 2" xfId="29"/>
    <cellStyle name="М29" xfId="14"/>
    <cellStyle name="М29 2" xfId="30"/>
    <cellStyle name="ОбСмета" xfId="15"/>
    <cellStyle name="ОбСмета 2" xfId="31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СводРасч 2" xfId="32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13</xdr:row>
          <xdr:rowOff>1057275</xdr:rowOff>
        </xdr:from>
        <xdr:to>
          <xdr:col>1</xdr:col>
          <xdr:colOff>1028700</xdr:colOff>
          <xdr:row>13</xdr:row>
          <xdr:rowOff>1266825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 …</a:t>
              </a:r>
              <a:endParaRPr lang="ru-RU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847725</xdr:rowOff>
        </xdr:from>
        <xdr:to>
          <xdr:col>1</xdr:col>
          <xdr:colOff>1905000</xdr:colOff>
          <xdr:row>13</xdr:row>
          <xdr:rowOff>1095375</xdr:rowOff>
        </xdr:to>
        <xdr:sp macro="" textlink="">
          <xdr:nvSpPr>
            <xdr:cNvPr id="1071" name="CheckBox1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Y29"/>
  <sheetViews>
    <sheetView showGridLines="0" tabSelected="1" topLeftCell="A10" zoomScaleNormal="100" workbookViewId="0">
      <selection activeCell="D17" sqref="D17"/>
    </sheetView>
  </sheetViews>
  <sheetFormatPr defaultColWidth="9.140625" defaultRowHeight="12.75" x14ac:dyDescent="0.2"/>
  <cols>
    <col min="1" max="1" width="5.7109375" style="1" customWidth="1"/>
    <col min="2" max="3" width="29.42578125" style="1" customWidth="1"/>
    <col min="4" max="4" width="31.28515625" style="1" customWidth="1"/>
    <col min="5" max="10" width="22.140625" style="1" hidden="1" customWidth="1"/>
    <col min="11" max="11" width="73.7109375" style="1" hidden="1" customWidth="1"/>
    <col min="12" max="13" width="15" style="1" hidden="1" customWidth="1"/>
    <col min="14" max="14" width="11.140625" style="1" customWidth="1"/>
    <col min="15" max="15" width="9.140625" style="1" customWidth="1"/>
    <col min="16" max="16" width="12.140625" style="1" customWidth="1"/>
    <col min="17" max="17" width="9.140625" style="1"/>
    <col min="18" max="18" width="11.5703125" style="1" bestFit="1" customWidth="1"/>
    <col min="19" max="24" width="9.140625" style="1"/>
    <col min="25" max="25" width="79.28515625" style="12" customWidth="1"/>
    <col min="26" max="16384" width="9.140625" style="1"/>
  </cols>
  <sheetData>
    <row r="1" spans="1:14" x14ac:dyDescent="0.2">
      <c r="A1" s="29"/>
      <c r="B1" s="29"/>
      <c r="C1" s="29"/>
      <c r="D1" s="29"/>
      <c r="N1" s="11" t="s">
        <v>8</v>
      </c>
    </row>
    <row r="2" spans="1:14" ht="13.15" customHeight="1" x14ac:dyDescent="0.2">
      <c r="A2" s="30" t="s">
        <v>7</v>
      </c>
      <c r="B2" s="30"/>
      <c r="C2" s="30"/>
      <c r="D2" s="30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.75" x14ac:dyDescent="0.25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x14ac:dyDescent="0.2">
      <c r="A5" s="22"/>
      <c r="B5" s="26" t="s">
        <v>27</v>
      </c>
      <c r="C5" s="26"/>
      <c r="D5" s="26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40.9" customHeight="1" x14ac:dyDescent="0.2">
      <c r="A7" s="27" t="s">
        <v>28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">
      <c r="A9" s="3" t="s">
        <v>2</v>
      </c>
      <c r="B9" s="2"/>
    </row>
    <row r="10" spans="1:14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x14ac:dyDescent="0.2">
      <c r="A11" s="2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">
      <c r="A12" s="3" t="s">
        <v>3</v>
      </c>
      <c r="B12" s="2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x14ac:dyDescent="0.2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s="8" customFormat="1" ht="100.5" customHeight="1" x14ac:dyDescent="0.2">
      <c r="A14" s="7" t="s">
        <v>0</v>
      </c>
      <c r="B14" s="7" t="s">
        <v>5</v>
      </c>
      <c r="C14" s="7" t="s">
        <v>6</v>
      </c>
      <c r="D14" s="7" t="s">
        <v>9</v>
      </c>
      <c r="E14" s="7"/>
      <c r="F14" s="7"/>
      <c r="G14" s="7"/>
      <c r="H14" s="7"/>
      <c r="I14" s="7"/>
      <c r="J14" s="7"/>
      <c r="K14" s="7"/>
      <c r="L14" s="7"/>
      <c r="M14" s="7"/>
      <c r="N14" s="7" t="s">
        <v>10</v>
      </c>
    </row>
    <row r="15" spans="1:14" x14ac:dyDescent="0.2">
      <c r="A15" s="13">
        <v>1</v>
      </c>
      <c r="B15" s="13">
        <v>2</v>
      </c>
      <c r="C15" s="13">
        <v>3</v>
      </c>
      <c r="D15" s="13">
        <v>4</v>
      </c>
      <c r="E15" s="13"/>
      <c r="F15" s="13"/>
      <c r="G15" s="13"/>
      <c r="H15" s="13"/>
      <c r="I15" s="13"/>
      <c r="J15" s="13"/>
      <c r="K15" s="13"/>
      <c r="L15" s="13"/>
      <c r="M15" s="13"/>
      <c r="N15" s="13">
        <v>5</v>
      </c>
    </row>
    <row r="16" spans="1:14" s="9" customFormat="1" ht="19.350000000000001" customHeight="1" x14ac:dyDescent="0.2">
      <c r="A16" s="32" t="s">
        <v>11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25" s="10" customFormat="1" ht="97.15" customHeight="1" x14ac:dyDescent="0.2">
      <c r="A17" s="15">
        <v>1</v>
      </c>
      <c r="B17" s="16" t="s">
        <v>12</v>
      </c>
      <c r="C17" s="17" t="s">
        <v>13</v>
      </c>
      <c r="D17" s="18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397828 * 1,49*1,05*1,04*1,03*1,03*1,02*1,01*1,03*1,1*1,01*1,09*1,1*1,47*1,09*1,07*1,07*1,07*1,05*1,02*1,04*1,12</v>
      </c>
      <c r="E17" s="19">
        <f>IF( 1 = "","0",1)</f>
        <v>1</v>
      </c>
      <c r="F17" s="19" t="str">
        <f ca="1">IF(INDIRECT("J" &amp; ROW())="текущие цены", IF(INDIRECT("G" &amp; ROW())="", "0", "0"), IF(INDIRECT("G" &amp; ROW())="", "2376877.03","397828"))</f>
        <v>397828</v>
      </c>
      <c r="G17" s="19" t="s">
        <v>14</v>
      </c>
      <c r="H17" s="19"/>
      <c r="I17" s="19"/>
      <c r="J17" s="19" t="s">
        <v>15</v>
      </c>
      <c r="K17" s="19" t="s">
        <v>16</v>
      </c>
      <c r="L17" s="19">
        <v>1</v>
      </c>
      <c r="M17" s="19" t="s">
        <v>17</v>
      </c>
      <c r="N17" s="20">
        <f ca="1">IF(INDIRECT("J" &amp; ROW())="текущие цены", 0/1000, 2376877.03/1000)</f>
        <v>2376.8770299999996</v>
      </c>
      <c r="O17" s="9"/>
      <c r="P17" s="9"/>
      <c r="Q17" s="9"/>
      <c r="R17" s="9"/>
      <c r="S17" s="9"/>
      <c r="Y17" s="9"/>
    </row>
    <row r="18" spans="1:25" x14ac:dyDescent="0.2">
      <c r="A18" s="34" t="s">
        <v>18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14">
        <f>2376877.03/1000</f>
        <v>2376.8770299999996</v>
      </c>
      <c r="O18" s="9"/>
      <c r="P18" s="9"/>
      <c r="Q18" s="9"/>
      <c r="R18" s="9"/>
      <c r="S18" s="9"/>
    </row>
    <row r="19" spans="1:25" ht="34.15" customHeight="1" x14ac:dyDescent="0.2">
      <c r="A19" s="34" t="s">
        <v>19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4">
        <f>8928691.03/1000</f>
        <v>8928.69103</v>
      </c>
      <c r="O19" s="9"/>
      <c r="P19" s="9"/>
      <c r="Q19" s="9"/>
      <c r="R19" s="9"/>
      <c r="S19" s="9"/>
    </row>
    <row r="20" spans="1:25" x14ac:dyDescent="0.2">
      <c r="A20" s="34" t="s">
        <v>20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14"/>
      <c r="O20" s="9"/>
      <c r="P20" s="9"/>
      <c r="Q20" s="9"/>
      <c r="R20" s="9"/>
      <c r="S20" s="9"/>
    </row>
    <row r="21" spans="1:25" ht="51" customHeight="1" x14ac:dyDescent="0.2">
      <c r="A21" s="34" t="s">
        <v>21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0">
        <f>6274955.36/1000</f>
        <v>6274.9553599999999</v>
      </c>
      <c r="O21" s="9"/>
      <c r="P21" s="24"/>
      <c r="Q21" s="24"/>
      <c r="R21" s="9"/>
      <c r="S21" s="9"/>
    </row>
    <row r="22" spans="1:25" ht="51" customHeight="1" x14ac:dyDescent="0.2">
      <c r="A22" s="34" t="s">
        <v>22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0">
        <f>276858.64/1000</f>
        <v>276.85864000000004</v>
      </c>
      <c r="O22" s="9"/>
      <c r="P22" s="9"/>
      <c r="Q22" s="9"/>
      <c r="R22" s="9"/>
      <c r="S22" s="9"/>
    </row>
    <row r="23" spans="1:25" x14ac:dyDescent="0.2">
      <c r="A23" s="36" t="s">
        <v>23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14"/>
      <c r="O23" s="9"/>
      <c r="P23" s="9"/>
      <c r="Q23" s="9"/>
      <c r="R23" s="9"/>
      <c r="S23" s="9"/>
    </row>
    <row r="24" spans="1:25" ht="34.15" customHeight="1" x14ac:dyDescent="0.2">
      <c r="A24" s="34" t="s">
        <v>24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14">
        <f>8928691.03/1000</f>
        <v>8928.69103</v>
      </c>
      <c r="O24" s="9"/>
      <c r="P24" s="24"/>
      <c r="Q24" s="9"/>
      <c r="R24" s="9"/>
      <c r="S24" s="9"/>
    </row>
    <row r="25" spans="1:25" x14ac:dyDescent="0.2">
      <c r="A25" s="34" t="s">
        <v>25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14">
        <f>8928691.03/1000</f>
        <v>8928.69103</v>
      </c>
      <c r="O25" s="9"/>
      <c r="P25" s="9"/>
      <c r="Q25" s="9"/>
      <c r="R25" s="9"/>
      <c r="S25" s="9"/>
    </row>
    <row r="26" spans="1:25" x14ac:dyDescent="0.2">
      <c r="A26" s="34" t="s">
        <v>26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14"/>
      <c r="O26" s="9"/>
      <c r="P26" s="9"/>
      <c r="Q26" s="9"/>
      <c r="R26" s="9"/>
      <c r="S26" s="9"/>
    </row>
    <row r="27" spans="1:25" x14ac:dyDescent="0.2">
      <c r="A27" s="38" t="s">
        <v>29</v>
      </c>
      <c r="B27" s="38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4">
        <f>N25*0.18</f>
        <v>1607.1643853999999</v>
      </c>
      <c r="O27" s="9"/>
      <c r="P27" s="9"/>
      <c r="Q27" s="9"/>
      <c r="R27" s="9"/>
      <c r="S27" s="9"/>
    </row>
    <row r="28" spans="1:25" x14ac:dyDescent="0.2">
      <c r="A28" s="38" t="s">
        <v>30</v>
      </c>
      <c r="B28" s="38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39">
        <f>N25+N27</f>
        <v>10535.855415399999</v>
      </c>
      <c r="O28" s="9"/>
      <c r="P28" s="9"/>
      <c r="Q28" s="9"/>
      <c r="R28" s="9"/>
      <c r="S28" s="9"/>
    </row>
    <row r="29" spans="1: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</sheetData>
  <mergeCells count="21">
    <mergeCell ref="A29:N29"/>
    <mergeCell ref="A1:D1"/>
    <mergeCell ref="C12:N12"/>
    <mergeCell ref="A10:N10"/>
    <mergeCell ref="A16:N16"/>
    <mergeCell ref="A18:M18"/>
    <mergeCell ref="A2:D2"/>
    <mergeCell ref="A19:M19"/>
    <mergeCell ref="A20:M20"/>
    <mergeCell ref="A21:M21"/>
    <mergeCell ref="A22:M22"/>
    <mergeCell ref="A23:M23"/>
    <mergeCell ref="A24:M24"/>
    <mergeCell ref="A25:M25"/>
    <mergeCell ref="A26:M26"/>
    <mergeCell ref="A27:B27"/>
    <mergeCell ref="A3:N3"/>
    <mergeCell ref="A4:N4"/>
    <mergeCell ref="A7:N7"/>
    <mergeCell ref="B5:D5"/>
    <mergeCell ref="A28:B28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85" fitToHeight="0" orientation="portrait" r:id="rId1"/>
  <headerFooter alignWithMargins="0">
    <oddHeader>&amp;LГРАНД-Смета</oddHeader>
    <oddFooter>&amp;R&amp;P</oddFooter>
  </headerFooter>
  <drawing r:id="rId2"/>
  <legacyDrawing r:id="rId3"/>
  <controls>
    <mc:AlternateContent xmlns:mc="http://schemas.openxmlformats.org/markup-compatibility/2006">
      <mc:Choice Requires="x14">
        <control shapeId="1071" r:id="rId4" name="CheckBox1">
          <controlPr print="0" autoLine="0" r:id="rId5">
            <anchor moveWithCells="1">
              <from>
                <xdr:col>1</xdr:col>
                <xdr:colOff>19050</xdr:colOff>
                <xdr:row>13</xdr:row>
                <xdr:rowOff>847725</xdr:rowOff>
              </from>
              <to>
                <xdr:col>1</xdr:col>
                <xdr:colOff>1905000</xdr:colOff>
                <xdr:row>13</xdr:row>
                <xdr:rowOff>1095375</xdr:rowOff>
              </to>
            </anchor>
          </controlPr>
        </control>
      </mc:Choice>
      <mc:Fallback>
        <control shapeId="1071" r:id="rId4" name="CheckBox1"/>
      </mc:Fallback>
    </mc:AlternateContent>
    <mc:AlternateContent xmlns:mc="http://schemas.openxmlformats.org/markup-compatibility/2006">
      <mc:Choice Requires="x14">
        <control shapeId="1070" r:id="rId6" name="Button 46">
          <controlPr defaultSize="0" print="0" autoFill="0" autoPict="0" macro="[0]!Лист1.CollapseRows">
            <anchor moveWithCells="1" sizeWithCells="1">
              <from>
                <xdr:col>1</xdr:col>
                <xdr:colOff>28575</xdr:colOff>
                <xdr:row>13</xdr:row>
                <xdr:rowOff>1057275</xdr:rowOff>
              </from>
              <to>
                <xdr:col>1</xdr:col>
                <xdr:colOff>1028700</xdr:colOff>
                <xdr:row>13</xdr:row>
                <xdr:rowOff>1266825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2"/>
  <sheetViews>
    <sheetView workbookViewId="0">
      <selection activeCell="A12" sqref="A12"/>
    </sheetView>
  </sheetViews>
  <sheetFormatPr defaultRowHeight="12.75" x14ac:dyDescent="0.2"/>
  <sheetData>
    <row r="12" spans="1:1" x14ac:dyDescent="0.2">
      <c r="A12">
        <f>MAX('Мои данные'!L:L)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Вспомогательный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Кирюшина Ирина</dc:creator>
  <dc:description>17.05.2010</dc:description>
  <cp:lastModifiedBy>A.Suvorova</cp:lastModifiedBy>
  <cp:lastPrinted>2013-08-29T11:11:01Z</cp:lastPrinted>
  <dcterms:created xsi:type="dcterms:W3CDTF">2007-02-21T08:42:24Z</dcterms:created>
  <dcterms:modified xsi:type="dcterms:W3CDTF">2013-08-29T11:47:15Z</dcterms:modified>
</cp:coreProperties>
</file>