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1760"/>
  </bookViews>
  <sheets>
    <sheet name="Таблица" sheetId="1" r:id="rId1"/>
  </sheets>
  <calcPr calcId="145621"/>
</workbook>
</file>

<file path=xl/calcChain.xml><?xml version="1.0" encoding="utf-8"?>
<calcChain xmlns="http://schemas.openxmlformats.org/spreadsheetml/2006/main">
  <c r="K22" i="1" l="1"/>
  <c r="K15" i="1"/>
  <c r="L18" i="1"/>
  <c r="M18" i="1"/>
  <c r="U16" i="1"/>
  <c r="U17" i="1"/>
  <c r="U18" i="1"/>
  <c r="U19" i="1"/>
  <c r="U20" i="1"/>
  <c r="U22" i="1"/>
  <c r="U23" i="1"/>
  <c r="U24" i="1"/>
  <c r="K18" i="1" l="1"/>
  <c r="J18" i="1" s="1"/>
  <c r="M22" i="1" l="1"/>
  <c r="L22" i="1"/>
  <c r="L15" i="1"/>
  <c r="J22" i="1" l="1"/>
  <c r="U15" i="1"/>
  <c r="M15" i="1" l="1"/>
  <c r="J15" i="1" s="1"/>
  <c r="I22" i="1" l="1"/>
</calcChain>
</file>

<file path=xl/comments1.xml><?xml version="1.0" encoding="utf-8"?>
<comments xmlns="http://schemas.openxmlformats.org/spreadsheetml/2006/main">
  <authors>
    <author>Александр Федорович Беседин</author>
  </authors>
  <commentList>
    <comment ref="B11" authorId="0">
      <text>
        <r>
          <rPr>
            <b/>
            <sz val="9"/>
            <color indexed="81"/>
            <rFont val="Tahoma"/>
            <family val="2"/>
            <charset val="204"/>
          </rPr>
          <t>Александр Федорович Беседин от 01.09.2017 г.:</t>
        </r>
        <r>
          <rPr>
            <sz val="9"/>
            <color indexed="81"/>
            <rFont val="Tahoma"/>
            <family val="2"/>
            <charset val="204"/>
          </rPr>
          <t xml:space="preserve">
Классифицировать ресурс по методике "Классификатора строительных ресурсов" (ФГИС ЦС: </t>
        </r>
        <r>
          <rPr>
            <b/>
            <sz val="9"/>
            <color indexed="81"/>
            <rFont val="Tahoma"/>
            <family val="2"/>
            <charset val="204"/>
          </rPr>
          <t>https://fgiscs.minstroyrf.ru/#/ksr</t>
        </r>
        <r>
          <rPr>
            <sz val="9"/>
            <color indexed="81"/>
            <rFont val="Tahoma"/>
            <family val="2"/>
            <charset val="204"/>
          </rPr>
          <t>)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Александр Федорович Беседин от 01.09.2017 г.:</t>
        </r>
        <r>
          <rPr>
            <sz val="9"/>
            <color indexed="81"/>
            <rFont val="Tahoma"/>
            <family val="2"/>
            <charset val="204"/>
          </rPr>
          <t xml:space="preserve">
"Методика определения сметных цен на материалы, изделия, конструкции, оборудование и цен услуг на перевозку грузов для строительства", утвержденная приказом Минстроем РФ от 20.12.2016 г. № 1001/пр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Александр Федорович Беседин от 01.09.2017 г.:</t>
        </r>
        <r>
          <rPr>
            <sz val="9"/>
            <color indexed="81"/>
            <rFont val="Tahoma"/>
            <family val="2"/>
            <charset val="204"/>
          </rPr>
          <t xml:space="preserve">
Обозначение исходных данных в прилагаемых к расчету документах производителя (поставщика)</t>
        </r>
      </text>
    </comment>
    <comment ref="P11" authorId="0">
      <text>
        <r>
          <rPr>
            <b/>
            <sz val="8"/>
            <color indexed="81"/>
            <rFont val="Tahoma"/>
            <family val="2"/>
            <charset val="204"/>
          </rPr>
          <t>Александр Федорович Беседин от 01.09.2017 г.:</t>
        </r>
        <r>
          <rPr>
            <sz val="8"/>
            <color indexed="81"/>
            <rFont val="Tahoma"/>
            <family val="2"/>
            <charset val="204"/>
          </rPr>
          <t xml:space="preserve">
Сокращенное название ОГРН - основной государственный регистрационный номер.
Смысл этого понятия - порядковый номер записи относительно регистрации юридического лица.
ОГРН имеет стандартный вид числа из тринадцати знаков, которое предназначено для обязательного учета зарегистрированных юридических лиц в анналах единого государственного реестра юридических лиц (ЕГРЮЛ).
Каждый ОГРН имеет свою определенную упорядоченную структуру:
1. Начальный символ - один и тот же во всех номерах, он равен единице и определяет собой код или признак ОГРН.
2. Последующие две цифры номера несут в себе информацию о двух конечных цифрах года, в котором была занесена запись в государственный реестр.
3. Еще две следующие цифры номера отображают в себе код региона России по официальному региональному перечню, который зафиксирован в 65-ой статье Конституции РФ.
4. Далее в номере идет ряд из семи цифр, который отображает собой официальный порядковый номер этой записи от начала года.
5. Наконец, конечная цифра в номере – это испытательный код государственного номера о данной регистрации; контрольное число, которое логически получается от деления всего предшествующего двенадцатизначного числа данного номера на одиннадцать. В случаях, когда остаток от этого деления равен десяти, контрольное число записывается цифрой ноль.
Выдача свидетельств с номерами основной государственной регистрации находится в ведении налоговой инспекции, которая находится непосредственно по месту данной регистрации частного предпринимателя или же организации.
ОГРН является важным источником информации (</t>
        </r>
        <r>
          <rPr>
            <b/>
            <i/>
            <sz val="8"/>
            <color indexed="81"/>
            <rFont val="Tahoma"/>
            <family val="2"/>
            <charset val="204"/>
          </rPr>
          <t>https://egrul.nalog.ru/</t>
        </r>
        <r>
          <rPr>
            <sz val="8"/>
            <color indexed="81"/>
            <rFont val="Tahoma"/>
            <family val="2"/>
            <charset val="204"/>
          </rPr>
          <t>), с помощью которого можно получить более обширные данные о самом юридическом лице, например - из публичных источников.
Эта информация может быть следующей:
1. Кто выступает непосредственным учредителем организации, кто директор;
2. Является ли эта зарегистрированная фирма на данный отрезок времени действующей;
3. Юридический адрес (то есть – фактическое место регистрации) данной фирмы.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X11" authorId="0">
      <text>
        <r>
          <rPr>
            <b/>
            <sz val="9"/>
            <color indexed="81"/>
            <rFont val="Tahoma"/>
            <family val="2"/>
            <charset val="204"/>
          </rPr>
          <t>Александр Федорович Беседин от 01.09.2017 г.:</t>
        </r>
        <r>
          <rPr>
            <sz val="9"/>
            <color indexed="81"/>
            <rFont val="Tahoma"/>
            <family val="2"/>
            <charset val="204"/>
          </rPr>
          <t xml:space="preserve">
Протяженность маршрута доставки товара от склада поставщика до стройплощадки в км, при цене "</t>
        </r>
        <r>
          <rPr>
            <b/>
            <sz val="9"/>
            <color indexed="81"/>
            <rFont val="Tahoma"/>
            <family val="2"/>
            <charset val="204"/>
          </rPr>
          <t>Франко-склад поставщика"</t>
        </r>
      </text>
    </comment>
  </commentList>
</comments>
</file>

<file path=xl/sharedStrings.xml><?xml version="1.0" encoding="utf-8"?>
<sst xmlns="http://schemas.openxmlformats.org/spreadsheetml/2006/main" count="145" uniqueCount="96">
  <si>
    <t>Утвержден:</t>
  </si>
  <si>
    <t>ГБУЗ С  "ХХХХХХХХХХХХХХХХХ"</t>
  </si>
  <si>
    <t>Директор: ___________________  / ХХХХХХХХХХ Х.Х. /</t>
  </si>
  <si>
    <t>"__" ___________ 2018г.</t>
  </si>
  <si>
    <t>М.П.</t>
  </si>
  <si>
    <t>Расчет текущей сметной цены материальных ресурсов и оборудования по результатам мониторинга стоимости ресурсов</t>
  </si>
  <si>
    <t xml:space="preserve">Объект: </t>
  </si>
  <si>
    <t>Адрес:</t>
  </si>
  <si>
    <t>Дата:</t>
  </si>
  <si>
    <t>Расчетные данные для сметного расчета</t>
  </si>
  <si>
    <t>Производитель (поставщик)</t>
  </si>
  <si>
    <t>№ пп.</t>
  </si>
  <si>
    <t>Шифр сметной расценки для сметного расчета</t>
  </si>
  <si>
    <t>Наименование ресурса отсутствующего в ТССЦ г.Севастополя</t>
  </si>
  <si>
    <t>Ед. изм.</t>
  </si>
  <si>
    <t>Класс груза</t>
  </si>
  <si>
    <t>Вес нетто,  кг</t>
  </si>
  <si>
    <t>Вес брутто, кг</t>
  </si>
  <si>
    <t>Количество на объект</t>
  </si>
  <si>
    <t>Расчетная сметная цена, руб.</t>
  </si>
  <si>
    <t>Транспортные расходы, руб.</t>
  </si>
  <si>
    <t>Расчетная оптовая цена (без НДС), руб.</t>
  </si>
  <si>
    <t>Наименование организации</t>
  </si>
  <si>
    <t>Протяженность маршрута, км</t>
  </si>
  <si>
    <t>Адрес сайта</t>
  </si>
  <si>
    <t>https://fgiscs.minstroyrf.ru/#/ksr</t>
  </si>
  <si>
    <t>https://egrul.nalog.ru/</t>
  </si>
  <si>
    <t>27.33.11.62.3.05.04-1</t>
  </si>
  <si>
    <t>Разъединитель секционный выкатной специального исполнения E1/CS 1250 4p W MP</t>
  </si>
  <si>
    <t>шт</t>
  </si>
  <si>
    <t>1115074008059</t>
  </si>
  <si>
    <t>г. Краснодар, ул.Коммунаров, 268</t>
  </si>
  <si>
    <t>1SDA059086R1</t>
  </si>
  <si>
    <t>ABB Emax Разъединитель секционный выкатной специального исполнения E1/CS 1250 4p W MP</t>
  </si>
  <si>
    <t>https://ielectrik.ru/product/abb_emax_razyedinitel_sektsionnyy_vykatnoy_spetsialnogo_ispolneniya_e1/cs_1250_4p_w_mp.html</t>
  </si>
  <si>
    <t>Компания "ЭТМ"</t>
  </si>
  <si>
    <t>1147847063638</t>
  </si>
  <si>
    <t>Выключатель-разъединитель выкатной E1N/MS 1250 4p W MP LTT (исполнение на -40С) (1SDA058946R5)</t>
  </si>
  <si>
    <t>http://www.etm.ru/cat/nn/6091793/</t>
  </si>
  <si>
    <t>ООО "КОМПАНИЯ ЛВЛ"</t>
  </si>
  <si>
    <t>1065001028080</t>
  </si>
  <si>
    <t>https://www.elevel.ru/shop/-vyklyuchateli-nagruzki-rubilniki/abb-emax-razedinitel-sektsionnyy-vykatnoy-spetsialnogo-ispolneniya-e1-cs-1250-4p-w-mp/</t>
  </si>
  <si>
    <t>…..</t>
  </si>
  <si>
    <t>….</t>
  </si>
  <si>
    <t>27.33.11.62.3.05.04-35</t>
  </si>
  <si>
    <t>Предохранитель OFAF4AaM1250 1250A тип аМ размер 4a, до 500В</t>
  </si>
  <si>
    <t>ООО "ЭЛЕКТРИКИ.СУ"</t>
  </si>
  <si>
    <t>1SCA022698R1920</t>
  </si>
  <si>
    <t>Предохранитель OFAF4AaM1250 1250A тип аМ размер4a, до 500В ABB</t>
  </si>
  <si>
    <t>http://elektriki.su/catalog/abb/vyklyuchateli_nagruzki_rubilniki/slp_predokhraniteli_derzhateli/128346/</t>
  </si>
  <si>
    <t>Предохранитель OFAF4AaM1250 1250A тип аМ размер4a до 500В</t>
  </si>
  <si>
    <t>http://www.etm.ru/cat/nn/9857294/</t>
  </si>
  <si>
    <t>https://www.elevel.ru/shop/-predokhraniteli/abb-predokhranitel-ofaf4aam1250-1250a-tip-am-razmer4a-do-500v/</t>
  </si>
  <si>
    <t>1.1</t>
  </si>
  <si>
    <t>1.2</t>
  </si>
  <si>
    <t>1.3</t>
  </si>
  <si>
    <t>35.1</t>
  </si>
  <si>
    <t>35.2</t>
  </si>
  <si>
    <t>35.3</t>
  </si>
  <si>
    <t>Наименование изделия (редакция поставщика)</t>
  </si>
  <si>
    <t>Обозначение (Лист Excel)</t>
  </si>
  <si>
    <t>г.Темрюк, ул. Ленина, 94</t>
  </si>
  <si>
    <t>шт.</t>
  </si>
  <si>
    <t xml:space="preserve">Артикул (код товара) </t>
  </si>
  <si>
    <t>г. Краснодар, аул Новая Адыгея, Тургеневское шоссе, 8</t>
  </si>
  <si>
    <t>г. Волгоград</t>
  </si>
  <si>
    <t>ОГРН/ИНН</t>
  </si>
  <si>
    <t>ООО "НовоТэк"</t>
  </si>
  <si>
    <t>1176658027193</t>
  </si>
  <si>
    <t>Адрес склада поставщика (пункта отпуска товара)</t>
  </si>
  <si>
    <t>Франко-склад поставщика, руб.</t>
  </si>
  <si>
    <t xml:space="preserve"> (c НДС)</t>
  </si>
  <si>
    <t xml:space="preserve">Цена коммерческого предложения (с НДС), руб. </t>
  </si>
  <si>
    <t>(гр.22/1,18)</t>
  </si>
  <si>
    <t>Примечание:</t>
  </si>
  <si>
    <t>1137746688166</t>
  </si>
  <si>
    <t>ООО «ЭКС»</t>
  </si>
  <si>
    <t>Московская область, г. Мытищи, ул. Водопроводная аллея д 20, 21.</t>
  </si>
  <si>
    <t>Предохранитель OFAF4AaM1250 1250A тип аМ размер4a, до 500В ABB 1SCA022698R1920</t>
  </si>
  <si>
    <t xml:space="preserve">Здание №2 </t>
  </si>
  <si>
    <t xml:space="preserve"> г. Севастополь, пр. Ген. Острякова, ХХХХХ</t>
  </si>
  <si>
    <t>Составлен в ценах по состоянию на 2 квартал 2018 г.</t>
  </si>
  <si>
    <t>по металлическим строительным конструкциям - 0,75%;</t>
  </si>
  <si>
    <t>по оборудованию - 1,2%.</t>
  </si>
  <si>
    <t>по строительным материалам, изделиям и конструкциям (за исключением металлических строительных конструкций) - 2%;</t>
  </si>
  <si>
    <t>* - Заготовительно-складские расходы приняты в процентах от стоимости материалов, изделий, конструкций и оборудования франко-приобъектный склад в размере:</t>
  </si>
  <si>
    <t>* Заготовительно-складские расходы, руб.</t>
  </si>
  <si>
    <t>ЛСР № 02-01-01</t>
  </si>
  <si>
    <t>ЛСР № 07-01-01</t>
  </si>
  <si>
    <t>Номер поз. Локальной сметы</t>
  </si>
  <si>
    <t>п.23</t>
  </si>
  <si>
    <t>п.12</t>
  </si>
  <si>
    <t>(гр.22 + гр.23)</t>
  </si>
  <si>
    <t>(гр.23/1,18)</t>
  </si>
  <si>
    <t>(гр.12+гр.13)хК</t>
  </si>
  <si>
    <t>(гр.11+гр.12+гр.13)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</si>
</sst>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1"/>
      <color indexed="63"/>
      <name val="Inherit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4C4C4C"/>
      <name val="Inherit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Inherit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22" fillId="0" borderId="0">
      <alignment horizontal="center"/>
    </xf>
    <xf numFmtId="0" fontId="22" fillId="0" borderId="4">
      <alignment horizontal="center"/>
    </xf>
    <xf numFmtId="0" fontId="22" fillId="0" borderId="0">
      <alignment horizontal="left" vertical="top"/>
    </xf>
  </cellStyleXfs>
  <cellXfs count="104">
    <xf numFmtId="0" fontId="0" fillId="0" borderId="0" xfId="0"/>
    <xf numFmtId="0" fontId="2" fillId="0" borderId="0" xfId="0" applyFont="1" applyFill="1" applyAlignment="1">
      <alignment horizontal="left" vertical="top" indent="1"/>
    </xf>
    <xf numFmtId="0" fontId="3" fillId="0" borderId="0" xfId="0" applyFont="1" applyFill="1" applyAlignment="1">
      <alignment horizontal="left" vertical="top" indent="1"/>
    </xf>
    <xf numFmtId="0" fontId="2" fillId="0" borderId="0" xfId="0" applyFont="1" applyFill="1" applyAlignment="1">
      <alignment horizontal="left" vertical="center" indent="1"/>
    </xf>
    <xf numFmtId="49" fontId="2" fillId="0" borderId="0" xfId="0" applyNumberFormat="1" applyFont="1" applyFill="1" applyAlignment="1">
      <alignment horizontal="left" vertical="top" indent="1"/>
    </xf>
    <xf numFmtId="0" fontId="2" fillId="0" borderId="0" xfId="0" applyNumberFormat="1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 indent="1"/>
    </xf>
    <xf numFmtId="0" fontId="4" fillId="0" borderId="0" xfId="0" applyFont="1" applyFill="1" applyAlignment="1">
      <alignment horizontal="left" vertical="center" indent="1"/>
    </xf>
    <xf numFmtId="49" fontId="4" fillId="0" borderId="0" xfId="0" applyNumberFormat="1" applyFont="1" applyFill="1" applyAlignment="1">
      <alignment horizontal="left" vertical="top" indent="1"/>
    </xf>
    <xf numFmtId="2" fontId="4" fillId="0" borderId="0" xfId="0" applyNumberFormat="1" applyFont="1" applyFill="1" applyAlignment="1">
      <alignment horizontal="left" vertical="top" indent="1"/>
    </xf>
    <xf numFmtId="0" fontId="2" fillId="0" borderId="0" xfId="0" applyFont="1" applyFill="1" applyAlignment="1">
      <alignment horizontal="center" vertical="center"/>
    </xf>
    <xf numFmtId="0" fontId="6" fillId="0" borderId="4" xfId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 indent="1"/>
    </xf>
    <xf numFmtId="0" fontId="6" fillId="0" borderId="4" xfId="1" applyNumberFormat="1" applyFont="1" applyFill="1" applyBorder="1" applyAlignment="1">
      <alignment horizontal="left" vertical="center" indent="1"/>
    </xf>
    <xf numFmtId="2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6" fillId="0" borderId="4" xfId="1" applyNumberFormat="1" applyFill="1" applyBorder="1" applyAlignment="1">
      <alignment horizontal="left" vertical="center" indent="1"/>
    </xf>
    <xf numFmtId="0" fontId="0" fillId="0" borderId="0" xfId="0" applyFill="1"/>
    <xf numFmtId="49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inden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inden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Fill="1" applyAlignment="1">
      <alignment horizontal="right" vertical="top" indent="1"/>
    </xf>
    <xf numFmtId="0" fontId="5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1"/>
    </xf>
    <xf numFmtId="49" fontId="2" fillId="2" borderId="4" xfId="0" applyNumberFormat="1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vertical="center"/>
    </xf>
    <xf numFmtId="2" fontId="0" fillId="0" borderId="5" xfId="0" applyNumberForma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top" indent="1"/>
    </xf>
    <xf numFmtId="2" fontId="18" fillId="0" borderId="4" xfId="0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0" fillId="2" borderId="4" xfId="0" applyFill="1" applyBorder="1" applyAlignment="1">
      <alignment horizontal="left" vertical="center" indent="1"/>
    </xf>
    <xf numFmtId="0" fontId="14" fillId="2" borderId="5" xfId="0" applyFont="1" applyFill="1" applyBorder="1" applyAlignment="1">
      <alignment horizontal="left" vertical="center" indent="1"/>
    </xf>
    <xf numFmtId="2" fontId="18" fillId="2" borderId="4" xfId="0" applyNumberFormat="1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indent="1"/>
    </xf>
    <xf numFmtId="2" fontId="2" fillId="0" borderId="6" xfId="0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top"/>
    </xf>
    <xf numFmtId="0" fontId="20" fillId="2" borderId="0" xfId="0" applyFont="1" applyFill="1"/>
    <xf numFmtId="0" fontId="17" fillId="0" borderId="6" xfId="0" applyFont="1" applyFill="1" applyBorder="1" applyAlignment="1">
      <alignment horizontal="center" vertical="top" wrapText="1"/>
    </xf>
    <xf numFmtId="0" fontId="6" fillId="0" borderId="8" xfId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1" fillId="0" borderId="8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vertical="center"/>
    </xf>
    <xf numFmtId="0" fontId="0" fillId="0" borderId="0" xfId="0" applyFill="1" applyAlignment="1">
      <alignment horizontal="left" indent="3"/>
    </xf>
    <xf numFmtId="4" fontId="2" fillId="0" borderId="7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5">
    <cellStyle name="ВедРесурсов" xfId="3"/>
    <cellStyle name="Гиперссылка" xfId="1" builtinId="8"/>
    <cellStyle name="Обычный" xfId="0" builtinId="0"/>
    <cellStyle name="Титул" xfId="2"/>
    <cellStyle name="Хвост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level.ru/shop/-predokhraniteli/abb-predokhranitel-ofaf4aam1250-1250a-tip-am-razmer4a-do-500v/" TargetMode="External"/><Relationship Id="rId3" Type="http://schemas.openxmlformats.org/officeDocument/2006/relationships/hyperlink" Target="http://www.etm.ru/cat/nn/6091793/" TargetMode="External"/><Relationship Id="rId7" Type="http://schemas.openxmlformats.org/officeDocument/2006/relationships/hyperlink" Target="http://www.etm.ru/cat/nn/9857294/" TargetMode="External"/><Relationship Id="rId2" Type="http://schemas.openxmlformats.org/officeDocument/2006/relationships/hyperlink" Target="https://egrul.nalog.ru/" TargetMode="External"/><Relationship Id="rId1" Type="http://schemas.openxmlformats.org/officeDocument/2006/relationships/hyperlink" Target="https://fgiscs.minstroyrf.ru/" TargetMode="External"/><Relationship Id="rId6" Type="http://schemas.openxmlformats.org/officeDocument/2006/relationships/hyperlink" Target="http://elektriki.su/catalog/abb/vyklyuchateli_nagruzki_rubilniki/slp_predokhraniteli_derzhateli/128346/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elevel.ru/shop/-vyklyuchateli-nagruzki-rubilniki/abb-emax-razedinitel-sektsionnyy-vykatnoy-spetsialnogo-ispolneniya-e1-cs-1250-4p-w-mp/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ielectrik.ru/product/abb_emax_razyedinitel_sektsionnyy_vykatnoy_spetsialnogo_ispolneniya_e1/cs_1250_4p_w_mp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0"/>
  <sheetViews>
    <sheetView tabSelected="1" view="pageBreakPreview" zoomScale="80" zoomScaleNormal="70" zoomScaleSheetLayoutView="80" workbookViewId="0">
      <selection activeCell="H3" sqref="H3"/>
    </sheetView>
  </sheetViews>
  <sheetFormatPr defaultRowHeight="15"/>
  <cols>
    <col min="1" max="1" width="11.42578125" style="21" customWidth="1"/>
    <col min="2" max="2" width="32.85546875" style="21" customWidth="1"/>
    <col min="3" max="3" width="29.7109375" style="21" customWidth="1"/>
    <col min="4" max="4" width="9.140625" style="21"/>
    <col min="5" max="5" width="11.140625" style="21" customWidth="1"/>
    <col min="6" max="6" width="9.28515625" style="21" bestFit="1" customWidth="1"/>
    <col min="7" max="7" width="9.140625" style="21"/>
    <col min="8" max="9" width="9.28515625" style="21" bestFit="1" customWidth="1"/>
    <col min="10" max="13" width="17.85546875" style="21" customWidth="1"/>
    <col min="14" max="14" width="11.42578125" style="21" customWidth="1"/>
    <col min="15" max="15" width="30.7109375" style="21" customWidth="1"/>
    <col min="16" max="16" width="22.7109375" style="21" customWidth="1"/>
    <col min="17" max="17" width="27.140625" style="21" customWidth="1"/>
    <col min="18" max="18" width="19.140625" style="21" bestFit="1" customWidth="1"/>
    <col min="19" max="19" width="19.85546875" style="21" customWidth="1"/>
    <col min="20" max="20" width="9.140625" style="21"/>
    <col min="21" max="21" width="15.85546875" style="39" customWidth="1"/>
    <col min="22" max="22" width="12.28515625" style="21" customWidth="1"/>
    <col min="23" max="23" width="9.28515625" style="21" bestFit="1" customWidth="1"/>
    <col min="24" max="24" width="12.28515625" style="60" customWidth="1"/>
    <col min="25" max="16384" width="9.140625" style="21"/>
  </cols>
  <sheetData>
    <row r="1" spans="1:25" s="1" customFormat="1">
      <c r="B1" s="2" t="s">
        <v>0</v>
      </c>
      <c r="F1" s="3"/>
      <c r="O1" s="4"/>
      <c r="U1" s="37"/>
      <c r="X1" s="58"/>
      <c r="Y1" s="5"/>
    </row>
    <row r="2" spans="1:25" s="1" customFormat="1">
      <c r="B2" s="6" t="s">
        <v>1</v>
      </c>
      <c r="F2" s="3"/>
      <c r="O2" s="4"/>
      <c r="U2" s="37"/>
      <c r="X2" s="58"/>
      <c r="Y2" s="5"/>
    </row>
    <row r="3" spans="1:25" s="1" customFormat="1">
      <c r="B3" s="6" t="s">
        <v>2</v>
      </c>
      <c r="F3" s="3"/>
      <c r="O3" s="4"/>
      <c r="U3" s="37"/>
      <c r="X3" s="58"/>
      <c r="Y3" s="5"/>
    </row>
    <row r="4" spans="1:25" s="1" customFormat="1">
      <c r="B4" s="6" t="s">
        <v>3</v>
      </c>
      <c r="F4" s="3"/>
      <c r="O4" s="4"/>
      <c r="U4" s="37"/>
      <c r="X4" s="58"/>
      <c r="Y4" s="5"/>
    </row>
    <row r="5" spans="1:25" s="1" customFormat="1">
      <c r="C5" s="7" t="s">
        <v>4</v>
      </c>
      <c r="F5" s="3"/>
      <c r="O5" s="4"/>
      <c r="U5" s="37"/>
      <c r="X5" s="58"/>
      <c r="Y5" s="5"/>
    </row>
    <row r="6" spans="1:25" s="1" customFormat="1" ht="15.75">
      <c r="B6" s="25" t="s">
        <v>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9"/>
      <c r="O6" s="10"/>
      <c r="P6" s="8"/>
      <c r="Q6" s="8"/>
      <c r="R6" s="8"/>
      <c r="S6" s="8"/>
      <c r="T6" s="11"/>
      <c r="U6" s="37"/>
      <c r="W6" s="25"/>
      <c r="X6" s="58"/>
      <c r="Y6" s="5"/>
    </row>
    <row r="7" spans="1:25" s="1" customFormat="1" ht="15.75">
      <c r="A7" s="31" t="s">
        <v>6</v>
      </c>
      <c r="B7" s="25" t="s">
        <v>79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9"/>
      <c r="O7" s="10"/>
      <c r="P7" s="8"/>
      <c r="Q7" s="8"/>
      <c r="R7" s="8"/>
      <c r="S7" s="8"/>
      <c r="T7" s="11"/>
      <c r="U7" s="37"/>
      <c r="W7" s="25"/>
      <c r="X7" s="58"/>
      <c r="Y7" s="5"/>
    </row>
    <row r="8" spans="1:25" s="1" customFormat="1" ht="15.75">
      <c r="A8" s="31" t="s">
        <v>7</v>
      </c>
      <c r="B8" s="25" t="s">
        <v>80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9"/>
      <c r="O8" s="10"/>
      <c r="P8" s="8"/>
      <c r="Q8" s="8"/>
      <c r="R8" s="8"/>
      <c r="S8" s="8"/>
      <c r="T8" s="11"/>
      <c r="U8" s="37"/>
      <c r="W8" s="25"/>
      <c r="X8" s="58"/>
      <c r="Y8" s="5"/>
    </row>
    <row r="9" spans="1:25" s="1" customFormat="1" ht="15.75">
      <c r="A9" s="31" t="s">
        <v>8</v>
      </c>
      <c r="B9" s="25" t="s">
        <v>81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9"/>
      <c r="O9" s="10"/>
      <c r="P9" s="8"/>
      <c r="Q9" s="8"/>
      <c r="R9" s="8"/>
      <c r="S9" s="8"/>
      <c r="T9" s="11"/>
      <c r="U9" s="37"/>
      <c r="W9" s="25"/>
      <c r="X9" s="58"/>
      <c r="Y9" s="5"/>
    </row>
    <row r="10" spans="1:25" s="3" customFormat="1">
      <c r="A10" s="26" t="s">
        <v>9</v>
      </c>
      <c r="B10" s="27"/>
      <c r="C10" s="27"/>
      <c r="D10" s="27"/>
      <c r="E10" s="68"/>
      <c r="F10" s="27"/>
      <c r="G10" s="27"/>
      <c r="H10" s="27"/>
      <c r="I10" s="27"/>
      <c r="J10" s="27"/>
      <c r="K10" s="51"/>
      <c r="L10" s="27"/>
      <c r="M10" s="28"/>
      <c r="N10" s="84" t="s">
        <v>10</v>
      </c>
      <c r="O10" s="85"/>
      <c r="P10" s="86"/>
      <c r="Q10" s="85"/>
      <c r="R10" s="85"/>
      <c r="S10" s="85"/>
      <c r="T10" s="85"/>
      <c r="U10" s="86"/>
      <c r="V10" s="85"/>
      <c r="W10" s="85"/>
      <c r="X10" s="85"/>
      <c r="Y10" s="87"/>
    </row>
    <row r="11" spans="1:25" s="12" customFormat="1" ht="39" customHeight="1">
      <c r="A11" s="93" t="s">
        <v>11</v>
      </c>
      <c r="B11" s="24" t="s">
        <v>12</v>
      </c>
      <c r="C11" s="91" t="s">
        <v>13</v>
      </c>
      <c r="D11" s="91" t="s">
        <v>14</v>
      </c>
      <c r="E11" s="91" t="s">
        <v>89</v>
      </c>
      <c r="F11" s="91" t="s">
        <v>15</v>
      </c>
      <c r="G11" s="91" t="s">
        <v>16</v>
      </c>
      <c r="H11" s="91" t="s">
        <v>17</v>
      </c>
      <c r="I11" s="91" t="s">
        <v>18</v>
      </c>
      <c r="J11" s="48" t="s">
        <v>19</v>
      </c>
      <c r="K11" s="48" t="s">
        <v>86</v>
      </c>
      <c r="L11" s="48" t="s">
        <v>20</v>
      </c>
      <c r="M11" s="48" t="s">
        <v>21</v>
      </c>
      <c r="N11" s="88" t="s">
        <v>60</v>
      </c>
      <c r="O11" s="89" t="s">
        <v>22</v>
      </c>
      <c r="P11" s="50" t="s">
        <v>66</v>
      </c>
      <c r="Q11" s="90" t="s">
        <v>69</v>
      </c>
      <c r="R11" s="88" t="s">
        <v>63</v>
      </c>
      <c r="S11" s="88" t="s">
        <v>59</v>
      </c>
      <c r="T11" s="89" t="s">
        <v>14</v>
      </c>
      <c r="U11" s="55" t="s">
        <v>72</v>
      </c>
      <c r="V11" s="57" t="s">
        <v>70</v>
      </c>
      <c r="W11" s="57" t="s">
        <v>20</v>
      </c>
      <c r="X11" s="88" t="s">
        <v>23</v>
      </c>
      <c r="Y11" s="88" t="s">
        <v>24</v>
      </c>
    </row>
    <row r="12" spans="1:25" s="14" customFormat="1">
      <c r="A12" s="94"/>
      <c r="B12" s="13" t="s">
        <v>25</v>
      </c>
      <c r="C12" s="92"/>
      <c r="D12" s="92"/>
      <c r="E12" s="92"/>
      <c r="F12" s="92"/>
      <c r="G12" s="92"/>
      <c r="H12" s="92"/>
      <c r="I12" s="92"/>
      <c r="J12" s="49" t="s">
        <v>95</v>
      </c>
      <c r="K12" s="61" t="s">
        <v>94</v>
      </c>
      <c r="L12" s="49" t="s">
        <v>93</v>
      </c>
      <c r="M12" s="49" t="s">
        <v>73</v>
      </c>
      <c r="N12" s="88"/>
      <c r="O12" s="89"/>
      <c r="P12" s="56" t="s">
        <v>26</v>
      </c>
      <c r="Q12" s="90"/>
      <c r="R12" s="88"/>
      <c r="S12" s="88"/>
      <c r="T12" s="89"/>
      <c r="U12" s="52" t="s">
        <v>92</v>
      </c>
      <c r="V12" s="49" t="s">
        <v>71</v>
      </c>
      <c r="W12" s="49" t="s">
        <v>71</v>
      </c>
      <c r="X12" s="88"/>
      <c r="Y12" s="88"/>
    </row>
    <row r="13" spans="1:25" s="3" customFormat="1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32">
        <v>7</v>
      </c>
      <c r="H13" s="32">
        <v>8</v>
      </c>
      <c r="I13" s="32">
        <v>9</v>
      </c>
      <c r="J13" s="32">
        <v>10</v>
      </c>
      <c r="K13" s="32">
        <v>11</v>
      </c>
      <c r="L13" s="32">
        <v>12</v>
      </c>
      <c r="M13" s="32">
        <v>13</v>
      </c>
      <c r="N13" s="32">
        <v>14</v>
      </c>
      <c r="O13" s="32">
        <v>15</v>
      </c>
      <c r="P13" s="32">
        <v>16</v>
      </c>
      <c r="Q13" s="32">
        <v>17</v>
      </c>
      <c r="R13" s="32">
        <v>18</v>
      </c>
      <c r="S13" s="32">
        <v>19</v>
      </c>
      <c r="T13" s="32">
        <v>20</v>
      </c>
      <c r="U13" s="32">
        <v>21</v>
      </c>
      <c r="V13" s="32">
        <v>22</v>
      </c>
      <c r="W13" s="32">
        <v>23</v>
      </c>
      <c r="X13" s="32">
        <v>24</v>
      </c>
      <c r="Y13" s="32">
        <v>25</v>
      </c>
    </row>
    <row r="14" spans="1:25" s="3" customFormat="1">
      <c r="A14" s="74"/>
      <c r="B14" s="74" t="s">
        <v>87</v>
      </c>
      <c r="C14" s="69"/>
      <c r="D14" s="69"/>
      <c r="E14" s="71"/>
      <c r="F14" s="71"/>
      <c r="G14" s="69"/>
      <c r="H14" s="69"/>
      <c r="I14" s="69"/>
      <c r="J14" s="69"/>
      <c r="K14" s="69"/>
      <c r="L14" s="69"/>
      <c r="M14" s="69"/>
      <c r="N14" s="32"/>
      <c r="O14" s="72"/>
      <c r="P14" s="32"/>
      <c r="Q14" s="32"/>
      <c r="R14" s="73"/>
      <c r="S14" s="73"/>
      <c r="T14" s="32"/>
      <c r="U14" s="32"/>
      <c r="V14" s="73"/>
      <c r="W14" s="69"/>
      <c r="X14" s="32"/>
      <c r="Y14" s="32"/>
    </row>
    <row r="15" spans="1:25" s="1" customFormat="1" ht="15" customHeight="1">
      <c r="A15" s="75">
        <v>1</v>
      </c>
      <c r="B15" s="95" t="s">
        <v>27</v>
      </c>
      <c r="C15" s="101" t="s">
        <v>28</v>
      </c>
      <c r="D15" s="78" t="s">
        <v>29</v>
      </c>
      <c r="E15" s="78" t="s">
        <v>90</v>
      </c>
      <c r="F15" s="98">
        <v>3</v>
      </c>
      <c r="G15" s="78"/>
      <c r="H15" s="78">
        <v>360</v>
      </c>
      <c r="I15" s="78">
        <v>4</v>
      </c>
      <c r="J15" s="81">
        <f>K15+L15+M15</f>
        <v>363345.09237288137</v>
      </c>
      <c r="K15" s="81">
        <f>(L15+M15)*0.012</f>
        <v>4308.4398305084742</v>
      </c>
      <c r="L15" s="81">
        <f>W15/1.18</f>
        <v>700.21186440677968</v>
      </c>
      <c r="M15" s="81">
        <f>V15/1.18</f>
        <v>358336.44067796611</v>
      </c>
      <c r="N15" s="34" t="s">
        <v>53</v>
      </c>
      <c r="O15" s="54" t="s">
        <v>67</v>
      </c>
      <c r="P15" s="34" t="s">
        <v>68</v>
      </c>
      <c r="Q15" s="40" t="s">
        <v>61</v>
      </c>
      <c r="R15" s="30" t="s">
        <v>32</v>
      </c>
      <c r="S15" s="41" t="s">
        <v>33</v>
      </c>
      <c r="T15" s="33" t="s">
        <v>62</v>
      </c>
      <c r="U15" s="42">
        <f>SUM(V15:W15)</f>
        <v>423663.25</v>
      </c>
      <c r="V15" s="43">
        <v>422837</v>
      </c>
      <c r="W15" s="44">
        <v>826.25</v>
      </c>
      <c r="X15" s="59">
        <v>421</v>
      </c>
      <c r="Y15" s="20" t="s">
        <v>34</v>
      </c>
    </row>
    <row r="16" spans="1:25" s="1" customFormat="1">
      <c r="A16" s="76"/>
      <c r="B16" s="96"/>
      <c r="C16" s="102"/>
      <c r="D16" s="79"/>
      <c r="E16" s="79"/>
      <c r="F16" s="99"/>
      <c r="G16" s="79"/>
      <c r="H16" s="79"/>
      <c r="I16" s="79"/>
      <c r="J16" s="82"/>
      <c r="K16" s="82"/>
      <c r="L16" s="82"/>
      <c r="M16" s="82"/>
      <c r="N16" s="15" t="s">
        <v>54</v>
      </c>
      <c r="O16" s="23" t="s">
        <v>35</v>
      </c>
      <c r="P16" s="15" t="s">
        <v>36</v>
      </c>
      <c r="Q16" s="45" t="s">
        <v>64</v>
      </c>
      <c r="R16" s="29">
        <v>6091793</v>
      </c>
      <c r="S16" s="47" t="s">
        <v>37</v>
      </c>
      <c r="T16" s="23" t="s">
        <v>62</v>
      </c>
      <c r="U16" s="38">
        <f t="shared" ref="U16:U24" si="0">SUM(V16:W16)</f>
        <v>546560.75</v>
      </c>
      <c r="V16" s="36">
        <v>545847</v>
      </c>
      <c r="W16" s="46">
        <v>713.75</v>
      </c>
      <c r="X16" s="59">
        <v>571</v>
      </c>
      <c r="Y16" s="16" t="s">
        <v>38</v>
      </c>
    </row>
    <row r="17" spans="1:25" s="1" customFormat="1">
      <c r="A17" s="77"/>
      <c r="B17" s="97"/>
      <c r="C17" s="103"/>
      <c r="D17" s="80"/>
      <c r="E17" s="80"/>
      <c r="F17" s="100"/>
      <c r="G17" s="80"/>
      <c r="H17" s="80"/>
      <c r="I17" s="80"/>
      <c r="J17" s="83"/>
      <c r="K17" s="83"/>
      <c r="L17" s="83"/>
      <c r="M17" s="83"/>
      <c r="N17" s="15" t="s">
        <v>55</v>
      </c>
      <c r="O17" s="23" t="s">
        <v>39</v>
      </c>
      <c r="P17" s="15" t="s">
        <v>40</v>
      </c>
      <c r="Q17" s="45" t="s">
        <v>65</v>
      </c>
      <c r="R17" s="23" t="s">
        <v>32</v>
      </c>
      <c r="S17" s="23" t="s">
        <v>33</v>
      </c>
      <c r="T17" s="23" t="s">
        <v>62</v>
      </c>
      <c r="U17" s="38">
        <f t="shared" si="0"/>
        <v>490685.21</v>
      </c>
      <c r="V17" s="17">
        <v>489216.46</v>
      </c>
      <c r="W17" s="36">
        <v>1468.75</v>
      </c>
      <c r="X17" s="59">
        <v>1175</v>
      </c>
      <c r="Y17" s="20" t="s">
        <v>41</v>
      </c>
    </row>
    <row r="18" spans="1:25" s="19" customFormat="1" ht="14.25" customHeight="1">
      <c r="A18" s="75" t="s">
        <v>42</v>
      </c>
      <c r="B18" s="75" t="s">
        <v>42</v>
      </c>
      <c r="C18" s="75" t="s">
        <v>42</v>
      </c>
      <c r="D18" s="75" t="s">
        <v>42</v>
      </c>
      <c r="E18" s="75"/>
      <c r="F18" s="75" t="s">
        <v>42</v>
      </c>
      <c r="G18" s="75" t="s">
        <v>42</v>
      </c>
      <c r="H18" s="75" t="s">
        <v>43</v>
      </c>
      <c r="I18" s="75" t="s">
        <v>43</v>
      </c>
      <c r="J18" s="81">
        <f>K18+L18+M18</f>
        <v>0</v>
      </c>
      <c r="K18" s="81">
        <f>(L18+M18)*0.02</f>
        <v>0</v>
      </c>
      <c r="L18" s="81">
        <f>W18/1.18</f>
        <v>0</v>
      </c>
      <c r="M18" s="81">
        <f>V18/1.18</f>
        <v>0</v>
      </c>
      <c r="N18" s="22" t="s">
        <v>42</v>
      </c>
      <c r="O18" s="18" t="s">
        <v>42</v>
      </c>
      <c r="P18" s="18" t="s">
        <v>42</v>
      </c>
      <c r="Q18" s="18" t="s">
        <v>42</v>
      </c>
      <c r="R18" s="18" t="s">
        <v>42</v>
      </c>
      <c r="S18" s="18" t="s">
        <v>42</v>
      </c>
      <c r="T18" s="18" t="s">
        <v>42</v>
      </c>
      <c r="U18" s="38">
        <f t="shared" si="0"/>
        <v>0</v>
      </c>
      <c r="V18" s="18">
        <v>0</v>
      </c>
      <c r="W18" s="35">
        <v>0</v>
      </c>
      <c r="X18" s="18" t="s">
        <v>42</v>
      </c>
      <c r="Y18" s="18" t="s">
        <v>42</v>
      </c>
    </row>
    <row r="19" spans="1:25" s="19" customFormat="1" ht="14.25">
      <c r="A19" s="76"/>
      <c r="B19" s="76"/>
      <c r="C19" s="76"/>
      <c r="D19" s="76"/>
      <c r="E19" s="76"/>
      <c r="F19" s="76"/>
      <c r="G19" s="76"/>
      <c r="H19" s="76"/>
      <c r="I19" s="76"/>
      <c r="J19" s="82"/>
      <c r="K19" s="82"/>
      <c r="L19" s="82"/>
      <c r="M19" s="82"/>
      <c r="N19" s="22" t="s">
        <v>42</v>
      </c>
      <c r="O19" s="18" t="s">
        <v>42</v>
      </c>
      <c r="P19" s="18" t="s">
        <v>42</v>
      </c>
      <c r="Q19" s="18" t="s">
        <v>42</v>
      </c>
      <c r="R19" s="18" t="s">
        <v>42</v>
      </c>
      <c r="S19" s="18" t="s">
        <v>42</v>
      </c>
      <c r="T19" s="18" t="s">
        <v>42</v>
      </c>
      <c r="U19" s="38">
        <f t="shared" si="0"/>
        <v>0</v>
      </c>
      <c r="V19" s="18">
        <v>0</v>
      </c>
      <c r="W19" s="35">
        <v>0</v>
      </c>
      <c r="X19" s="18" t="s">
        <v>42</v>
      </c>
      <c r="Y19" s="18" t="s">
        <v>42</v>
      </c>
    </row>
    <row r="20" spans="1:25" s="19" customFormat="1" ht="14.25">
      <c r="A20" s="77"/>
      <c r="B20" s="77"/>
      <c r="C20" s="77"/>
      <c r="D20" s="77"/>
      <c r="E20" s="77"/>
      <c r="F20" s="77"/>
      <c r="G20" s="77"/>
      <c r="H20" s="77"/>
      <c r="I20" s="77"/>
      <c r="J20" s="83"/>
      <c r="K20" s="83"/>
      <c r="L20" s="83"/>
      <c r="M20" s="83"/>
      <c r="N20" s="22" t="s">
        <v>42</v>
      </c>
      <c r="O20" s="18" t="s">
        <v>42</v>
      </c>
      <c r="P20" s="18" t="s">
        <v>42</v>
      </c>
      <c r="Q20" s="18" t="s">
        <v>42</v>
      </c>
      <c r="R20" s="18" t="s">
        <v>42</v>
      </c>
      <c r="S20" s="18" t="s">
        <v>42</v>
      </c>
      <c r="T20" s="18" t="s">
        <v>42</v>
      </c>
      <c r="U20" s="38">
        <f t="shared" si="0"/>
        <v>0</v>
      </c>
      <c r="V20" s="18">
        <v>0</v>
      </c>
      <c r="W20" s="35">
        <v>0</v>
      </c>
      <c r="X20" s="18" t="s">
        <v>42</v>
      </c>
      <c r="Y20" s="18" t="s">
        <v>42</v>
      </c>
    </row>
    <row r="21" spans="1:25" s="19" customFormat="1">
      <c r="A21" s="74"/>
      <c r="B21" s="74" t="s">
        <v>88</v>
      </c>
      <c r="C21" s="70"/>
      <c r="D21" s="70"/>
      <c r="E21" s="70"/>
      <c r="F21" s="70"/>
      <c r="G21" s="70"/>
      <c r="H21" s="70"/>
      <c r="I21" s="70"/>
      <c r="J21" s="67"/>
      <c r="K21" s="67"/>
      <c r="L21" s="67"/>
      <c r="M21" s="67"/>
      <c r="N21" s="22"/>
      <c r="O21" s="18"/>
      <c r="P21" s="18"/>
      <c r="Q21" s="18"/>
      <c r="R21" s="18"/>
      <c r="S21" s="18"/>
      <c r="T21" s="18"/>
      <c r="U21" s="38"/>
      <c r="V21" s="18"/>
      <c r="W21" s="35"/>
      <c r="X21" s="18"/>
      <c r="Y21" s="18"/>
    </row>
    <row r="22" spans="1:25" s="1" customFormat="1" ht="15" customHeight="1">
      <c r="A22" s="75">
        <v>35</v>
      </c>
      <c r="B22" s="95" t="s">
        <v>44</v>
      </c>
      <c r="C22" s="101" t="s">
        <v>45</v>
      </c>
      <c r="D22" s="78" t="s">
        <v>29</v>
      </c>
      <c r="E22" s="78" t="s">
        <v>91</v>
      </c>
      <c r="F22" s="78">
        <v>3</v>
      </c>
      <c r="G22" s="78"/>
      <c r="H22" s="78">
        <v>12</v>
      </c>
      <c r="I22" s="78">
        <f>3+3</f>
        <v>6</v>
      </c>
      <c r="J22" s="81">
        <f>K22+L22+M22</f>
        <v>12137.224745762713</v>
      </c>
      <c r="K22" s="81">
        <f>(L22+M22)*0.012</f>
        <v>143.91966101694916</v>
      </c>
      <c r="L22" s="81">
        <f>W22/1.18</f>
        <v>403.24576271186442</v>
      </c>
      <c r="M22" s="81">
        <f>V22/1.18</f>
        <v>11590.0593220339</v>
      </c>
      <c r="N22" s="34" t="s">
        <v>56</v>
      </c>
      <c r="O22" s="33" t="s">
        <v>46</v>
      </c>
      <c r="P22" s="34" t="s">
        <v>30</v>
      </c>
      <c r="Q22" s="33" t="s">
        <v>31</v>
      </c>
      <c r="R22" s="33" t="s">
        <v>47</v>
      </c>
      <c r="S22" s="33" t="s">
        <v>48</v>
      </c>
      <c r="T22" s="33" t="s">
        <v>29</v>
      </c>
      <c r="U22" s="42">
        <f t="shared" si="0"/>
        <v>14152.1</v>
      </c>
      <c r="V22" s="64">
        <v>13676.27</v>
      </c>
      <c r="W22" s="65">
        <v>475.83</v>
      </c>
      <c r="X22" s="59">
        <v>571</v>
      </c>
      <c r="Y22" s="20" t="s">
        <v>49</v>
      </c>
    </row>
    <row r="23" spans="1:25" s="1" customFormat="1">
      <c r="A23" s="76"/>
      <c r="B23" s="96"/>
      <c r="C23" s="102"/>
      <c r="D23" s="79"/>
      <c r="E23" s="79"/>
      <c r="F23" s="79"/>
      <c r="G23" s="79"/>
      <c r="H23" s="79"/>
      <c r="I23" s="79"/>
      <c r="J23" s="82"/>
      <c r="K23" s="82"/>
      <c r="L23" s="82"/>
      <c r="M23" s="82"/>
      <c r="N23" s="15" t="s">
        <v>57</v>
      </c>
      <c r="O23" s="23" t="s">
        <v>35</v>
      </c>
      <c r="P23" s="15" t="s">
        <v>36</v>
      </c>
      <c r="Q23" s="23" t="s">
        <v>64</v>
      </c>
      <c r="R23" s="23" t="s">
        <v>47</v>
      </c>
      <c r="S23" s="23" t="s">
        <v>50</v>
      </c>
      <c r="T23" s="23" t="s">
        <v>29</v>
      </c>
      <c r="U23" s="38">
        <f t="shared" si="0"/>
        <v>17322.830000000002</v>
      </c>
      <c r="V23" s="17">
        <v>16847</v>
      </c>
      <c r="W23" s="62">
        <v>475.83</v>
      </c>
      <c r="X23" s="59">
        <v>571</v>
      </c>
      <c r="Y23" s="20" t="s">
        <v>51</v>
      </c>
    </row>
    <row r="24" spans="1:25" s="1" customFormat="1">
      <c r="A24" s="77"/>
      <c r="B24" s="97"/>
      <c r="C24" s="103"/>
      <c r="D24" s="80"/>
      <c r="E24" s="80"/>
      <c r="F24" s="80"/>
      <c r="G24" s="80"/>
      <c r="H24" s="80"/>
      <c r="I24" s="80"/>
      <c r="J24" s="83"/>
      <c r="K24" s="83"/>
      <c r="L24" s="83"/>
      <c r="M24" s="83"/>
      <c r="N24" s="15" t="s">
        <v>58</v>
      </c>
      <c r="O24" s="23" t="s">
        <v>76</v>
      </c>
      <c r="P24" s="15" t="s">
        <v>75</v>
      </c>
      <c r="Q24" s="23" t="s">
        <v>77</v>
      </c>
      <c r="R24" s="23" t="s">
        <v>47</v>
      </c>
      <c r="S24" s="23" t="s">
        <v>78</v>
      </c>
      <c r="T24" s="23" t="s">
        <v>29</v>
      </c>
      <c r="U24" s="38">
        <f t="shared" si="0"/>
        <v>14600.94</v>
      </c>
      <c r="V24" s="17">
        <v>12990.11</v>
      </c>
      <c r="W24" s="63">
        <v>1610.83</v>
      </c>
      <c r="X24" s="53">
        <v>1933</v>
      </c>
      <c r="Y24" s="20" t="s">
        <v>52</v>
      </c>
    </row>
    <row r="26" spans="1:25">
      <c r="B26" s="21" t="s">
        <v>74</v>
      </c>
    </row>
    <row r="27" spans="1:25">
      <c r="B27" s="21" t="s">
        <v>85</v>
      </c>
    </row>
    <row r="28" spans="1:25">
      <c r="B28" s="66" t="s">
        <v>84</v>
      </c>
    </row>
    <row r="29" spans="1:25">
      <c r="B29" s="66" t="s">
        <v>82</v>
      </c>
      <c r="P29" s="15"/>
    </row>
    <row r="30" spans="1:25">
      <c r="B30" s="66" t="s">
        <v>83</v>
      </c>
    </row>
  </sheetData>
  <mergeCells count="56">
    <mergeCell ref="L22:L24"/>
    <mergeCell ref="M22:M24"/>
    <mergeCell ref="G22:G24"/>
    <mergeCell ref="H22:H24"/>
    <mergeCell ref="I22:I24"/>
    <mergeCell ref="J22:J24"/>
    <mergeCell ref="K22:K24"/>
    <mergeCell ref="A22:A24"/>
    <mergeCell ref="B22:B24"/>
    <mergeCell ref="C22:C24"/>
    <mergeCell ref="D22:D24"/>
    <mergeCell ref="F22:F24"/>
    <mergeCell ref="I15:I17"/>
    <mergeCell ref="J15:J17"/>
    <mergeCell ref="K15:K17"/>
    <mergeCell ref="C15:C17"/>
    <mergeCell ref="A18:A20"/>
    <mergeCell ref="B18:B20"/>
    <mergeCell ref="C18:C20"/>
    <mergeCell ref="D18:D20"/>
    <mergeCell ref="F18:F20"/>
    <mergeCell ref="G18:G20"/>
    <mergeCell ref="H18:H20"/>
    <mergeCell ref="I18:I20"/>
    <mergeCell ref="J18:J20"/>
    <mergeCell ref="K18:K20"/>
    <mergeCell ref="G15:G17"/>
    <mergeCell ref="A15:A17"/>
    <mergeCell ref="B15:B17"/>
    <mergeCell ref="D15:D17"/>
    <mergeCell ref="F15:F17"/>
    <mergeCell ref="H11:H12"/>
    <mergeCell ref="H15:H17"/>
    <mergeCell ref="E15:E17"/>
    <mergeCell ref="A11:A12"/>
    <mergeCell ref="C11:C12"/>
    <mergeCell ref="D11:D12"/>
    <mergeCell ref="F11:F12"/>
    <mergeCell ref="G11:G12"/>
    <mergeCell ref="E11:E12"/>
    <mergeCell ref="E18:E20"/>
    <mergeCell ref="E22:E24"/>
    <mergeCell ref="L18:L20"/>
    <mergeCell ref="N10:Y10"/>
    <mergeCell ref="S11:S12"/>
    <mergeCell ref="N11:N12"/>
    <mergeCell ref="O11:O12"/>
    <mergeCell ref="Q11:Q12"/>
    <mergeCell ref="R11:R12"/>
    <mergeCell ref="T11:T12"/>
    <mergeCell ref="X11:X12"/>
    <mergeCell ref="Y11:Y12"/>
    <mergeCell ref="L15:L17"/>
    <mergeCell ref="M15:M17"/>
    <mergeCell ref="M18:M20"/>
    <mergeCell ref="I11:I12"/>
  </mergeCells>
  <hyperlinks>
    <hyperlink ref="B12" r:id="rId1" location="/ksr"/>
    <hyperlink ref="P12" r:id="rId2"/>
    <hyperlink ref="Y16" r:id="rId3"/>
    <hyperlink ref="Y15" r:id="rId4"/>
    <hyperlink ref="Y17" r:id="rId5"/>
    <hyperlink ref="Y22" r:id="rId6"/>
    <hyperlink ref="Y23" r:id="rId7"/>
    <hyperlink ref="Y24" r:id="rId8"/>
  </hyperlinks>
  <pageMargins left="0.7" right="0.7" top="0.75" bottom="0.75" header="0.3" footer="0.3"/>
  <pageSetup paperSize="9" orientation="portrait"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Федорович Беседин</dc:creator>
  <cp:lastModifiedBy>User</cp:lastModifiedBy>
  <dcterms:created xsi:type="dcterms:W3CDTF">2018-06-15T05:18:47Z</dcterms:created>
  <dcterms:modified xsi:type="dcterms:W3CDTF">2019-06-09T13:07:47Z</dcterms:modified>
</cp:coreProperties>
</file>