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840" windowHeight="12300"/>
  </bookViews>
  <sheets>
    <sheet name="Акт по форме КС-2" sheetId="1" r:id="rId1"/>
  </sheets>
  <definedNames>
    <definedName name="Constr" localSheetId="0">'Акт по форме КС-2'!#REF!</definedName>
    <definedName name="FOT" localSheetId="0">'Акт по форме КС-2'!#REF!</definedName>
    <definedName name="Ind" localSheetId="0">'Акт по форме КС-2'!#REF!</definedName>
    <definedName name="Obj" localSheetId="0">'Акт по форме КС-2'!#REF!</definedName>
    <definedName name="Obosn" localSheetId="0">'Акт по форме КС-2'!#REF!</definedName>
    <definedName name="Print_Titles" localSheetId="0">'Акт по форме КС-2'!$33:$33</definedName>
    <definedName name="SmPr" localSheetId="0">'Акт по форме КС-2'!#REF!</definedName>
    <definedName name="_xlnm.Print_Titles" localSheetId="0">'Акт по форме КС-2'!$33:$33</definedName>
  </definedNames>
  <calcPr calcId="144525"/>
</workbook>
</file>

<file path=xl/calcChain.xml><?xml version="1.0" encoding="utf-8"?>
<calcChain xmlns="http://schemas.openxmlformats.org/spreadsheetml/2006/main">
  <c r="G98" i="1" l="1"/>
  <c r="G110" i="1" l="1"/>
  <c r="E106" i="1"/>
  <c r="G100" i="1"/>
  <c r="E39" i="1" l="1"/>
  <c r="G106" i="1" l="1"/>
  <c r="G109" i="1"/>
  <c r="G108" i="1"/>
  <c r="G107" i="1"/>
  <c r="G99" i="1"/>
  <c r="G39" i="1" l="1"/>
  <c r="G60" i="1" l="1"/>
  <c r="G59" i="1"/>
  <c r="G85" i="1" l="1"/>
  <c r="G103" i="1" l="1"/>
  <c r="G104" i="1" l="1"/>
  <c r="G37" i="1" l="1"/>
  <c r="G89" i="1" l="1"/>
  <c r="G96" i="1"/>
  <c r="G93" i="1"/>
  <c r="F90" i="1"/>
  <c r="G86" i="1"/>
  <c r="G77" i="1" l="1"/>
  <c r="G76" i="1"/>
  <c r="G70" i="1"/>
  <c r="G67" i="1"/>
  <c r="G56" i="1"/>
  <c r="G55" i="1"/>
  <c r="G50" i="1"/>
  <c r="G46" i="1"/>
  <c r="G42" i="1"/>
  <c r="G41" i="1"/>
  <c r="G40" i="1"/>
  <c r="G78" i="1" l="1"/>
  <c r="G68" i="1" l="1"/>
  <c r="G52" i="1" l="1"/>
  <c r="G72" i="1" l="1"/>
  <c r="G71" i="1"/>
  <c r="G69" i="1"/>
  <c r="G92" i="1" l="1"/>
  <c r="G112" i="1" l="1"/>
  <c r="G111" i="1"/>
  <c r="G105" i="1"/>
  <c r="G97" i="1" l="1"/>
  <c r="G95" i="1"/>
  <c r="G94" i="1"/>
  <c r="G88" i="1"/>
  <c r="G90" i="1"/>
  <c r="G84" i="1"/>
  <c r="G87" i="1"/>
  <c r="G83" i="1"/>
  <c r="G79" i="1"/>
  <c r="G65" i="1"/>
  <c r="G80" i="1" l="1"/>
  <c r="G81" i="1"/>
  <c r="G57" i="1"/>
  <c r="G54" i="1"/>
  <c r="G53" i="1"/>
  <c r="G51" i="1"/>
  <c r="G49" i="1"/>
  <c r="G48" i="1"/>
  <c r="G47" i="1"/>
  <c r="G38" i="1"/>
  <c r="G73" i="1" l="1"/>
  <c r="G45" i="1" l="1"/>
  <c r="G91" i="1" l="1"/>
  <c r="G63" i="1"/>
  <c r="G101" i="1" l="1"/>
  <c r="G44" i="1"/>
  <c r="G64" i="1" l="1"/>
  <c r="G43" i="1" l="1"/>
  <c r="G61" i="1" l="1"/>
  <c r="G113" i="1" s="1"/>
</calcChain>
</file>

<file path=xl/sharedStrings.xml><?xml version="1.0" encoding="utf-8"?>
<sst xmlns="http://schemas.openxmlformats.org/spreadsheetml/2006/main" count="263" uniqueCount="135">
  <si>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</si>
  <si>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</si>
  <si>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</si>
  <si>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</si>
  <si>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</si>
  <si>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</si>
  <si>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</si>
  <si>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</si>
  <si>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</si>
  <si>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Вид операции</t>
  </si>
  <si>
    <t>Номер документа</t>
  </si>
  <si>
    <t>АКТ</t>
  </si>
  <si>
    <t>Наименование работ</t>
  </si>
  <si>
    <t>Выполнено работ</t>
  </si>
  <si>
    <t>стоимость, руб.</t>
  </si>
  <si>
    <t>цена за единицу, руб.</t>
  </si>
  <si>
    <t>Номер</t>
  </si>
  <si>
    <t>Единица измерения</t>
  </si>
  <si>
    <t xml:space="preserve"> </t>
  </si>
  <si>
    <t>0322005</t>
  </si>
  <si>
    <t>комплекс</t>
  </si>
  <si>
    <t xml:space="preserve"> руб.</t>
  </si>
  <si>
    <t>количество
(объем работ)</t>
  </si>
  <si>
    <t>Основание-проект сметы контракта</t>
  </si>
  <si>
    <t>1 этап</t>
  </si>
  <si>
    <t>по порядку</t>
  </si>
  <si>
    <t>позиции по смете</t>
  </si>
  <si>
    <t xml:space="preserve">Стоимость работ по акту: </t>
  </si>
  <si>
    <t>Подпорная стенка</t>
  </si>
  <si>
    <t>1.7</t>
  </si>
  <si>
    <t>Всего:</t>
  </si>
  <si>
    <t>1</t>
  </si>
  <si>
    <t>1.21</t>
  </si>
  <si>
    <t>Подготовительные работы. Разборка путепровода.</t>
  </si>
  <si>
    <t>1.14</t>
  </si>
  <si>
    <t>Канализация К2</t>
  </si>
  <si>
    <t>3</t>
  </si>
  <si>
    <t>1.22</t>
  </si>
  <si>
    <t>Подготовительные работы.</t>
  </si>
  <si>
    <t>Крайние опоры</t>
  </si>
  <si>
    <t>1.23</t>
  </si>
  <si>
    <t>Пролетные строения</t>
  </si>
  <si>
    <t>1.24</t>
  </si>
  <si>
    <t>1.28</t>
  </si>
  <si>
    <t>2.11</t>
  </si>
  <si>
    <t>Сопряжение моста с насыпью</t>
  </si>
  <si>
    <t>1.26</t>
  </si>
  <si>
    <t>,</t>
  </si>
  <si>
    <t>9</t>
  </si>
  <si>
    <t>1.15</t>
  </si>
  <si>
    <t>Очистные сооружения</t>
  </si>
  <si>
    <t>2.9</t>
  </si>
  <si>
    <t>Водопровод В1</t>
  </si>
  <si>
    <t>2</t>
  </si>
  <si>
    <t>1.27</t>
  </si>
  <si>
    <t>Земляные и укрупнительные работы</t>
  </si>
  <si>
    <t>8</t>
  </si>
  <si>
    <t>1.1</t>
  </si>
  <si>
    <t>Подготовка территории строительства</t>
  </si>
  <si>
    <t xml:space="preserve">Земляное полотно </t>
  </si>
  <si>
    <t>1.2</t>
  </si>
  <si>
    <t>Дорожные одежды, озеленение</t>
  </si>
  <si>
    <t>1.3</t>
  </si>
  <si>
    <t>Подпорные стенки  ПС1,ПС2,ПС3</t>
  </si>
  <si>
    <t>4</t>
  </si>
  <si>
    <t>5</t>
  </si>
  <si>
    <t>1.9</t>
  </si>
  <si>
    <t xml:space="preserve">Эл. снабжение 0,22 Кв светофорных объектов </t>
  </si>
  <si>
    <t>6</t>
  </si>
  <si>
    <t>1.10</t>
  </si>
  <si>
    <t>Заземление путепровода по ул. Циолковского</t>
  </si>
  <si>
    <t xml:space="preserve">Эл. снабжение 0,4 Кв и наружное освещение </t>
  </si>
  <si>
    <t>1.11</t>
  </si>
  <si>
    <t>1.13</t>
  </si>
  <si>
    <t>Теплосеть</t>
  </si>
  <si>
    <t xml:space="preserve">Очистные сооружения </t>
  </si>
  <si>
    <t>10</t>
  </si>
  <si>
    <t>11</t>
  </si>
  <si>
    <t>1.16</t>
  </si>
  <si>
    <t>Благоустройство и озеленение территории</t>
  </si>
  <si>
    <t>1.17</t>
  </si>
  <si>
    <t>Перенос линии связи ЕФ ПАО Ростелеком и ВОЛС по временной схеме</t>
  </si>
  <si>
    <t>12</t>
  </si>
  <si>
    <t>1.19</t>
  </si>
  <si>
    <t xml:space="preserve">Подготовительные работы. </t>
  </si>
  <si>
    <t>1.31</t>
  </si>
  <si>
    <t xml:space="preserve">Непредвиденные работы и затраты </t>
  </si>
  <si>
    <t>2.1</t>
  </si>
  <si>
    <t>2.2</t>
  </si>
  <si>
    <t>2.3</t>
  </si>
  <si>
    <t>2.4</t>
  </si>
  <si>
    <t xml:space="preserve">Замена чрезвычайно опасного грунта(за границ. уч) </t>
  </si>
  <si>
    <t>2.6</t>
  </si>
  <si>
    <t>2.8</t>
  </si>
  <si>
    <t>Хоз. бытовая канализация К1</t>
  </si>
  <si>
    <t>2.10</t>
  </si>
  <si>
    <t>2.12</t>
  </si>
  <si>
    <t>2.13</t>
  </si>
  <si>
    <t xml:space="preserve">Временная дорога из дорожных плит </t>
  </si>
  <si>
    <t>2.15</t>
  </si>
  <si>
    <t>Всего с НДС:</t>
  </si>
  <si>
    <t>Итого по акту по 1 этапу с НДС 20%:</t>
  </si>
  <si>
    <t xml:space="preserve"> 2.3 (1.2.) Реконструкция  путепровода (перенос с 1 этапа)</t>
  </si>
  <si>
    <t>1.29</t>
  </si>
  <si>
    <t>Транспортная безопасность (на период строительства)</t>
  </si>
  <si>
    <t>1.18</t>
  </si>
  <si>
    <t>Прочие работы и затраты</t>
  </si>
  <si>
    <t>1.4</t>
  </si>
  <si>
    <t>Трамвайные пути</t>
  </si>
  <si>
    <t>1.5</t>
  </si>
  <si>
    <t>Обеспечение дорожной безопасности</t>
  </si>
  <si>
    <t>1.6</t>
  </si>
  <si>
    <t>Укрепление откосов</t>
  </si>
  <si>
    <t>1.8</t>
  </si>
  <si>
    <t>Контактная сеть</t>
  </si>
  <si>
    <t>1.12</t>
  </si>
  <si>
    <t>Система видеонаблюдения</t>
  </si>
  <si>
    <t>15</t>
  </si>
  <si>
    <t>16</t>
  </si>
  <si>
    <t>17</t>
  </si>
  <si>
    <t>18</t>
  </si>
  <si>
    <t>1.25</t>
  </si>
  <si>
    <t>Покрытие проезжей части</t>
  </si>
  <si>
    <t>2.5</t>
  </si>
  <si>
    <t>2.14</t>
  </si>
  <si>
    <t>2.7</t>
  </si>
  <si>
    <t xml:space="preserve">Итого по акту по 1 этапу </t>
  </si>
  <si>
    <t>О ПРИЕМКЕ ВЫПОЛНЕННЫХ РАБОТ за май   2022 г.</t>
  </si>
  <si>
    <t>2.2. (1.1)  Реконструкция  дороги по ул.1</t>
  </si>
  <si>
    <t>2.4 (1.3.) Реконструкция  дороги по ул. 2</t>
  </si>
  <si>
    <t>2.6 (3.5.) Реконструкция дороги по ул.3</t>
  </si>
  <si>
    <t>заказчик</t>
  </si>
  <si>
    <t>подрядчик</t>
  </si>
  <si>
    <t>стройка</t>
  </si>
  <si>
    <t>объект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</si>
</sst>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0000"/>
    <numFmt numFmtId="166" formatCode="0.00000000"/>
    <numFmt numFmtId="167" formatCode="0.000000"/>
  </numFmts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NumberFormat="1" applyFont="1" applyAlignment="1">
      <alignment horizontal="right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2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wrapText="1"/>
    </xf>
    <xf numFmtId="165" fontId="4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5" fillId="0" borderId="4" xfId="0" applyNumberFormat="1" applyFont="1" applyBorder="1" applyAlignment="1">
      <alignment horizontal="left" vertical="top"/>
    </xf>
    <xf numFmtId="2" fontId="0" fillId="0" borderId="1" xfId="0" applyNumberFormat="1" applyBorder="1" applyAlignment="1">
      <alignment vertical="top" wrapText="1"/>
    </xf>
    <xf numFmtId="165" fontId="0" fillId="0" borderId="1" xfId="0" applyNumberForma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6" fontId="4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167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166" fontId="0" fillId="0" borderId="1" xfId="0" applyNumberFormat="1" applyBorder="1" applyAlignment="1">
      <alignment horizontal="center" vertical="top"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5" fillId="0" borderId="3" xfId="0" applyNumberFormat="1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9" fontId="5" fillId="0" borderId="5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NumberFormat="1" applyFont="1" applyBorder="1" applyAlignment="1">
      <alignment horizontal="left" vertical="top"/>
    </xf>
    <xf numFmtId="0" fontId="5" fillId="0" borderId="4" xfId="0" applyNumberFormat="1" applyFont="1" applyBorder="1" applyAlignment="1">
      <alignment horizontal="left" vertical="top"/>
    </xf>
    <xf numFmtId="0" fontId="5" fillId="0" borderId="5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top" wrapText="1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128"/>
  <sheetViews>
    <sheetView showGridLines="0" tabSelected="1" zoomScale="115" zoomScaleNormal="115" zoomScaleSheetLayoutView="75" workbookViewId="0">
      <selection activeCell="A35" sqref="A35:G35"/>
    </sheetView>
  </sheetViews>
  <sheetFormatPr defaultRowHeight="12.75" outlineLevelRow="1" x14ac:dyDescent="0.2"/>
  <cols>
    <col min="1" max="2" width="7.7109375" style="19" customWidth="1"/>
    <col min="3" max="3" width="91.140625" style="9" customWidth="1"/>
    <col min="4" max="4" width="18.7109375" style="1" customWidth="1"/>
    <col min="5" max="5" width="16.140625" style="21" customWidth="1"/>
    <col min="6" max="6" width="13.7109375" style="22" customWidth="1"/>
    <col min="7" max="7" width="23.85546875" style="22" customWidth="1"/>
    <col min="8" max="16384" width="9.140625" style="3"/>
  </cols>
  <sheetData>
    <row r="1" spans="1:7" x14ac:dyDescent="0.2">
      <c r="C1" s="2"/>
      <c r="D1" s="3"/>
      <c r="E1" s="4" t="s">
        <v>0</v>
      </c>
      <c r="F1" s="2"/>
      <c r="G1" s="2"/>
    </row>
    <row r="2" spans="1:7" x14ac:dyDescent="0.2">
      <c r="C2" s="2"/>
      <c r="D2" s="3"/>
      <c r="E2" s="4" t="s">
        <v>1</v>
      </c>
      <c r="F2" s="5"/>
      <c r="G2" s="2"/>
    </row>
    <row r="3" spans="1:7" x14ac:dyDescent="0.2">
      <c r="C3" s="2"/>
      <c r="D3" s="3"/>
      <c r="E3" s="4" t="s">
        <v>2</v>
      </c>
      <c r="F3" s="2"/>
      <c r="G3" s="2"/>
    </row>
    <row r="4" spans="1:7" s="7" customFormat="1" x14ac:dyDescent="0.2">
      <c r="A4" s="19"/>
      <c r="B4" s="19"/>
      <c r="C4" s="6"/>
      <c r="D4" s="2"/>
      <c r="E4" s="23"/>
      <c r="F4" s="24" t="s">
        <v>3</v>
      </c>
      <c r="G4" s="25"/>
    </row>
    <row r="5" spans="1:7" s="7" customFormat="1" x14ac:dyDescent="0.2">
      <c r="A5" s="19"/>
      <c r="B5" s="19"/>
      <c r="C5" s="6"/>
      <c r="D5" s="8" t="s">
        <v>4</v>
      </c>
      <c r="E5" s="135" t="s">
        <v>19</v>
      </c>
      <c r="F5" s="136"/>
      <c r="G5" s="137"/>
    </row>
    <row r="6" spans="1:7" s="7" customFormat="1" ht="12.75" customHeight="1" x14ac:dyDescent="0.2">
      <c r="A6" s="128"/>
      <c r="B6" s="128"/>
      <c r="C6" s="128"/>
      <c r="D6" s="8" t="s">
        <v>5</v>
      </c>
      <c r="E6" s="144"/>
      <c r="F6" s="145"/>
      <c r="G6" s="146"/>
    </row>
    <row r="7" spans="1:7" s="7" customFormat="1" ht="12.75" customHeight="1" x14ac:dyDescent="0.2">
      <c r="A7" s="129" t="s">
        <v>131</v>
      </c>
      <c r="B7" s="129"/>
      <c r="C7" s="128"/>
      <c r="D7" s="8" t="s">
        <v>5</v>
      </c>
      <c r="E7" s="138"/>
      <c r="F7" s="139"/>
      <c r="G7" s="140"/>
    </row>
    <row r="8" spans="1:7" s="7" customFormat="1" ht="12.75" customHeight="1" x14ac:dyDescent="0.2">
      <c r="A8" s="128"/>
      <c r="B8" s="128"/>
      <c r="C8" s="128"/>
      <c r="D8" s="8" t="s">
        <v>5</v>
      </c>
      <c r="E8" s="138"/>
      <c r="F8" s="139"/>
      <c r="G8" s="140"/>
    </row>
    <row r="9" spans="1:7" s="7" customFormat="1" ht="12.75" customHeight="1" x14ac:dyDescent="0.2">
      <c r="A9" s="129" t="s">
        <v>132</v>
      </c>
      <c r="B9" s="129"/>
      <c r="C9" s="129"/>
      <c r="D9" s="2" t="s">
        <v>18</v>
      </c>
      <c r="E9" s="138"/>
      <c r="F9" s="139"/>
      <c r="G9" s="140"/>
    </row>
    <row r="10" spans="1:7" s="7" customFormat="1" ht="12.75" customHeight="1" x14ac:dyDescent="0.2">
      <c r="A10" s="130" t="s">
        <v>133</v>
      </c>
      <c r="B10" s="130"/>
      <c r="C10" s="130"/>
      <c r="D10" s="2"/>
      <c r="E10" s="26"/>
      <c r="F10" s="27"/>
      <c r="G10" s="28"/>
    </row>
    <row r="11" spans="1:7" s="7" customFormat="1" ht="35.25" customHeight="1" x14ac:dyDescent="0.2">
      <c r="A11" s="130"/>
      <c r="B11" s="130"/>
      <c r="C11" s="130"/>
      <c r="D11" s="2"/>
      <c r="E11" s="26"/>
      <c r="F11" s="27"/>
      <c r="G11" s="28"/>
    </row>
    <row r="12" spans="1:7" s="7" customFormat="1" ht="58.5" customHeight="1" x14ac:dyDescent="0.2">
      <c r="A12" s="147" t="s">
        <v>134</v>
      </c>
      <c r="B12" s="147"/>
      <c r="C12" s="147"/>
      <c r="D12" s="2"/>
      <c r="E12" s="26"/>
      <c r="F12" s="27"/>
      <c r="G12" s="28"/>
    </row>
    <row r="13" spans="1:7" s="7" customFormat="1" ht="12.75" customHeight="1" x14ac:dyDescent="0.2">
      <c r="A13" s="29"/>
      <c r="B13" s="29"/>
      <c r="C13" s="29"/>
      <c r="D13" s="2"/>
      <c r="E13" s="26"/>
      <c r="F13" s="27"/>
      <c r="G13" s="28"/>
    </row>
    <row r="14" spans="1:7" s="7" customFormat="1" ht="12.75" customHeight="1" x14ac:dyDescent="0.2">
      <c r="A14" s="19"/>
      <c r="B14" s="19"/>
      <c r="C14" s="9"/>
      <c r="D14" s="2" t="s">
        <v>18</v>
      </c>
      <c r="E14" s="141"/>
      <c r="F14" s="142"/>
      <c r="G14" s="143"/>
    </row>
    <row r="15" spans="1:7" s="7" customFormat="1" ht="12.75" customHeight="1" x14ac:dyDescent="0.2">
      <c r="A15" s="19"/>
      <c r="B15" s="19"/>
      <c r="C15" s="9"/>
      <c r="D15" s="8" t="s">
        <v>6</v>
      </c>
      <c r="E15" s="135"/>
      <c r="F15" s="136"/>
      <c r="G15" s="137"/>
    </row>
    <row r="16" spans="1:7" s="7" customFormat="1" ht="12.75" customHeight="1" x14ac:dyDescent="0.2">
      <c r="A16" s="19"/>
      <c r="B16" s="19"/>
      <c r="C16" s="9"/>
      <c r="D16" s="10" t="s">
        <v>7</v>
      </c>
      <c r="E16" s="135"/>
      <c r="F16" s="136"/>
      <c r="G16" s="137"/>
    </row>
    <row r="17" spans="1:8" s="7" customFormat="1" ht="15.75" customHeight="1" x14ac:dyDescent="0.2">
      <c r="A17" s="19"/>
      <c r="B17" s="19"/>
      <c r="C17" s="2"/>
      <c r="D17" s="10" t="s">
        <v>8</v>
      </c>
      <c r="E17" s="135"/>
      <c r="F17" s="136"/>
      <c r="G17" s="137"/>
    </row>
    <row r="18" spans="1:8" s="7" customFormat="1" x14ac:dyDescent="0.2">
      <c r="A18" s="19"/>
      <c r="B18" s="19"/>
      <c r="C18" s="2"/>
      <c r="D18" s="11" t="s">
        <v>9</v>
      </c>
      <c r="E18" s="135"/>
      <c r="F18" s="136"/>
      <c r="G18" s="137"/>
    </row>
    <row r="19" spans="1:8" x14ac:dyDescent="0.2">
      <c r="C19" s="2"/>
      <c r="D19" s="12"/>
      <c r="E19" s="1"/>
      <c r="F19" s="11"/>
      <c r="G19" s="11"/>
    </row>
    <row r="20" spans="1:8" ht="15.75" customHeight="1" x14ac:dyDescent="0.2">
      <c r="D20" s="133" t="s">
        <v>10</v>
      </c>
      <c r="E20" s="133"/>
      <c r="F20" s="131"/>
      <c r="G20" s="132"/>
    </row>
    <row r="21" spans="1:8" x14ac:dyDescent="0.2">
      <c r="D21" s="134"/>
      <c r="E21" s="134"/>
      <c r="F21" s="13"/>
      <c r="G21" s="13"/>
    </row>
    <row r="22" spans="1:8" ht="12.75" customHeight="1" x14ac:dyDescent="0.2">
      <c r="D22" s="14"/>
      <c r="E22" s="14"/>
      <c r="F22" s="14"/>
      <c r="G22" s="14"/>
    </row>
    <row r="23" spans="1:8" s="17" customFormat="1" x14ac:dyDescent="0.2">
      <c r="A23" s="20"/>
      <c r="B23" s="20"/>
      <c r="C23" s="127" t="s">
        <v>11</v>
      </c>
      <c r="D23" s="127"/>
      <c r="E23" s="127"/>
      <c r="F23" s="127"/>
      <c r="G23" s="16"/>
      <c r="H23" s="16"/>
    </row>
    <row r="24" spans="1:8" s="17" customFormat="1" x14ac:dyDescent="0.2">
      <c r="A24" s="20"/>
      <c r="B24" s="20"/>
      <c r="C24" s="127"/>
      <c r="D24" s="127"/>
      <c r="E24" s="127"/>
      <c r="F24" s="127"/>
      <c r="G24" s="16"/>
      <c r="H24" s="16"/>
    </row>
    <row r="25" spans="1:8" s="17" customFormat="1" ht="12.75" customHeight="1" outlineLevel="1" x14ac:dyDescent="0.2">
      <c r="A25" s="20"/>
      <c r="B25" s="20"/>
      <c r="C25" s="127" t="s">
        <v>127</v>
      </c>
      <c r="D25" s="127"/>
      <c r="E25" s="127"/>
      <c r="F25" s="127"/>
      <c r="G25" s="16"/>
      <c r="H25" s="16"/>
    </row>
    <row r="26" spans="1:8" s="17" customFormat="1" ht="12.75" customHeight="1" outlineLevel="1" x14ac:dyDescent="0.2">
      <c r="A26" s="20"/>
      <c r="B26" s="20"/>
      <c r="C26" s="15"/>
      <c r="D26" s="15"/>
      <c r="E26" s="15"/>
      <c r="F26" s="15"/>
      <c r="G26" s="16" t="s">
        <v>47</v>
      </c>
      <c r="H26" s="16"/>
    </row>
    <row r="27" spans="1:8" s="17" customFormat="1" x14ac:dyDescent="0.2">
      <c r="A27" s="20"/>
      <c r="B27" s="20"/>
      <c r="C27" s="148" t="s">
        <v>23</v>
      </c>
      <c r="D27" s="109"/>
      <c r="E27" s="109"/>
      <c r="F27" s="4"/>
      <c r="G27" s="16"/>
    </row>
    <row r="28" spans="1:8" s="17" customFormat="1" outlineLevel="1" x14ac:dyDescent="0.2">
      <c r="A28" s="20"/>
      <c r="B28" s="20"/>
      <c r="C28" s="17" t="s">
        <v>27</v>
      </c>
      <c r="D28" s="122">
        <v>8189448</v>
      </c>
      <c r="E28" s="123"/>
      <c r="F28" s="4" t="s">
        <v>21</v>
      </c>
      <c r="G28" s="16"/>
    </row>
    <row r="29" spans="1:8" s="17" customFormat="1" x14ac:dyDescent="0.2">
      <c r="A29" s="20"/>
      <c r="B29" s="20"/>
      <c r="C29" s="4"/>
      <c r="D29" s="4"/>
      <c r="E29" s="4"/>
      <c r="F29" s="4"/>
      <c r="G29" s="4"/>
    </row>
    <row r="30" spans="1:8" ht="13.5" customHeight="1" x14ac:dyDescent="0.2">
      <c r="A30" s="110" t="s">
        <v>16</v>
      </c>
      <c r="B30" s="111"/>
      <c r="C30" s="106" t="s">
        <v>12</v>
      </c>
      <c r="D30" s="120" t="s">
        <v>17</v>
      </c>
      <c r="E30" s="114" t="s">
        <v>13</v>
      </c>
      <c r="F30" s="115"/>
      <c r="G30" s="116"/>
    </row>
    <row r="31" spans="1:8" ht="12.75" customHeight="1" x14ac:dyDescent="0.2">
      <c r="A31" s="121" t="s">
        <v>25</v>
      </c>
      <c r="B31" s="112" t="s">
        <v>26</v>
      </c>
      <c r="C31" s="107"/>
      <c r="D31" s="107"/>
      <c r="E31" s="117"/>
      <c r="F31" s="118"/>
      <c r="G31" s="119"/>
    </row>
    <row r="32" spans="1:8" ht="25.5" x14ac:dyDescent="0.2">
      <c r="A32" s="113"/>
      <c r="B32" s="113"/>
      <c r="C32" s="108"/>
      <c r="D32" s="108"/>
      <c r="E32" s="18" t="s">
        <v>22</v>
      </c>
      <c r="F32" s="18" t="s">
        <v>15</v>
      </c>
      <c r="G32" s="18" t="s">
        <v>14</v>
      </c>
    </row>
    <row r="33" spans="1:11" x14ac:dyDescent="0.2">
      <c r="A33" s="33">
        <v>1</v>
      </c>
      <c r="B33" s="33"/>
      <c r="C33" s="34">
        <v>2</v>
      </c>
      <c r="D33" s="34">
        <v>3</v>
      </c>
      <c r="E33" s="35">
        <v>4</v>
      </c>
      <c r="F33" s="34">
        <v>5</v>
      </c>
      <c r="G33" s="35">
        <v>6</v>
      </c>
    </row>
    <row r="34" spans="1:11" x14ac:dyDescent="0.2">
      <c r="A34" s="124" t="s">
        <v>24</v>
      </c>
      <c r="B34" s="125"/>
      <c r="C34" s="125"/>
      <c r="D34" s="125"/>
      <c r="E34" s="125"/>
      <c r="F34" s="125"/>
      <c r="G34" s="126"/>
    </row>
    <row r="35" spans="1:11" ht="39" customHeight="1" x14ac:dyDescent="0.2">
      <c r="A35" s="97" t="s">
        <v>128</v>
      </c>
      <c r="B35" s="98"/>
      <c r="C35" s="99"/>
      <c r="D35" s="99"/>
      <c r="E35" s="99"/>
      <c r="F35" s="99"/>
      <c r="G35" s="99"/>
    </row>
    <row r="36" spans="1:11" ht="21.75" hidden="1" customHeight="1" x14ac:dyDescent="0.2">
      <c r="A36" s="48"/>
      <c r="B36" s="48"/>
      <c r="C36" s="46"/>
      <c r="D36" s="47"/>
      <c r="E36" s="51"/>
      <c r="F36" s="50"/>
      <c r="G36" s="49"/>
    </row>
    <row r="37" spans="1:11" ht="21.75" hidden="1" customHeight="1" x14ac:dyDescent="0.2">
      <c r="A37" s="48" t="s">
        <v>31</v>
      </c>
      <c r="B37" s="48" t="s">
        <v>57</v>
      </c>
      <c r="C37" s="46" t="s">
        <v>58</v>
      </c>
      <c r="D37" s="47" t="s">
        <v>20</v>
      </c>
      <c r="E37" s="56"/>
      <c r="F37" s="50">
        <v>12836591.939999999</v>
      </c>
      <c r="G37" s="77">
        <f>E37*F37</f>
        <v>0</v>
      </c>
    </row>
    <row r="38" spans="1:11" ht="21.75" hidden="1" customHeight="1" x14ac:dyDescent="0.2">
      <c r="A38" s="48" t="s">
        <v>53</v>
      </c>
      <c r="B38" s="48" t="s">
        <v>60</v>
      </c>
      <c r="C38" s="46" t="s">
        <v>59</v>
      </c>
      <c r="D38" s="47" t="s">
        <v>20</v>
      </c>
      <c r="E38" s="56"/>
      <c r="F38" s="50">
        <v>13430386.529999999</v>
      </c>
      <c r="G38" s="77">
        <f t="shared" ref="G38" si="0">E38*F38</f>
        <v>0</v>
      </c>
    </row>
    <row r="39" spans="1:11" ht="24.75" customHeight="1" x14ac:dyDescent="0.2">
      <c r="A39" s="48" t="s">
        <v>31</v>
      </c>
      <c r="B39" s="48" t="s">
        <v>62</v>
      </c>
      <c r="C39" s="46" t="s">
        <v>61</v>
      </c>
      <c r="D39" s="47" t="s">
        <v>20</v>
      </c>
      <c r="E39" s="56">
        <f>0.01559393809</f>
        <v>1.559393809E-2</v>
      </c>
      <c r="F39" s="50">
        <v>71506375.950000003</v>
      </c>
      <c r="G39" s="77">
        <f>E39*F39</f>
        <v>1115065.9996045651</v>
      </c>
    </row>
    <row r="40" spans="1:11" ht="26.25" hidden="1" customHeight="1" x14ac:dyDescent="0.2">
      <c r="A40" s="48" t="s">
        <v>64</v>
      </c>
      <c r="B40" s="48" t="s">
        <v>107</v>
      </c>
      <c r="C40" s="46" t="s">
        <v>108</v>
      </c>
      <c r="D40" s="47" t="s">
        <v>20</v>
      </c>
      <c r="E40" s="56"/>
      <c r="F40" s="50">
        <v>69373272.379999995</v>
      </c>
      <c r="G40" s="77">
        <f>E40*F40</f>
        <v>0</v>
      </c>
    </row>
    <row r="41" spans="1:11" ht="26.25" hidden="1" customHeight="1" x14ac:dyDescent="0.2">
      <c r="A41" s="48" t="s">
        <v>65</v>
      </c>
      <c r="B41" s="48" t="s">
        <v>109</v>
      </c>
      <c r="C41" s="46" t="s">
        <v>110</v>
      </c>
      <c r="D41" s="47" t="s">
        <v>20</v>
      </c>
      <c r="E41" s="56"/>
      <c r="F41" s="50">
        <v>2992003.84</v>
      </c>
      <c r="G41" s="77">
        <f>E41*F41</f>
        <v>0</v>
      </c>
    </row>
    <row r="42" spans="1:11" ht="26.25" hidden="1" customHeight="1" x14ac:dyDescent="0.2">
      <c r="A42" s="48" t="s">
        <v>68</v>
      </c>
      <c r="B42" s="48" t="s">
        <v>111</v>
      </c>
      <c r="C42" s="46" t="s">
        <v>112</v>
      </c>
      <c r="D42" s="47" t="s">
        <v>20</v>
      </c>
      <c r="E42" s="56"/>
      <c r="F42" s="50">
        <v>1296726.8400000001</v>
      </c>
      <c r="G42" s="77">
        <f>E42*F42</f>
        <v>0</v>
      </c>
    </row>
    <row r="43" spans="1:11" ht="18.75" hidden="1" customHeight="1" x14ac:dyDescent="0.2">
      <c r="A43" s="32" t="s">
        <v>64</v>
      </c>
      <c r="B43" s="32" t="s">
        <v>29</v>
      </c>
      <c r="C43" s="30" t="s">
        <v>63</v>
      </c>
      <c r="D43" s="31" t="s">
        <v>20</v>
      </c>
      <c r="E43" s="56"/>
      <c r="F43" s="38">
        <v>128072605.63</v>
      </c>
      <c r="G43" s="77">
        <f t="shared" ref="G43:G57" si="1">E43*F43</f>
        <v>0</v>
      </c>
      <c r="K43" s="55"/>
    </row>
    <row r="44" spans="1:11" ht="57" hidden="1" customHeight="1" x14ac:dyDescent="0.2">
      <c r="A44" s="48" t="s">
        <v>36</v>
      </c>
      <c r="B44" s="48" t="s">
        <v>34</v>
      </c>
      <c r="C44" s="46" t="s">
        <v>35</v>
      </c>
      <c r="D44" s="47" t="s">
        <v>20</v>
      </c>
      <c r="E44" s="66"/>
      <c r="F44" s="50">
        <v>13159996.810000001</v>
      </c>
      <c r="G44" s="77">
        <f t="shared" si="1"/>
        <v>0</v>
      </c>
    </row>
    <row r="45" spans="1:11" ht="22.5" hidden="1" customHeight="1" x14ac:dyDescent="0.2">
      <c r="A45" s="48" t="s">
        <v>53</v>
      </c>
      <c r="B45" s="48" t="s">
        <v>49</v>
      </c>
      <c r="C45" s="46" t="s">
        <v>50</v>
      </c>
      <c r="D45" s="47" t="s">
        <v>20</v>
      </c>
      <c r="E45" s="66"/>
      <c r="F45" s="50">
        <v>14626869.470000001</v>
      </c>
      <c r="G45" s="77">
        <f t="shared" si="1"/>
        <v>0</v>
      </c>
    </row>
    <row r="46" spans="1:11" ht="22.5" hidden="1" customHeight="1" x14ac:dyDescent="0.2">
      <c r="A46" s="48" t="s">
        <v>56</v>
      </c>
      <c r="B46" s="48" t="s">
        <v>113</v>
      </c>
      <c r="C46" s="46" t="s">
        <v>114</v>
      </c>
      <c r="D46" s="47" t="s">
        <v>20</v>
      </c>
      <c r="E46" s="56"/>
      <c r="F46" s="50">
        <v>3562222.14</v>
      </c>
      <c r="G46" s="77">
        <f t="shared" ref="G46" si="2">E46*F46</f>
        <v>0</v>
      </c>
    </row>
    <row r="47" spans="1:11" ht="0.75" hidden="1" customHeight="1" x14ac:dyDescent="0.2">
      <c r="A47" s="48" t="s">
        <v>48</v>
      </c>
      <c r="B47" s="48" t="s">
        <v>66</v>
      </c>
      <c r="C47" s="46" t="s">
        <v>67</v>
      </c>
      <c r="D47" s="47" t="s">
        <v>20</v>
      </c>
      <c r="E47" s="66"/>
      <c r="F47" s="50">
        <v>254386.24</v>
      </c>
      <c r="G47" s="77">
        <f t="shared" si="1"/>
        <v>0</v>
      </c>
    </row>
    <row r="48" spans="1:11" ht="22.5" hidden="1" customHeight="1" x14ac:dyDescent="0.2">
      <c r="A48" s="48" t="s">
        <v>76</v>
      </c>
      <c r="B48" s="48" t="s">
        <v>69</v>
      </c>
      <c r="C48" s="46" t="s">
        <v>70</v>
      </c>
      <c r="D48" s="47" t="s">
        <v>20</v>
      </c>
      <c r="E48" s="66"/>
      <c r="F48" s="50">
        <v>52395.94</v>
      </c>
      <c r="G48" s="77">
        <f t="shared" si="1"/>
        <v>0</v>
      </c>
    </row>
    <row r="49" spans="1:7" ht="24.75" hidden="1" customHeight="1" x14ac:dyDescent="0.2">
      <c r="A49" s="48" t="s">
        <v>77</v>
      </c>
      <c r="B49" s="48" t="s">
        <v>72</v>
      </c>
      <c r="C49" s="46" t="s">
        <v>71</v>
      </c>
      <c r="D49" s="47" t="s">
        <v>20</v>
      </c>
      <c r="E49" s="66"/>
      <c r="F49" s="50">
        <v>496587.98</v>
      </c>
      <c r="G49" s="77">
        <f t="shared" si="1"/>
        <v>0</v>
      </c>
    </row>
    <row r="50" spans="1:7" ht="24.75" hidden="1" customHeight="1" x14ac:dyDescent="0.2">
      <c r="A50" s="48" t="s">
        <v>82</v>
      </c>
      <c r="B50" s="48" t="s">
        <v>115</v>
      </c>
      <c r="C50" s="46" t="s">
        <v>116</v>
      </c>
      <c r="D50" s="47" t="s">
        <v>20</v>
      </c>
      <c r="E50" s="66"/>
      <c r="F50" s="50">
        <v>1149029.1299999999</v>
      </c>
      <c r="G50" s="77">
        <f t="shared" ref="G50" si="3">E50*F50</f>
        <v>0</v>
      </c>
    </row>
    <row r="51" spans="1:7" ht="22.5" hidden="1" customHeight="1" x14ac:dyDescent="0.2">
      <c r="A51" s="86" t="s">
        <v>65</v>
      </c>
      <c r="B51" s="86" t="s">
        <v>73</v>
      </c>
      <c r="C51" s="87" t="s">
        <v>74</v>
      </c>
      <c r="D51" s="88" t="s">
        <v>20</v>
      </c>
      <c r="E51" s="89"/>
      <c r="F51" s="90">
        <v>534867.81999999995</v>
      </c>
      <c r="G51" s="79">
        <f t="shared" si="1"/>
        <v>0</v>
      </c>
    </row>
    <row r="52" spans="1:7" ht="23.25" hidden="1" customHeight="1" x14ac:dyDescent="0.2">
      <c r="A52" s="48" t="s">
        <v>68</v>
      </c>
      <c r="B52" s="48" t="s">
        <v>34</v>
      </c>
      <c r="C52" s="46" t="s">
        <v>35</v>
      </c>
      <c r="D52" s="47" t="s">
        <v>20</v>
      </c>
      <c r="E52" s="56"/>
      <c r="F52" s="50">
        <v>13068519.710000001</v>
      </c>
      <c r="G52" s="77">
        <f>E52*F52</f>
        <v>0</v>
      </c>
    </row>
    <row r="53" spans="1:7" ht="24.75" hidden="1" customHeight="1" x14ac:dyDescent="0.2">
      <c r="A53" s="48" t="s">
        <v>76</v>
      </c>
      <c r="B53" s="48" t="s">
        <v>49</v>
      </c>
      <c r="C53" s="46" t="s">
        <v>75</v>
      </c>
      <c r="D53" s="47" t="s">
        <v>20</v>
      </c>
      <c r="E53" s="56"/>
      <c r="F53" s="50">
        <v>14525195.93</v>
      </c>
      <c r="G53" s="77">
        <f t="shared" si="1"/>
        <v>0</v>
      </c>
    </row>
    <row r="54" spans="1:7" ht="24.75" hidden="1" customHeight="1" x14ac:dyDescent="0.2">
      <c r="A54" s="48" t="s">
        <v>77</v>
      </c>
      <c r="B54" s="48" t="s">
        <v>78</v>
      </c>
      <c r="C54" s="46" t="s">
        <v>79</v>
      </c>
      <c r="D54" s="47" t="s">
        <v>20</v>
      </c>
      <c r="E54" s="56"/>
      <c r="F54" s="50">
        <v>19152514.379999999</v>
      </c>
      <c r="G54" s="77">
        <f t="shared" si="1"/>
        <v>0</v>
      </c>
    </row>
    <row r="55" spans="1:7" ht="24.75" hidden="1" customHeight="1" x14ac:dyDescent="0.2">
      <c r="A55" s="48" t="s">
        <v>117</v>
      </c>
      <c r="B55" s="48" t="s">
        <v>49</v>
      </c>
      <c r="C55" s="46" t="s">
        <v>50</v>
      </c>
      <c r="D55" s="47" t="s">
        <v>20</v>
      </c>
      <c r="E55" s="56"/>
      <c r="F55" s="50">
        <v>14525195.93</v>
      </c>
      <c r="G55" s="77">
        <f>E55*F55</f>
        <v>0</v>
      </c>
    </row>
    <row r="56" spans="1:7" ht="24.75" hidden="1" customHeight="1" x14ac:dyDescent="0.2">
      <c r="A56" s="48" t="s">
        <v>118</v>
      </c>
      <c r="B56" s="48" t="s">
        <v>78</v>
      </c>
      <c r="C56" s="46" t="s">
        <v>79</v>
      </c>
      <c r="D56" s="47" t="s">
        <v>20</v>
      </c>
      <c r="E56" s="56"/>
      <c r="F56" s="50">
        <v>19152514.379999999</v>
      </c>
      <c r="G56" s="77">
        <f>E56*F56</f>
        <v>0</v>
      </c>
    </row>
    <row r="57" spans="1:7" ht="0.75" hidden="1" customHeight="1" x14ac:dyDescent="0.2">
      <c r="A57" s="48" t="s">
        <v>119</v>
      </c>
      <c r="B57" s="48" t="s">
        <v>80</v>
      </c>
      <c r="C57" s="46" t="s">
        <v>81</v>
      </c>
      <c r="D57" s="47" t="s">
        <v>20</v>
      </c>
      <c r="E57" s="66"/>
      <c r="F57" s="50">
        <v>229285</v>
      </c>
      <c r="G57" s="77">
        <f t="shared" si="1"/>
        <v>0</v>
      </c>
    </row>
    <row r="58" spans="1:7" ht="24.75" hidden="1" customHeight="1" x14ac:dyDescent="0.2">
      <c r="A58" s="48" t="s">
        <v>120</v>
      </c>
      <c r="B58" s="48" t="s">
        <v>105</v>
      </c>
      <c r="C58" s="46" t="s">
        <v>106</v>
      </c>
      <c r="D58" s="47" t="s">
        <v>20</v>
      </c>
      <c r="E58" s="69"/>
      <c r="F58" s="50">
        <v>597834.06000000006</v>
      </c>
      <c r="G58" s="77"/>
    </row>
    <row r="59" spans="1:7" ht="24.75" customHeight="1" x14ac:dyDescent="0.2">
      <c r="A59" s="48" t="s">
        <v>53</v>
      </c>
      <c r="B59" s="48" t="s">
        <v>83</v>
      </c>
      <c r="C59" s="46" t="s">
        <v>86</v>
      </c>
      <c r="D59" s="47" t="s">
        <v>20</v>
      </c>
      <c r="E59" s="69">
        <v>4.6878480680000001E-2</v>
      </c>
      <c r="F59" s="50">
        <v>7062814.2199999997</v>
      </c>
      <c r="G59" s="92">
        <f>E59*F59</f>
        <v>331093.99995869928</v>
      </c>
    </row>
    <row r="60" spans="1:7" ht="32.25" customHeight="1" x14ac:dyDescent="0.2">
      <c r="A60" s="104" t="s">
        <v>30</v>
      </c>
      <c r="B60" s="105"/>
      <c r="C60" s="105"/>
      <c r="D60" s="105"/>
      <c r="E60" s="105"/>
      <c r="F60" s="105"/>
      <c r="G60" s="78">
        <f>G37+G38+G39+G40+G41+G42+G43+G46+G47+G48+G49+G50+G51+G52+G55+G56+G57+G58+G59</f>
        <v>1446159.9995632644</v>
      </c>
    </row>
    <row r="61" spans="1:7" ht="32.25" customHeight="1" x14ac:dyDescent="0.2">
      <c r="A61" s="100" t="s">
        <v>100</v>
      </c>
      <c r="B61" s="101"/>
      <c r="C61" s="101"/>
      <c r="D61" s="101"/>
      <c r="E61" s="101"/>
      <c r="F61" s="101"/>
      <c r="G61" s="78">
        <f>G60*1.2</f>
        <v>1735391.9994759173</v>
      </c>
    </row>
    <row r="62" spans="1:7" ht="0.75" hidden="1" customHeight="1" x14ac:dyDescent="0.2">
      <c r="A62" s="94" t="s">
        <v>102</v>
      </c>
      <c r="B62" s="95"/>
      <c r="C62" s="95"/>
      <c r="D62" s="95"/>
      <c r="E62" s="95"/>
      <c r="F62" s="95"/>
      <c r="G62" s="96"/>
    </row>
    <row r="63" spans="1:7" ht="48.75" hidden="1" customHeight="1" x14ac:dyDescent="0.2">
      <c r="A63" s="41">
        <v>4</v>
      </c>
      <c r="B63" s="40" t="s">
        <v>32</v>
      </c>
      <c r="C63" s="45" t="s">
        <v>33</v>
      </c>
      <c r="D63" s="39" t="s">
        <v>20</v>
      </c>
      <c r="E63" s="42"/>
      <c r="F63" s="45">
        <v>6875124.0300000003</v>
      </c>
      <c r="G63" s="43">
        <f t="shared" ref="G63:G64" si="4">E63*F63</f>
        <v>0</v>
      </c>
    </row>
    <row r="64" spans="1:7" ht="22.5" hidden="1" customHeight="1" x14ac:dyDescent="0.2">
      <c r="A64" s="41">
        <v>5</v>
      </c>
      <c r="B64" s="40" t="s">
        <v>37</v>
      </c>
      <c r="C64" s="44" t="s">
        <v>38</v>
      </c>
      <c r="D64" s="39" t="s">
        <v>20</v>
      </c>
      <c r="E64" s="42"/>
      <c r="F64" s="44">
        <v>2439702.5099999998</v>
      </c>
      <c r="G64" s="49">
        <f t="shared" si="4"/>
        <v>0</v>
      </c>
    </row>
    <row r="65" spans="1:7" ht="20.25" hidden="1" customHeight="1" x14ac:dyDescent="0.2">
      <c r="A65" s="41">
        <v>8</v>
      </c>
      <c r="B65" s="40" t="s">
        <v>32</v>
      </c>
      <c r="C65" s="57" t="s">
        <v>33</v>
      </c>
      <c r="D65" s="39" t="s">
        <v>20</v>
      </c>
      <c r="E65" s="61"/>
      <c r="F65" s="60">
        <v>7585321.9100000001</v>
      </c>
      <c r="G65" s="77">
        <f>E65*F65</f>
        <v>0</v>
      </c>
    </row>
    <row r="66" spans="1:7" ht="26.25" hidden="1" customHeight="1" x14ac:dyDescent="0.2">
      <c r="A66" s="41">
        <v>15</v>
      </c>
      <c r="B66" s="40" t="s">
        <v>37</v>
      </c>
      <c r="C66" s="57" t="s">
        <v>84</v>
      </c>
      <c r="D66" s="39" t="s">
        <v>20</v>
      </c>
      <c r="E66" s="61"/>
      <c r="F66" s="60">
        <v>2422743.77</v>
      </c>
      <c r="G66" s="77"/>
    </row>
    <row r="67" spans="1:7" ht="26.25" hidden="1" customHeight="1" x14ac:dyDescent="0.2">
      <c r="A67" s="41">
        <v>21</v>
      </c>
      <c r="B67" s="40" t="s">
        <v>37</v>
      </c>
      <c r="C67" s="81" t="s">
        <v>84</v>
      </c>
      <c r="D67" s="39" t="s">
        <v>20</v>
      </c>
      <c r="E67" s="61"/>
      <c r="F67" s="60">
        <v>2422743.77</v>
      </c>
      <c r="G67" s="77">
        <f>E67*F67</f>
        <v>0</v>
      </c>
    </row>
    <row r="68" spans="1:7" ht="23.25" hidden="1" customHeight="1" x14ac:dyDescent="0.2">
      <c r="A68" s="41">
        <v>9</v>
      </c>
      <c r="B68" s="40" t="s">
        <v>40</v>
      </c>
      <c r="C68" s="68" t="s">
        <v>39</v>
      </c>
      <c r="D68" s="39" t="s">
        <v>20</v>
      </c>
      <c r="E68" s="61"/>
      <c r="F68" s="53">
        <v>114077982.39</v>
      </c>
      <c r="G68" s="77">
        <f>E68*F68</f>
        <v>0</v>
      </c>
    </row>
    <row r="69" spans="1:7" ht="23.25" hidden="1" customHeight="1" x14ac:dyDescent="0.2">
      <c r="A69" s="41">
        <v>10</v>
      </c>
      <c r="B69" s="40" t="s">
        <v>42</v>
      </c>
      <c r="C69" s="68" t="s">
        <v>41</v>
      </c>
      <c r="D69" s="39" t="s">
        <v>20</v>
      </c>
      <c r="E69" s="61"/>
      <c r="F69" s="53">
        <v>44131071.259999998</v>
      </c>
      <c r="G69" s="77">
        <f>E69*F69</f>
        <v>0</v>
      </c>
    </row>
    <row r="70" spans="1:7" ht="25.5" hidden="1" customHeight="1" x14ac:dyDescent="0.2">
      <c r="A70" s="41">
        <v>24</v>
      </c>
      <c r="B70" s="40" t="s">
        <v>121</v>
      </c>
      <c r="C70" s="81" t="s">
        <v>122</v>
      </c>
      <c r="D70" s="39" t="s">
        <v>20</v>
      </c>
      <c r="E70" s="61"/>
      <c r="F70" s="53">
        <v>844804.79</v>
      </c>
      <c r="G70" s="77">
        <f>E70*F70</f>
        <v>0</v>
      </c>
    </row>
    <row r="71" spans="1:7" ht="25.5" hidden="1" customHeight="1" x14ac:dyDescent="0.2">
      <c r="A71" s="41">
        <v>11</v>
      </c>
      <c r="B71" s="40" t="s">
        <v>46</v>
      </c>
      <c r="C71" s="68" t="s">
        <v>45</v>
      </c>
      <c r="D71" s="39" t="s">
        <v>20</v>
      </c>
      <c r="E71" s="61"/>
      <c r="F71" s="53">
        <v>9374600.8499999996</v>
      </c>
      <c r="G71" s="77">
        <f t="shared" ref="G71:G72" si="5">E71*F71</f>
        <v>0</v>
      </c>
    </row>
    <row r="72" spans="1:7" ht="25.5" hidden="1" customHeight="1" x14ac:dyDescent="0.2">
      <c r="A72" s="41">
        <v>12</v>
      </c>
      <c r="B72" s="40" t="s">
        <v>54</v>
      </c>
      <c r="C72" s="68" t="s">
        <v>55</v>
      </c>
      <c r="D72" s="39" t="s">
        <v>20</v>
      </c>
      <c r="E72" s="61"/>
      <c r="F72" s="53">
        <v>1812888.85</v>
      </c>
      <c r="G72" s="77">
        <f t="shared" si="5"/>
        <v>0</v>
      </c>
    </row>
    <row r="73" spans="1:7" ht="1.5" hidden="1" customHeight="1" x14ac:dyDescent="0.2">
      <c r="A73" s="41">
        <v>20</v>
      </c>
      <c r="B73" s="40" t="s">
        <v>43</v>
      </c>
      <c r="C73" s="54" t="s">
        <v>28</v>
      </c>
      <c r="D73" s="39" t="s">
        <v>20</v>
      </c>
      <c r="E73" s="61"/>
      <c r="F73" s="53">
        <v>3364670.97</v>
      </c>
      <c r="G73" s="77">
        <f t="shared" ref="G73" si="6">E73*F73</f>
        <v>0</v>
      </c>
    </row>
    <row r="74" spans="1:7" ht="21" hidden="1" customHeight="1" x14ac:dyDescent="0.2">
      <c r="A74" s="41"/>
      <c r="B74" s="40"/>
      <c r="C74" s="52"/>
      <c r="D74" s="39"/>
      <c r="E74" s="42"/>
      <c r="F74" s="53"/>
      <c r="G74" s="77"/>
    </row>
    <row r="75" spans="1:7" ht="21" hidden="1" customHeight="1" x14ac:dyDescent="0.2">
      <c r="A75" s="70"/>
      <c r="B75" s="71"/>
      <c r="C75" s="72"/>
      <c r="D75" s="73"/>
      <c r="E75" s="75"/>
      <c r="F75" s="74"/>
      <c r="G75" s="79"/>
    </row>
    <row r="76" spans="1:7" ht="0.75" hidden="1" customHeight="1" x14ac:dyDescent="0.2">
      <c r="A76" s="41">
        <v>27</v>
      </c>
      <c r="B76" s="40" t="s">
        <v>43</v>
      </c>
      <c r="C76" s="81" t="s">
        <v>28</v>
      </c>
      <c r="D76" s="39" t="s">
        <v>20</v>
      </c>
      <c r="E76" s="61"/>
      <c r="F76" s="53">
        <v>3364670.97</v>
      </c>
      <c r="G76" s="77">
        <f t="shared" ref="G76:G77" si="7">E76*F76</f>
        <v>0</v>
      </c>
    </row>
    <row r="77" spans="1:7" ht="21" hidden="1" customHeight="1" x14ac:dyDescent="0.2">
      <c r="A77" s="41">
        <v>13</v>
      </c>
      <c r="B77" s="40" t="s">
        <v>103</v>
      </c>
      <c r="C77" s="81" t="s">
        <v>104</v>
      </c>
      <c r="D77" s="39" t="s">
        <v>20</v>
      </c>
      <c r="E77" s="67"/>
      <c r="F77" s="53">
        <v>44850.67</v>
      </c>
      <c r="G77" s="77">
        <f t="shared" si="7"/>
        <v>0</v>
      </c>
    </row>
    <row r="78" spans="1:7" ht="0.75" hidden="1" customHeight="1" x14ac:dyDescent="0.2">
      <c r="A78" s="41">
        <v>30</v>
      </c>
      <c r="B78" s="40" t="s">
        <v>85</v>
      </c>
      <c r="C78" s="81" t="s">
        <v>86</v>
      </c>
      <c r="D78" s="39" t="s">
        <v>20</v>
      </c>
      <c r="E78" s="67"/>
      <c r="F78" s="53">
        <v>4884148.51</v>
      </c>
      <c r="G78" s="77">
        <f t="shared" ref="G78" si="8">E78*F78</f>
        <v>0</v>
      </c>
    </row>
    <row r="79" spans="1:7" ht="0.75" hidden="1" customHeight="1" x14ac:dyDescent="0.2">
      <c r="A79" s="41">
        <v>22</v>
      </c>
      <c r="B79" s="40" t="s">
        <v>85</v>
      </c>
      <c r="C79" s="57" t="s">
        <v>86</v>
      </c>
      <c r="D79" s="39" t="s">
        <v>20</v>
      </c>
      <c r="E79" s="61"/>
      <c r="F79" s="53">
        <v>4881148.51</v>
      </c>
      <c r="G79" s="77">
        <f>E79*F79</f>
        <v>0</v>
      </c>
    </row>
    <row r="80" spans="1:7" ht="34.5" hidden="1" customHeight="1" x14ac:dyDescent="0.2">
      <c r="A80" s="94" t="s">
        <v>30</v>
      </c>
      <c r="B80" s="95"/>
      <c r="C80" s="95"/>
      <c r="D80" s="95"/>
      <c r="E80" s="95"/>
      <c r="F80" s="96"/>
      <c r="G80" s="78">
        <f>G65+G67+G68+G69+G70+G71+G72+G76+G77</f>
        <v>0</v>
      </c>
    </row>
    <row r="81" spans="1:7" ht="34.5" hidden="1" customHeight="1" x14ac:dyDescent="0.2">
      <c r="A81" s="100" t="s">
        <v>100</v>
      </c>
      <c r="B81" s="101"/>
      <c r="C81" s="101"/>
      <c r="D81" s="101"/>
      <c r="E81" s="101"/>
      <c r="F81" s="101"/>
      <c r="G81" s="78">
        <f>(G65+G68+G69+G71+G72+G77)*1.2</f>
        <v>0</v>
      </c>
    </row>
    <row r="82" spans="1:7" ht="39" customHeight="1" x14ac:dyDescent="0.2">
      <c r="A82" s="97" t="s">
        <v>129</v>
      </c>
      <c r="B82" s="98"/>
      <c r="C82" s="99"/>
      <c r="D82" s="99"/>
      <c r="E82" s="99"/>
      <c r="F82" s="99"/>
      <c r="G82" s="99"/>
    </row>
    <row r="83" spans="1:7" ht="1.5" hidden="1" customHeight="1" x14ac:dyDescent="0.2">
      <c r="A83" s="65">
        <v>14</v>
      </c>
      <c r="B83" s="40" t="s">
        <v>87</v>
      </c>
      <c r="C83" s="62" t="s">
        <v>58</v>
      </c>
      <c r="D83" s="63" t="s">
        <v>20</v>
      </c>
      <c r="E83" s="63"/>
      <c r="F83" s="64">
        <v>5771580.1699999999</v>
      </c>
      <c r="G83" s="80">
        <f>E83*F83</f>
        <v>0</v>
      </c>
    </row>
    <row r="84" spans="1:7" ht="34.5" hidden="1" customHeight="1" x14ac:dyDescent="0.2">
      <c r="A84" s="65">
        <v>15</v>
      </c>
      <c r="B84" s="40" t="s">
        <v>88</v>
      </c>
      <c r="C84" s="57" t="s">
        <v>59</v>
      </c>
      <c r="D84" s="63" t="s">
        <v>20</v>
      </c>
      <c r="E84" s="63"/>
      <c r="F84" s="64">
        <v>8698645.3100000005</v>
      </c>
      <c r="G84" s="80">
        <f t="shared" ref="G84:G90" si="9">E84*F84</f>
        <v>0</v>
      </c>
    </row>
    <row r="85" spans="1:7" ht="34.5" customHeight="1" x14ac:dyDescent="0.2">
      <c r="A85" s="65">
        <v>3</v>
      </c>
      <c r="B85" s="93" t="s">
        <v>89</v>
      </c>
      <c r="C85" s="57" t="s">
        <v>61</v>
      </c>
      <c r="D85" s="63" t="s">
        <v>20</v>
      </c>
      <c r="E85" s="84">
        <v>1.8410899120000001E-2</v>
      </c>
      <c r="F85" s="64">
        <v>40498673.899999999</v>
      </c>
      <c r="G85" s="80">
        <f>E85*F85</f>
        <v>745616.99966667697</v>
      </c>
    </row>
    <row r="86" spans="1:7" ht="0.75" customHeight="1" x14ac:dyDescent="0.2">
      <c r="A86" s="65">
        <v>26</v>
      </c>
      <c r="B86" s="40" t="s">
        <v>90</v>
      </c>
      <c r="C86" s="82" t="s">
        <v>110</v>
      </c>
      <c r="D86" s="63" t="s">
        <v>20</v>
      </c>
      <c r="E86" s="63"/>
      <c r="F86" s="64">
        <v>2940771.87</v>
      </c>
      <c r="G86" s="80">
        <f t="shared" ref="G86" si="10">E86*F86</f>
        <v>0</v>
      </c>
    </row>
    <row r="87" spans="1:7" ht="0.75" customHeight="1" x14ac:dyDescent="0.2">
      <c r="A87" s="65">
        <v>17</v>
      </c>
      <c r="B87" s="40" t="s">
        <v>123</v>
      </c>
      <c r="C87" s="57" t="s">
        <v>91</v>
      </c>
      <c r="D87" s="63" t="s">
        <v>20</v>
      </c>
      <c r="E87" s="63"/>
      <c r="F87" s="64">
        <v>193547.68</v>
      </c>
      <c r="G87" s="80">
        <f t="shared" si="9"/>
        <v>0</v>
      </c>
    </row>
    <row r="88" spans="1:7" ht="0.75" hidden="1" customHeight="1" x14ac:dyDescent="0.2">
      <c r="A88" s="65">
        <v>27</v>
      </c>
      <c r="B88" s="40" t="s">
        <v>92</v>
      </c>
      <c r="C88" s="57" t="s">
        <v>67</v>
      </c>
      <c r="D88" s="63" t="s">
        <v>20</v>
      </c>
      <c r="E88" s="63"/>
      <c r="F88" s="64">
        <v>266757.84999999998</v>
      </c>
      <c r="G88" s="80">
        <f>E88*F88</f>
        <v>0</v>
      </c>
    </row>
    <row r="89" spans="1:7" ht="34.5" hidden="1" customHeight="1" x14ac:dyDescent="0.2">
      <c r="A89" s="48"/>
      <c r="B89" s="48" t="s">
        <v>125</v>
      </c>
      <c r="C89" s="46" t="s">
        <v>116</v>
      </c>
      <c r="D89" s="47" t="s">
        <v>20</v>
      </c>
      <c r="E89" s="66"/>
      <c r="F89" s="50">
        <v>2229657.2599999998</v>
      </c>
      <c r="G89" s="77">
        <f t="shared" ref="G89" si="11">E89*F89</f>
        <v>0</v>
      </c>
    </row>
    <row r="90" spans="1:7" ht="34.5" hidden="1" customHeight="1" x14ac:dyDescent="0.2">
      <c r="A90" s="65">
        <v>18</v>
      </c>
      <c r="B90" s="40" t="s">
        <v>93</v>
      </c>
      <c r="C90" s="57" t="s">
        <v>74</v>
      </c>
      <c r="D90" s="63" t="s">
        <v>20</v>
      </c>
      <c r="E90" s="63"/>
      <c r="F90" s="64">
        <f>883624.81</f>
        <v>883624.81</v>
      </c>
      <c r="G90" s="80">
        <f t="shared" si="9"/>
        <v>0</v>
      </c>
    </row>
    <row r="91" spans="1:7" ht="24.75" hidden="1" customHeight="1" x14ac:dyDescent="0.2">
      <c r="A91" s="65">
        <v>19</v>
      </c>
      <c r="B91" s="48" t="s">
        <v>51</v>
      </c>
      <c r="C91" s="46" t="s">
        <v>52</v>
      </c>
      <c r="D91" s="47" t="s">
        <v>20</v>
      </c>
      <c r="E91" s="76"/>
      <c r="F91" s="50">
        <v>23465645.109999999</v>
      </c>
      <c r="G91" s="77">
        <f t="shared" ref="G91:G97" si="12">E91*F91</f>
        <v>0</v>
      </c>
    </row>
    <row r="92" spans="1:7" ht="27" hidden="1" customHeight="1" x14ac:dyDescent="0.2">
      <c r="A92" s="65">
        <v>30</v>
      </c>
      <c r="B92" s="48" t="s">
        <v>95</v>
      </c>
      <c r="C92" s="46" t="s">
        <v>94</v>
      </c>
      <c r="D92" s="47" t="s">
        <v>20</v>
      </c>
      <c r="E92" s="66"/>
      <c r="F92" s="50">
        <v>2692495.82</v>
      </c>
      <c r="G92" s="77">
        <f>E92*F92</f>
        <v>0</v>
      </c>
    </row>
    <row r="93" spans="1:7" ht="1.5" hidden="1" customHeight="1" x14ac:dyDescent="0.2">
      <c r="A93" s="65">
        <v>31</v>
      </c>
      <c r="B93" s="48" t="s">
        <v>44</v>
      </c>
      <c r="C93" s="46" t="s">
        <v>35</v>
      </c>
      <c r="D93" s="47" t="s">
        <v>20</v>
      </c>
      <c r="E93" s="66">
        <v>0</v>
      </c>
      <c r="F93" s="50">
        <v>5022741.99</v>
      </c>
      <c r="G93" s="77">
        <f>E93*F93</f>
        <v>0</v>
      </c>
    </row>
    <row r="94" spans="1:7" ht="0.75" hidden="1" customHeight="1" x14ac:dyDescent="0.2">
      <c r="A94" s="65">
        <v>32</v>
      </c>
      <c r="B94" s="48" t="s">
        <v>96</v>
      </c>
      <c r="C94" s="46" t="s">
        <v>79</v>
      </c>
      <c r="D94" s="47" t="s">
        <v>20</v>
      </c>
      <c r="E94" s="56"/>
      <c r="F94" s="50">
        <v>5287150.87</v>
      </c>
      <c r="G94" s="77">
        <f t="shared" si="12"/>
        <v>0</v>
      </c>
    </row>
    <row r="95" spans="1:7" ht="0.75" hidden="1" customHeight="1" x14ac:dyDescent="0.2">
      <c r="A95" s="65">
        <v>20</v>
      </c>
      <c r="B95" s="48" t="s">
        <v>97</v>
      </c>
      <c r="C95" s="46" t="s">
        <v>98</v>
      </c>
      <c r="D95" s="47" t="s">
        <v>20</v>
      </c>
      <c r="E95" s="66"/>
      <c r="F95" s="50">
        <v>140180.71</v>
      </c>
      <c r="G95" s="77">
        <f t="shared" si="12"/>
        <v>0</v>
      </c>
    </row>
    <row r="96" spans="1:7" ht="0.75" hidden="1" customHeight="1" x14ac:dyDescent="0.2">
      <c r="A96" s="41">
        <v>29</v>
      </c>
      <c r="B96" s="40" t="s">
        <v>124</v>
      </c>
      <c r="C96" s="82" t="s">
        <v>106</v>
      </c>
      <c r="D96" s="39" t="s">
        <v>20</v>
      </c>
      <c r="E96" s="83"/>
      <c r="F96" s="53">
        <v>4098893.53</v>
      </c>
      <c r="G96" s="77">
        <f t="shared" si="12"/>
        <v>0</v>
      </c>
    </row>
    <row r="97" spans="1:7" ht="27" hidden="1" customHeight="1" x14ac:dyDescent="0.2">
      <c r="A97" s="65">
        <v>21</v>
      </c>
      <c r="B97" s="48" t="s">
        <v>99</v>
      </c>
      <c r="C97" s="46" t="s">
        <v>86</v>
      </c>
      <c r="D97" s="47" t="s">
        <v>20</v>
      </c>
      <c r="E97" s="56"/>
      <c r="F97" s="50">
        <v>1826976.11</v>
      </c>
      <c r="G97" s="77">
        <f t="shared" si="12"/>
        <v>0</v>
      </c>
    </row>
    <row r="98" spans="1:7" ht="27" customHeight="1" x14ac:dyDescent="0.2">
      <c r="A98" s="65">
        <v>5</v>
      </c>
      <c r="B98" s="48" t="s">
        <v>95</v>
      </c>
      <c r="C98" s="46" t="s">
        <v>94</v>
      </c>
      <c r="D98" s="47" t="s">
        <v>20</v>
      </c>
      <c r="E98" s="56">
        <v>0.60669639782999996</v>
      </c>
      <c r="F98" s="50">
        <v>4437962.43</v>
      </c>
      <c r="G98" s="77">
        <f>E98*F98</f>
        <v>2692495.8199858731</v>
      </c>
    </row>
    <row r="99" spans="1:7" ht="27" customHeight="1" x14ac:dyDescent="0.2">
      <c r="A99" s="48" t="s">
        <v>64</v>
      </c>
      <c r="B99" s="48" t="s">
        <v>99</v>
      </c>
      <c r="C99" s="46" t="s">
        <v>86</v>
      </c>
      <c r="D99" s="47" t="s">
        <v>20</v>
      </c>
      <c r="E99" s="69">
        <v>0.34219330869999998</v>
      </c>
      <c r="F99" s="50">
        <v>1826976.11</v>
      </c>
      <c r="G99" s="92">
        <f>E99*F99</f>
        <v>625178.99999675516</v>
      </c>
    </row>
    <row r="100" spans="1:7" ht="25.5" customHeight="1" x14ac:dyDescent="0.2">
      <c r="A100" s="100" t="s">
        <v>30</v>
      </c>
      <c r="B100" s="101"/>
      <c r="C100" s="101"/>
      <c r="D100" s="101"/>
      <c r="E100" s="101"/>
      <c r="F100" s="101"/>
      <c r="G100" s="78">
        <f>G85+G98+G99</f>
        <v>4063291.8196493052</v>
      </c>
    </row>
    <row r="101" spans="1:7" ht="25.5" customHeight="1" x14ac:dyDescent="0.2">
      <c r="A101" s="100" t="s">
        <v>100</v>
      </c>
      <c r="B101" s="101"/>
      <c r="C101" s="101"/>
      <c r="D101" s="101"/>
      <c r="E101" s="101"/>
      <c r="F101" s="101"/>
      <c r="G101" s="78">
        <f>G100*1.2</f>
        <v>4875950.1835791664</v>
      </c>
    </row>
    <row r="102" spans="1:7" ht="24.75" customHeight="1" x14ac:dyDescent="0.2">
      <c r="A102" s="100" t="s">
        <v>130</v>
      </c>
      <c r="B102" s="101"/>
      <c r="C102" s="101"/>
      <c r="D102" s="101"/>
      <c r="E102" s="101"/>
      <c r="F102" s="101"/>
      <c r="G102" s="103"/>
    </row>
    <row r="103" spans="1:7" ht="0.75" hidden="1" customHeight="1" x14ac:dyDescent="0.2">
      <c r="A103" s="65">
        <v>22</v>
      </c>
      <c r="B103" s="40" t="s">
        <v>123</v>
      </c>
      <c r="C103" s="91" t="s">
        <v>91</v>
      </c>
      <c r="D103" s="63" t="s">
        <v>20</v>
      </c>
      <c r="E103" s="63"/>
      <c r="F103" s="64">
        <v>193547.68</v>
      </c>
      <c r="G103" s="80">
        <f t="shared" ref="G103" si="13">E103*F103</f>
        <v>0</v>
      </c>
    </row>
    <row r="104" spans="1:7" ht="0.75" hidden="1" customHeight="1" x14ac:dyDescent="0.2">
      <c r="A104" s="65">
        <v>23</v>
      </c>
      <c r="B104" s="40" t="s">
        <v>88</v>
      </c>
      <c r="C104" s="85" t="s">
        <v>59</v>
      </c>
      <c r="D104" s="63" t="s">
        <v>20</v>
      </c>
      <c r="E104" s="63"/>
      <c r="F104" s="64">
        <v>8698645.3100000005</v>
      </c>
      <c r="G104" s="80">
        <f t="shared" ref="G104" si="14">E104*F104</f>
        <v>0</v>
      </c>
    </row>
    <row r="105" spans="1:7" ht="25.5" hidden="1" customHeight="1" x14ac:dyDescent="0.2">
      <c r="A105" s="65">
        <v>24</v>
      </c>
      <c r="B105" s="40" t="s">
        <v>93</v>
      </c>
      <c r="C105" s="58" t="s">
        <v>74</v>
      </c>
      <c r="D105" s="63" t="s">
        <v>20</v>
      </c>
      <c r="E105" s="63"/>
      <c r="F105" s="64">
        <v>883624.81</v>
      </c>
      <c r="G105" s="80">
        <f t="shared" ref="G105" si="15">E105*F105</f>
        <v>0</v>
      </c>
    </row>
    <row r="106" spans="1:7" ht="25.5" customHeight="1" x14ac:dyDescent="0.2">
      <c r="A106" s="65">
        <v>5</v>
      </c>
      <c r="B106" s="48" t="s">
        <v>95</v>
      </c>
      <c r="C106" s="46" t="s">
        <v>94</v>
      </c>
      <c r="D106" s="47" t="s">
        <v>20</v>
      </c>
      <c r="E106" s="56">
        <f>0.24048855681</f>
        <v>0.24048855681</v>
      </c>
      <c r="F106" s="50">
        <v>4437962.43</v>
      </c>
      <c r="G106" s="77">
        <f>E106*F106</f>
        <v>1067279.1799677005</v>
      </c>
    </row>
    <row r="107" spans="1:7" ht="0.75" customHeight="1" x14ac:dyDescent="0.2">
      <c r="A107" s="48" t="s">
        <v>64</v>
      </c>
      <c r="B107" s="48" t="s">
        <v>99</v>
      </c>
      <c r="C107" s="46" t="s">
        <v>86</v>
      </c>
      <c r="D107" s="47" t="s">
        <v>20</v>
      </c>
      <c r="E107" s="69">
        <v>5.0227257759999998E-2</v>
      </c>
      <c r="F107" s="50">
        <v>1826976.11</v>
      </c>
      <c r="G107" s="92">
        <f t="shared" ref="G107:G109" si="16">E107*F107</f>
        <v>91763.999998332118</v>
      </c>
    </row>
    <row r="108" spans="1:7" ht="25.5" hidden="1" customHeight="1" x14ac:dyDescent="0.2">
      <c r="A108" s="48" t="s">
        <v>64</v>
      </c>
      <c r="B108" s="48" t="s">
        <v>99</v>
      </c>
      <c r="C108" s="46" t="s">
        <v>86</v>
      </c>
      <c r="D108" s="47" t="s">
        <v>20</v>
      </c>
      <c r="E108" s="69">
        <v>5.0227257759999998E-2</v>
      </c>
      <c r="F108" s="50">
        <v>1826976.11</v>
      </c>
      <c r="G108" s="92">
        <f t="shared" si="16"/>
        <v>91763.999998332118</v>
      </c>
    </row>
    <row r="109" spans="1:7" ht="25.5" customHeight="1" x14ac:dyDescent="0.2">
      <c r="A109" s="48" t="s">
        <v>68</v>
      </c>
      <c r="B109" s="48" t="s">
        <v>99</v>
      </c>
      <c r="C109" s="46" t="s">
        <v>86</v>
      </c>
      <c r="D109" s="47" t="s">
        <v>20</v>
      </c>
      <c r="E109" s="69">
        <v>0.13563888437999999</v>
      </c>
      <c r="F109" s="50">
        <v>1826976.1</v>
      </c>
      <c r="G109" s="92">
        <f t="shared" si="16"/>
        <v>247808.99999292332</v>
      </c>
    </row>
    <row r="110" spans="1:7" ht="25.5" customHeight="1" x14ac:dyDescent="0.2">
      <c r="A110" s="104" t="s">
        <v>30</v>
      </c>
      <c r="B110" s="105"/>
      <c r="C110" s="105"/>
      <c r="D110" s="59"/>
      <c r="E110" s="59"/>
      <c r="F110" s="59"/>
      <c r="G110" s="78">
        <f>G106+G109</f>
        <v>1315088.1799606238</v>
      </c>
    </row>
    <row r="111" spans="1:7" ht="25.5" customHeight="1" x14ac:dyDescent="0.2">
      <c r="A111" s="100" t="s">
        <v>100</v>
      </c>
      <c r="B111" s="101"/>
      <c r="C111" s="101"/>
      <c r="D111" s="101"/>
      <c r="E111" s="101"/>
      <c r="F111" s="101"/>
      <c r="G111" s="78">
        <f>G110*1.2</f>
        <v>1578105.8159527485</v>
      </c>
    </row>
    <row r="112" spans="1:7" ht="25.5" customHeight="1" x14ac:dyDescent="0.2">
      <c r="A112" s="100" t="s">
        <v>126</v>
      </c>
      <c r="B112" s="101"/>
      <c r="C112" s="101"/>
      <c r="D112" s="101"/>
      <c r="E112" s="101"/>
      <c r="F112" s="101"/>
      <c r="G112" s="78">
        <f>G60+G80+G100+G110</f>
        <v>6824539.9991731942</v>
      </c>
    </row>
    <row r="113" spans="1:7" ht="26.25" customHeight="1" x14ac:dyDescent="0.2">
      <c r="A113" s="94" t="s">
        <v>101</v>
      </c>
      <c r="B113" s="95"/>
      <c r="C113" s="95"/>
      <c r="D113" s="95"/>
      <c r="E113" s="95"/>
      <c r="F113" s="96"/>
      <c r="G113" s="78">
        <f>G61+G81+G101+G111</f>
        <v>8189447.9990078323</v>
      </c>
    </row>
    <row r="115" spans="1:7" ht="15" customHeight="1" x14ac:dyDescent="0.2">
      <c r="C115" s="36"/>
      <c r="D115" s="102"/>
      <c r="E115" s="102"/>
    </row>
    <row r="116" spans="1:7" ht="15" customHeight="1" x14ac:dyDescent="0.2"/>
    <row r="117" spans="1:7" x14ac:dyDescent="0.2">
      <c r="C117" s="36"/>
      <c r="D117" s="37"/>
    </row>
    <row r="118" spans="1:7" ht="15" customHeight="1" x14ac:dyDescent="0.2"/>
    <row r="119" spans="1:7" ht="15" customHeight="1" x14ac:dyDescent="0.2">
      <c r="C119" s="36"/>
      <c r="D119" s="37"/>
    </row>
    <row r="120" spans="1:7" ht="15" customHeight="1" x14ac:dyDescent="0.2"/>
    <row r="121" spans="1:7" ht="15" customHeight="1" x14ac:dyDescent="0.2">
      <c r="C121" s="36"/>
      <c r="D121" s="37"/>
    </row>
    <row r="122" spans="1:7" ht="15" customHeight="1" x14ac:dyDescent="0.2"/>
    <row r="123" spans="1:7" ht="15" customHeight="1" x14ac:dyDescent="0.2">
      <c r="C123" s="36"/>
      <c r="D123" s="37"/>
    </row>
    <row r="124" spans="1:7" ht="15" customHeight="1" x14ac:dyDescent="0.2"/>
    <row r="125" spans="1:7" ht="15" customHeight="1" x14ac:dyDescent="0.2">
      <c r="C125" s="36"/>
      <c r="D125" s="37"/>
    </row>
    <row r="126" spans="1:7" ht="15" customHeight="1" x14ac:dyDescent="0.2"/>
    <row r="127" spans="1:7" ht="27" customHeight="1" x14ac:dyDescent="0.2">
      <c r="C127" s="36"/>
      <c r="D127" s="37"/>
    </row>
    <row r="128" spans="1:7" ht="18.75" customHeight="1" x14ac:dyDescent="0.2">
      <c r="C128" s="36"/>
      <c r="D128" s="37"/>
    </row>
  </sheetData>
  <mergeCells count="45">
    <mergeCell ref="E5:G5"/>
    <mergeCell ref="E16:G16"/>
    <mergeCell ref="E9:G9"/>
    <mergeCell ref="E14:G14"/>
    <mergeCell ref="E15:G15"/>
    <mergeCell ref="E6:G6"/>
    <mergeCell ref="E7:G7"/>
    <mergeCell ref="E8:G8"/>
    <mergeCell ref="C23:F24"/>
    <mergeCell ref="C25:F25"/>
    <mergeCell ref="A6:C6"/>
    <mergeCell ref="A7:C7"/>
    <mergeCell ref="A8:C8"/>
    <mergeCell ref="A9:C9"/>
    <mergeCell ref="A10:C11"/>
    <mergeCell ref="A12:C12"/>
    <mergeCell ref="F20:G20"/>
    <mergeCell ref="D20:D21"/>
    <mergeCell ref="E20:E21"/>
    <mergeCell ref="E17:G17"/>
    <mergeCell ref="E18:G18"/>
    <mergeCell ref="C30:C32"/>
    <mergeCell ref="D27:E27"/>
    <mergeCell ref="A30:B30"/>
    <mergeCell ref="B31:B32"/>
    <mergeCell ref="A60:F60"/>
    <mergeCell ref="E30:G31"/>
    <mergeCell ref="D30:D32"/>
    <mergeCell ref="A31:A32"/>
    <mergeCell ref="D28:E28"/>
    <mergeCell ref="A34:G34"/>
    <mergeCell ref="D115:E115"/>
    <mergeCell ref="A113:F113"/>
    <mergeCell ref="A82:G82"/>
    <mergeCell ref="A100:F100"/>
    <mergeCell ref="A102:G102"/>
    <mergeCell ref="A110:C110"/>
    <mergeCell ref="A101:F101"/>
    <mergeCell ref="A111:F111"/>
    <mergeCell ref="A112:F112"/>
    <mergeCell ref="A62:G62"/>
    <mergeCell ref="A35:G35"/>
    <mergeCell ref="A80:F80"/>
    <mergeCell ref="A61:F61"/>
    <mergeCell ref="A81:F81"/>
  </mergeCells>
  <phoneticPr fontId="1" type="noConversion"/>
  <pageMargins left="0.31496062992125984" right="0.23622047244094491" top="0.43307086614173229" bottom="0.43307086614173229" header="0.23622047244094491" footer="0.23622047244094491"/>
  <pageSetup paperSize="9" scale="81" fitToHeight="10000" orientation="landscape" r:id="rId1"/>
  <headerFooter alignWithMargins="0">
    <oddHeader>&amp;LГРАНД-Смета 2019</oddHeader>
    <oddFooter>&amp;RСтраница &amp;P</oddFooter>
  </headerFooter>
  <ignoredErrors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Акт по форме КС-2</vt:lpstr>
      <vt:lpstr>'Акт по форме КС-2'!Print_Titles</vt:lpstr>
      <vt:lpstr>'Акт по форме КС-2'!Заголовки_для_печати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2022-05-19T05:25:19Z</cp:lastPrinted>
  <dcterms:created xsi:type="dcterms:W3CDTF">2002-02-11T05:58:42Z</dcterms:created>
  <dcterms:modified xsi:type="dcterms:W3CDTF">2022-05-23T08:41:40Z</dcterms:modified>
</cp:coreProperties>
</file>