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лан" sheetId="2" r:id="rId1"/>
    <sheet name="Лист1" sheetId="1" r:id="rId2"/>
  </sheets>
  <externalReferences>
    <externalReference r:id="rId3"/>
  </externalReferences>
  <definedNames>
    <definedName name="брус">[1]!доска[Материалы]</definedName>
    <definedName name="выбор_утеплит">[1]!Таблица22110[утепление]</definedName>
    <definedName name="габар">[1]!Таблица157[габариты дома]</definedName>
    <definedName name="забутовка">[1]!Таблица499[забутовка]</definedName>
    <definedName name="имена">'[1]формулы эксель'!$A$417:$A$425</definedName>
    <definedName name="коньки">[1]!конек[коньки]</definedName>
    <definedName name="модуль">[1]модули!$BN$6:$BN$637</definedName>
    <definedName name="нумерация">'[1]формулы эксель'!$B$417:$B$425</definedName>
    <definedName name="облицов_матер">[1]калькулятор!$A$5068:$A$5095</definedName>
    <definedName name="облицпроизвод">[1]!Таблица83[облиц производ]</definedName>
    <definedName name="объем_бойлера">[1]!бойлеры[Объем]</definedName>
    <definedName name="одинарный">[1]!модулвыс[одинарный]</definedName>
    <definedName name="ол">смещ</definedName>
    <definedName name="перегородки">[1]!Таблица15101[перегородки]</definedName>
    <definedName name="площоблицвторэт">[1]калькулятор!$M$2024</definedName>
    <definedName name="площоблицпервэт">[1]калькулятор!$M$1035</definedName>
    <definedName name="производитель_кирпича">[1]кирп!$C$4:$C$113</definedName>
    <definedName name="проценткработе">[1]калькулятор!$D$11018</definedName>
    <definedName name="список2">OFFSET('[1]формулы эксель'!$I$268,0,0,MAX('[1]формулы эксель'!$F$268:$F$281),1)</definedName>
    <definedName name="тип_крыши">[1]!типкрыши1[тип крыши]</definedName>
    <definedName name="уголок">[1]!металугол[Материалы]</definedName>
    <definedName name="цвет">[1]!Таблица85[облицовка цвет]</definedName>
    <definedName name="цокольный">[1]кирп!$C$20:$C$22</definedName>
    <definedName name="ширина_проема">[1]!модулшир[Столбец3]</definedName>
    <definedName name="этажность">[1]ввод!$A$14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2" l="1"/>
  <c r="Z5" i="2"/>
  <c r="Z9" i="2"/>
  <c r="Z11" i="2" l="1"/>
  <c r="Z14" i="2"/>
  <c r="AL37" i="2" s="1"/>
  <c r="Z15" i="2"/>
  <c r="AK36" i="2" s="1"/>
  <c r="Z16" i="2"/>
  <c r="Z19" i="2"/>
  <c r="AI30" i="2" s="1"/>
  <c r="Z20" i="2"/>
  <c r="AJ28" i="2" s="1"/>
  <c r="Z21" i="2"/>
  <c r="Z24" i="2"/>
  <c r="Z26" i="2"/>
  <c r="Z10" i="2" l="1"/>
  <c r="AK26" i="2" s="1"/>
  <c r="AD18" i="2" s="1"/>
  <c r="Z25" i="2"/>
  <c r="AC21" i="2"/>
  <c r="AC4" i="2"/>
  <c r="AK34" i="2"/>
  <c r="AM26" i="2"/>
  <c r="AL24" i="2"/>
  <c r="AD8" i="2"/>
  <c r="AO31" i="2" l="1"/>
  <c r="AN29" i="2"/>
  <c r="AC13" i="2" s="1"/>
  <c r="AC37" i="2" s="1"/>
  <c r="AL25" i="2"/>
  <c r="AN33" i="2"/>
  <c r="AM27" i="2"/>
  <c r="AD16" i="2" s="1"/>
  <c r="AD17" i="2" s="1"/>
  <c r="AJ33" i="2"/>
  <c r="AD9" i="2"/>
  <c r="AD32" i="2"/>
  <c r="AD33" i="2" s="1"/>
  <c r="AD19" i="2"/>
  <c r="AD42" i="2"/>
  <c r="AD43" i="2" s="1"/>
  <c r="AC23" i="2"/>
  <c r="AC45" i="2"/>
  <c r="AC22" i="2"/>
  <c r="AD40" i="2" l="1"/>
  <c r="AD41" i="2" s="1"/>
  <c r="AC14" i="2"/>
  <c r="AC11" i="2"/>
  <c r="AC12" i="2" s="1"/>
  <c r="AC46" i="2"/>
  <c r="AC38" i="2"/>
  <c r="AC5" i="2"/>
  <c r="AD4" i="2"/>
  <c r="AC24" i="2"/>
  <c r="AC47" i="2"/>
  <c r="AC35" i="2" l="1"/>
  <c r="AC36" i="2" s="1"/>
  <c r="AC29" i="2"/>
  <c r="AC25" i="2"/>
  <c r="AD5" i="2"/>
  <c r="AD24" i="2"/>
  <c r="AD25" i="2" s="1"/>
  <c r="AD26" i="2" s="1"/>
  <c r="AD27" i="2" s="1"/>
  <c r="AD28" i="2" s="1"/>
  <c r="AC6" i="2"/>
  <c r="AC30" i="2" l="1"/>
  <c r="AC7" i="2"/>
  <c r="AD22" i="2"/>
  <c r="AD10" i="2"/>
  <c r="AD11" i="2" s="1"/>
  <c r="AD12" i="2" s="1"/>
  <c r="AD6" i="2"/>
  <c r="AE6" i="2" s="1"/>
  <c r="AE25" i="2"/>
  <c r="AC26" i="2"/>
  <c r="AD29" i="2"/>
  <c r="AD48" i="2"/>
  <c r="AD49" i="2" s="1"/>
  <c r="AD50" i="2" s="1"/>
  <c r="AD51" i="2" s="1"/>
  <c r="AD52" i="2" s="1"/>
  <c r="AD53" i="2" s="1"/>
  <c r="AD54" i="2" s="1"/>
  <c r="AD55" i="2" s="1"/>
  <c r="AE5" i="2"/>
  <c r="AC27" i="2" l="1"/>
  <c r="AE26" i="2"/>
  <c r="AD13" i="2"/>
  <c r="AD36" i="2"/>
  <c r="AE12" i="2"/>
  <c r="AD23" i="2"/>
  <c r="AD46" i="2"/>
  <c r="AC8" i="2"/>
  <c r="AC31" i="2"/>
  <c r="AD7" i="2"/>
  <c r="AD30" i="2"/>
  <c r="AE30" i="2" s="1"/>
  <c r="AC9" i="2" l="1"/>
  <c r="AE8" i="2"/>
  <c r="AE23" i="2"/>
  <c r="AE24" i="2"/>
  <c r="AC32" i="2"/>
  <c r="AD37" i="2"/>
  <c r="AE37" i="2" s="1"/>
  <c r="AD31" i="2"/>
  <c r="AE31" i="2" s="1"/>
  <c r="AD34" i="2"/>
  <c r="AD35" i="2" s="1"/>
  <c r="AE36" i="2" s="1"/>
  <c r="AE7" i="2"/>
  <c r="AD47" i="2"/>
  <c r="AE47" i="2" s="1"/>
  <c r="AD14" i="2"/>
  <c r="AE13" i="2"/>
  <c r="AC28" i="2"/>
  <c r="AE27" i="2"/>
  <c r="AE32" i="2" l="1"/>
  <c r="AE28" i="2"/>
  <c r="AC48" i="2"/>
  <c r="AE29" i="2"/>
  <c r="AD15" i="2"/>
  <c r="AC15" i="2"/>
  <c r="AD38" i="2"/>
  <c r="AC39" i="2"/>
  <c r="AE14" i="2"/>
  <c r="AC10" i="2"/>
  <c r="AE9" i="2"/>
  <c r="AC33" i="2"/>
  <c r="AE10" i="2" l="1"/>
  <c r="AE11" i="2"/>
  <c r="AC49" i="2"/>
  <c r="AE48" i="2"/>
  <c r="AE33" i="2"/>
  <c r="AC34" i="2"/>
  <c r="AC40" i="2"/>
  <c r="AD39" i="2"/>
  <c r="AE39" i="2" s="1"/>
  <c r="AE38" i="2"/>
  <c r="AE15" i="2"/>
  <c r="AC16" i="2"/>
  <c r="AE40" i="2" l="1"/>
  <c r="AE49" i="2"/>
  <c r="AC50" i="2"/>
  <c r="AC17" i="2"/>
  <c r="AE16" i="2"/>
  <c r="AE34" i="2"/>
  <c r="AE35" i="2"/>
  <c r="AC18" i="2" l="1"/>
  <c r="AE17" i="2"/>
  <c r="AC41" i="2"/>
  <c r="AE50" i="2"/>
  <c r="AC51" i="2"/>
  <c r="AE51" i="2" l="1"/>
  <c r="AC52" i="2"/>
  <c r="AE41" i="2"/>
  <c r="AC42" i="2"/>
  <c r="AE42" i="2" s="1"/>
  <c r="AC19" i="2"/>
  <c r="AE18" i="2"/>
  <c r="AE19" i="2" l="1"/>
  <c r="AC20" i="2"/>
  <c r="AD20" i="2"/>
  <c r="AC43" i="2"/>
  <c r="AC53" i="2"/>
  <c r="AE52" i="2"/>
  <c r="AE20" i="2" l="1"/>
  <c r="AD21" i="2"/>
  <c r="AE22" i="2" s="1"/>
  <c r="AD44" i="2"/>
  <c r="AD45" i="2" s="1"/>
  <c r="AE46" i="2" s="1"/>
  <c r="AE53" i="2"/>
  <c r="AC54" i="2"/>
  <c r="AE43" i="2"/>
  <c r="AC44" i="2"/>
  <c r="L33" i="2" s="1"/>
  <c r="L35" i="2" l="1"/>
  <c r="AE44" i="2"/>
  <c r="AE45" i="2"/>
  <c r="AE54" i="2"/>
  <c r="AC55" i="2"/>
  <c r="AE55" i="2" s="1"/>
  <c r="AE21" i="2"/>
  <c r="L34" i="2" s="1"/>
  <c r="L32" i="2" l="1"/>
</calcChain>
</file>

<file path=xl/sharedStrings.xml><?xml version="1.0" encoding="utf-8"?>
<sst xmlns="http://schemas.openxmlformats.org/spreadsheetml/2006/main" count="58" uniqueCount="29">
  <si>
    <t>P внутр</t>
  </si>
  <si>
    <t>P внешн</t>
  </si>
  <si>
    <t>S эт</t>
  </si>
  <si>
    <t>S внешн</t>
  </si>
  <si>
    <t>у</t>
  </si>
  <si>
    <t>х</t>
  </si>
  <si>
    <t xml:space="preserve"> габариты дома</t>
  </si>
  <si>
    <t>периметр</t>
  </si>
  <si>
    <t>м</t>
  </si>
  <si>
    <t>мм</t>
  </si>
  <si>
    <t>масштабирование</t>
  </si>
  <si>
    <t>сверху</t>
  </si>
  <si>
    <t>слева</t>
  </si>
  <si>
    <t>справа</t>
  </si>
  <si>
    <t>снизу</t>
  </si>
  <si>
    <t>отступ</t>
  </si>
  <si>
    <t>глубина</t>
  </si>
  <si>
    <t>длина</t>
  </si>
  <si>
    <t>вдавить</t>
  </si>
  <si>
    <t>право</t>
  </si>
  <si>
    <t>лево</t>
  </si>
  <si>
    <t>низ</t>
  </si>
  <si>
    <t>верх</t>
  </si>
  <si>
    <t>Столбец1</t>
  </si>
  <si>
    <t>выдавить</t>
  </si>
  <si>
    <t>1 этаж</t>
  </si>
  <si>
    <t>габарит 1</t>
  </si>
  <si>
    <t>габарит 2</t>
  </si>
  <si>
    <t>толщ стены,м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</si>
</sst>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4B4BF3"/>
      </right>
      <top/>
      <bottom style="thick">
        <color rgb="FF4B4BF3"/>
      </bottom>
      <diagonal/>
    </border>
    <border>
      <left style="thick">
        <color rgb="FF4B4BF3"/>
      </left>
      <right/>
      <top/>
      <bottom style="thick">
        <color rgb="FF4B4BF3"/>
      </bottom>
      <diagonal/>
    </border>
    <border>
      <left/>
      <right style="thick">
        <color rgb="FF4B4BF3"/>
      </right>
      <top/>
      <bottom/>
      <diagonal/>
    </border>
    <border>
      <left style="thick">
        <color rgb="FF4B4BF3"/>
      </left>
      <right/>
      <top/>
      <bottom/>
      <diagonal/>
    </border>
    <border>
      <left/>
      <right style="thick">
        <color rgb="FF4B4BF3"/>
      </right>
      <top style="thick">
        <color rgb="FF4B4BF3"/>
      </top>
      <bottom/>
      <diagonal/>
    </border>
    <border>
      <left style="thick">
        <color rgb="FF4B4BF3"/>
      </left>
      <right/>
      <top style="thick">
        <color rgb="FF4B4BF3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165" fontId="3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2" fillId="0" borderId="0" xfId="1"/>
    <xf numFmtId="0" fontId="2" fillId="2" borderId="0" xfId="1" applyFill="1"/>
    <xf numFmtId="0" fontId="2" fillId="3" borderId="0" xfId="1" applyFill="1"/>
    <xf numFmtId="0" fontId="2" fillId="4" borderId="0" xfId="1" applyFill="1"/>
    <xf numFmtId="0" fontId="2" fillId="5" borderId="0" xfId="1" applyFill="1"/>
    <xf numFmtId="0" fontId="2" fillId="0" borderId="0" xfId="1" applyFont="1"/>
    <xf numFmtId="0" fontId="2" fillId="0" borderId="0" xfId="1" applyFill="1"/>
    <xf numFmtId="0" fontId="0" fillId="5" borderId="0" xfId="0" applyFill="1"/>
    <xf numFmtId="0" fontId="4" fillId="0" borderId="0" xfId="1" applyFont="1" applyAlignment="1">
      <alignment horizontal="left"/>
    </xf>
    <xf numFmtId="0" fontId="4" fillId="0" borderId="0" xfId="1" applyFont="1"/>
    <xf numFmtId="0" fontId="2" fillId="0" borderId="5" xfId="1" applyBorder="1"/>
    <xf numFmtId="0" fontId="4" fillId="0" borderId="7" xfId="1" applyFont="1" applyBorder="1" applyAlignment="1">
      <alignment horizontal="left"/>
    </xf>
    <xf numFmtId="0" fontId="2" fillId="0" borderId="0" xfId="1" applyAlignment="1">
      <alignment horizontal="center" vertical="center"/>
    </xf>
    <xf numFmtId="0" fontId="2" fillId="7" borderId="0" xfId="2" applyFont="1" applyFill="1"/>
    <xf numFmtId="0" fontId="2" fillId="7" borderId="0" xfId="2" applyFill="1"/>
    <xf numFmtId="0" fontId="2" fillId="6" borderId="4" xfId="1" applyFill="1" applyBorder="1" applyAlignment="1">
      <alignment horizontal="right" vertical="center" textRotation="180"/>
    </xf>
    <xf numFmtId="0" fontId="2" fillId="7" borderId="0" xfId="1" applyFill="1"/>
    <xf numFmtId="0" fontId="2" fillId="0" borderId="0" xfId="1" applyFont="1" applyAlignment="1">
      <alignment horizontal="center"/>
    </xf>
    <xf numFmtId="0" fontId="2" fillId="0" borderId="7" xfId="1" applyBorder="1"/>
    <xf numFmtId="0" fontId="2" fillId="0" borderId="0" xfId="2"/>
    <xf numFmtId="0" fontId="2" fillId="3" borderId="10" xfId="2" applyFill="1" applyBorder="1"/>
    <xf numFmtId="0" fontId="2" fillId="2" borderId="11" xfId="2" applyFill="1" applyBorder="1"/>
    <xf numFmtId="0" fontId="2" fillId="0" borderId="12" xfId="2" applyBorder="1"/>
    <xf numFmtId="0" fontId="2" fillId="0" borderId="13" xfId="2" applyBorder="1"/>
    <xf numFmtId="0" fontId="2" fillId="0" borderId="14" xfId="2" applyBorder="1"/>
    <xf numFmtId="0" fontId="2" fillId="0" borderId="15" xfId="2" applyBorder="1"/>
    <xf numFmtId="0" fontId="2" fillId="4" borderId="0" xfId="1" applyFont="1" applyFill="1"/>
    <xf numFmtId="2" fontId="2" fillId="3" borderId="0" xfId="1" applyNumberFormat="1" applyFill="1"/>
    <xf numFmtId="0" fontId="4" fillId="0" borderId="0" xfId="1" applyFont="1" applyFill="1" applyAlignment="1">
      <alignment horizontal="left"/>
    </xf>
    <xf numFmtId="0" fontId="2" fillId="8" borderId="0" xfId="1" applyFill="1"/>
    <xf numFmtId="0" fontId="2" fillId="0" borderId="5" xfId="1" applyFill="1" applyBorder="1"/>
    <xf numFmtId="0" fontId="4" fillId="0" borderId="3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2" fillId="8" borderId="16" xfId="1" applyFill="1" applyBorder="1"/>
    <xf numFmtId="0" fontId="2" fillId="0" borderId="0" xfId="1" applyFill="1" applyBorder="1"/>
    <xf numFmtId="0" fontId="4" fillId="0" borderId="2" xfId="1" applyFont="1" applyFill="1" applyBorder="1" applyAlignment="1">
      <alignment horizontal="left"/>
    </xf>
    <xf numFmtId="2" fontId="2" fillId="4" borderId="0" xfId="1" applyNumberFormat="1" applyFill="1"/>
    <xf numFmtId="0" fontId="2" fillId="0" borderId="4" xfId="1" applyFill="1" applyBorder="1"/>
    <xf numFmtId="0" fontId="4" fillId="0" borderId="6" xfId="1" applyFont="1" applyBorder="1"/>
    <xf numFmtId="2" fontId="2" fillId="9" borderId="0" xfId="1" applyNumberFormat="1" applyFont="1" applyFill="1" applyAlignment="1">
      <alignment vertical="center" textRotation="180"/>
    </xf>
    <xf numFmtId="0" fontId="4" fillId="0" borderId="6" xfId="1" applyFont="1" applyFill="1" applyBorder="1" applyAlignment="1">
      <alignment horizontal="left"/>
    </xf>
    <xf numFmtId="0" fontId="2" fillId="4" borderId="0" xfId="1" applyFill="1" applyAlignment="1">
      <alignment horizontal="right" vertical="center" textRotation="180"/>
    </xf>
    <xf numFmtId="0" fontId="2" fillId="9" borderId="0" xfId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2" fillId="6" borderId="0" xfId="1" applyFill="1" applyAlignment="1">
      <alignment horizontal="left" vertical="center" textRotation="180"/>
    </xf>
    <xf numFmtId="0" fontId="2" fillId="4" borderId="0" xfId="1" applyFill="1" applyAlignment="1">
      <alignment horizontal="center"/>
    </xf>
    <xf numFmtId="2" fontId="2" fillId="3" borderId="0" xfId="1" applyNumberFormat="1" applyFill="1" applyAlignment="1">
      <alignment horizontal="center"/>
    </xf>
    <xf numFmtId="0" fontId="2" fillId="0" borderId="8" xfId="1" applyFill="1" applyBorder="1"/>
    <xf numFmtId="0" fontId="4" fillId="0" borderId="1" xfId="1" applyFont="1" applyBorder="1"/>
    <xf numFmtId="0" fontId="4" fillId="0" borderId="9" xfId="1" applyFont="1" applyFill="1" applyBorder="1"/>
    <xf numFmtId="164" fontId="2" fillId="3" borderId="0" xfId="1" applyNumberFormat="1" applyFill="1" applyAlignment="1">
      <alignment horizontal="right" textRotation="180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2" fillId="10" borderId="0" xfId="1" applyFill="1"/>
    <xf numFmtId="0" fontId="2" fillId="3" borderId="0" xfId="1" applyFont="1" applyFill="1"/>
    <xf numFmtId="0" fontId="2" fillId="9" borderId="0" xfId="1" applyFill="1"/>
    <xf numFmtId="0" fontId="0" fillId="3" borderId="0" xfId="0" applyFill="1"/>
    <xf numFmtId="164" fontId="2" fillId="9" borderId="7" xfId="1" applyNumberFormat="1" applyFill="1" applyBorder="1" applyAlignment="1">
      <alignment horizontal="left" vertical="center" textRotation="180"/>
    </xf>
    <xf numFmtId="164" fontId="2" fillId="8" borderId="0" xfId="1" applyNumberFormat="1" applyFill="1" applyAlignment="1">
      <alignment horizontal="right" vertical="center" textRotation="180"/>
    </xf>
    <xf numFmtId="164" fontId="2" fillId="4" borderId="4" xfId="1" applyNumberFormat="1" applyFont="1" applyFill="1" applyBorder="1" applyAlignment="1">
      <alignment horizontal="right" vertical="center" textRotation="180"/>
    </xf>
    <xf numFmtId="0" fontId="2" fillId="5" borderId="0" xfId="2" applyFill="1"/>
    <xf numFmtId="0" fontId="1" fillId="0" borderId="0" xfId="1" applyFont="1"/>
  </cellXfs>
  <cellStyles count="5">
    <cellStyle name="Обычный" xfId="0" builtinId="0"/>
    <cellStyle name="Обычный 3" xfId="2"/>
    <cellStyle name="Обычный 4 2" xfId="4"/>
    <cellStyle name="Обычный 7" xfId="1"/>
    <cellStyle name="Финансовый 2" xf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план!$AD$3</c:f>
              <c:strCache>
                <c:ptCount val="1"/>
                <c:pt idx="0">
                  <c:v>у</c:v>
                </c:pt>
              </c:strCache>
            </c:strRef>
          </c:tx>
          <c:marker>
            <c:symbol val="circl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 w="15875">
                <a:solidFill>
                  <a:schemeClr val="tx2">
                    <a:lumMod val="75000"/>
                  </a:schemeClr>
                </a:solidFill>
              </a:ln>
            </c:spPr>
          </c:marker>
          <c:xVal>
            <c:numRef>
              <c:f>план!$AC$4:$AC$55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7</c:v>
                </c:pt>
                <c:pt idx="15" formatCode="0.00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8.5</c:v>
                </c:pt>
                <c:pt idx="32">
                  <c:v>8.5</c:v>
                </c:pt>
                <c:pt idx="33">
                  <c:v>8.5</c:v>
                </c:pt>
                <c:pt idx="34">
                  <c:v>8.5</c:v>
                </c:pt>
                <c:pt idx="35">
                  <c:v>8.5</c:v>
                </c:pt>
                <c:pt idx="36">
                  <c:v>8.5</c:v>
                </c:pt>
                <c:pt idx="37">
                  <c:v>6.5</c:v>
                </c:pt>
                <c:pt idx="38">
                  <c:v>6.5</c:v>
                </c:pt>
                <c:pt idx="39">
                  <c:v>4.5</c:v>
                </c:pt>
                <c:pt idx="40">
                  <c:v>4.5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</c:numCache>
            </c:numRef>
          </c:xVal>
          <c:yVal>
            <c:numRef>
              <c:f>план!$AD$4:$AD$55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1</c:v>
                </c:pt>
                <c:pt idx="11">
                  <c:v>1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6.5</c:v>
                </c:pt>
                <c:pt idx="37">
                  <c:v>6.5</c:v>
                </c:pt>
                <c:pt idx="38">
                  <c:v>7.5</c:v>
                </c:pt>
                <c:pt idx="39">
                  <c:v>7.5</c:v>
                </c:pt>
                <c:pt idx="40">
                  <c:v>6.5</c:v>
                </c:pt>
                <c:pt idx="41">
                  <c:v>6.5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D4-4E60-B16B-FA73DB9D8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37472"/>
        <c:axId val="62139392"/>
      </c:scatterChart>
      <c:valAx>
        <c:axId val="621374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2139392"/>
        <c:crosses val="autoZero"/>
        <c:crossBetween val="midCat"/>
        <c:majorUnit val="1"/>
      </c:valAx>
      <c:valAx>
        <c:axId val="6213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13747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</xdr:row>
      <xdr:rowOff>73024</xdr:rowOff>
    </xdr:from>
    <xdr:to>
      <xdr:col>8</xdr:col>
      <xdr:colOff>442386</xdr:colOff>
      <xdr:row>30</xdr:row>
      <xdr:rowOff>169333</xdr:rowOff>
    </xdr:to>
    <xdr:graphicFrame macro="">
      <xdr:nvGraphicFramePr>
        <xdr:cNvPr id="6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ылки"/>
      <sheetName val="чек"/>
      <sheetName val="ввод"/>
      <sheetName val="план"/>
      <sheetName val="калькулятор"/>
      <sheetName val="разделы"/>
      <sheetName val="проверка"/>
      <sheetName val="гор клав"/>
      <sheetName val="ведом"/>
      <sheetName val="смета"/>
      <sheetName val="кирп"/>
      <sheetName val="матер"/>
      <sheetName val="раб А-Я"/>
      <sheetName val="смета (2)"/>
      <sheetName val="поиск"/>
      <sheetName val="формулы эксель"/>
      <sheetName val="перемычки 1"/>
      <sheetName val="перемычки 2"/>
      <sheetName val="кладбище"/>
      <sheetName val="раствор"/>
      <sheetName val="кальк отдельн"/>
      <sheetName val="формулы объемы"/>
      <sheetName val="модули"/>
      <sheetName val="выход"/>
      <sheetName val="теплбл"/>
      <sheetName val="каркас"/>
      <sheetName val="пл кров"/>
      <sheetName val="пл"/>
    </sheetNames>
    <sheetDataSet>
      <sheetData sheetId="0"/>
      <sheetData sheetId="1"/>
      <sheetData sheetId="2">
        <row r="14">
          <cell r="A14">
            <v>2</v>
          </cell>
        </row>
      </sheetData>
      <sheetData sheetId="3"/>
      <sheetData sheetId="4">
        <row r="1009">
          <cell r="G1009">
            <v>10</v>
          </cell>
        </row>
        <row r="1035">
          <cell r="M1035">
            <v>118.41500000000001</v>
          </cell>
        </row>
        <row r="2024">
          <cell r="M2024">
            <v>128.27520861406805</v>
          </cell>
        </row>
        <row r="5068">
          <cell r="A5068" t="str">
            <v>нет</v>
          </cell>
        </row>
        <row r="5069">
          <cell r="A5069" t="str">
            <v>кирпич лицевой 120мм</v>
          </cell>
        </row>
        <row r="5070">
          <cell r="A5070" t="str">
            <v>кирпич лицевой 1.4НФ 120мм</v>
          </cell>
        </row>
        <row r="5071">
          <cell r="A5071" t="str">
            <v>мокрый фасад</v>
          </cell>
        </row>
        <row r="5072">
          <cell r="A5072" t="str">
            <v>планкен</v>
          </cell>
        </row>
        <row r="5073">
          <cell r="A5073" t="str">
            <v>фальшбрус</v>
          </cell>
        </row>
        <row r="5074">
          <cell r="A5074" t="str">
            <v>вагонка</v>
          </cell>
        </row>
        <row r="5075">
          <cell r="A5075" t="str">
            <v>металлосайдинг</v>
          </cell>
        </row>
        <row r="5076">
          <cell r="A5076" t="str">
            <v>сайдинг</v>
          </cell>
        </row>
        <row r="5077">
          <cell r="A5077" t="str">
            <v>фасадная плитка</v>
          </cell>
        </row>
        <row r="5078">
          <cell r="A5078" t="str">
            <v>фасадные панели</v>
          </cell>
        </row>
        <row r="5079">
          <cell r="A5079" t="str">
            <v>штукатурка</v>
          </cell>
        </row>
        <row r="5080">
          <cell r="A5080" t="str">
            <v>декоративный камень</v>
          </cell>
        </row>
        <row r="5081">
          <cell r="A5081" t="str">
            <v>кирпич лицевой 0.5НФ 60мм</v>
          </cell>
        </row>
        <row r="5082">
          <cell r="A5082" t="str">
            <v>кирпич лицевой 0.7НФ 85мм</v>
          </cell>
        </row>
        <row r="5083">
          <cell r="A5083" t="str">
            <v>кирпич лицевой 0.9НФ 85мм</v>
          </cell>
        </row>
        <row r="5084">
          <cell r="A5084" t="str">
            <v>кликфальц</v>
          </cell>
        </row>
        <row r="11018">
          <cell r="D11018">
            <v>1.03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C4" t="str">
            <v>производитель</v>
          </cell>
        </row>
        <row r="5">
          <cell r="C5" t="str">
            <v>Шеланга</v>
          </cell>
        </row>
        <row r="6">
          <cell r="C6" t="str">
            <v>Мамадыш</v>
          </cell>
        </row>
        <row r="7">
          <cell r="C7" t="str">
            <v>поротерм</v>
          </cell>
        </row>
        <row r="8">
          <cell r="C8" t="str">
            <v>Кетра</v>
          </cell>
        </row>
        <row r="9">
          <cell r="C9" t="str">
            <v>Кетра</v>
          </cell>
        </row>
        <row r="10">
          <cell r="C10" t="str">
            <v>поротерм</v>
          </cell>
        </row>
        <row r="11">
          <cell r="C11" t="str">
            <v>Кетра</v>
          </cell>
        </row>
        <row r="12">
          <cell r="C12" t="str">
            <v>поротерм</v>
          </cell>
        </row>
        <row r="13">
          <cell r="C13" t="str">
            <v>Кетра</v>
          </cell>
        </row>
        <row r="14">
          <cell r="C14" t="str">
            <v>поротерм</v>
          </cell>
        </row>
        <row r="15">
          <cell r="C15" t="str">
            <v>блокдомстрой</v>
          </cell>
        </row>
        <row r="16">
          <cell r="C16" t="str">
            <v>блокдомстрой</v>
          </cell>
        </row>
        <row r="17">
          <cell r="C17" t="str">
            <v>блокдомстрой</v>
          </cell>
        </row>
        <row r="18">
          <cell r="C18" t="str">
            <v>ЧСК</v>
          </cell>
        </row>
        <row r="19">
          <cell r="C19" t="str">
            <v>униблок</v>
          </cell>
        </row>
        <row r="20">
          <cell r="C20" t="str">
            <v>Алексеевск</v>
          </cell>
        </row>
        <row r="21">
          <cell r="C21" t="str">
            <v>Чувашия</v>
          </cell>
        </row>
        <row r="22">
          <cell r="C22" t="str">
            <v>Башкирия</v>
          </cell>
        </row>
        <row r="23">
          <cell r="C23" t="str">
            <v>КЗССМ</v>
          </cell>
        </row>
        <row r="24">
          <cell r="C24" t="str">
            <v>униблок</v>
          </cell>
        </row>
        <row r="25">
          <cell r="C25" t="str">
            <v>униблок</v>
          </cell>
        </row>
        <row r="26">
          <cell r="C26" t="str">
            <v>униблок</v>
          </cell>
        </row>
        <row r="27">
          <cell r="C27" t="str">
            <v>поротерм</v>
          </cell>
        </row>
        <row r="28">
          <cell r="C28" t="str">
            <v>униблок</v>
          </cell>
        </row>
        <row r="29">
          <cell r="C29" t="str">
            <v>воблок</v>
          </cell>
        </row>
        <row r="30">
          <cell r="C30" t="str">
            <v>твинблок</v>
          </cell>
        </row>
        <row r="31">
          <cell r="C31" t="str">
            <v>униблок</v>
          </cell>
        </row>
        <row r="32">
          <cell r="C32" t="str">
            <v>униблок</v>
          </cell>
        </row>
        <row r="78">
          <cell r="C78" t="str">
            <v>облицовка</v>
          </cell>
        </row>
        <row r="79">
          <cell r="C79" t="str">
            <v>Кощаково</v>
          </cell>
        </row>
        <row r="80">
          <cell r="C80" t="str">
            <v>Кощаково</v>
          </cell>
        </row>
        <row r="81">
          <cell r="C81" t="str">
            <v>Кощаково</v>
          </cell>
        </row>
        <row r="82">
          <cell r="C82" t="str">
            <v>Кощаково</v>
          </cell>
        </row>
        <row r="83">
          <cell r="C83" t="str">
            <v>Кощаково</v>
          </cell>
        </row>
        <row r="84">
          <cell r="C84" t="str">
            <v>Кощаково</v>
          </cell>
        </row>
        <row r="85">
          <cell r="C85" t="str">
            <v>Кощаково</v>
          </cell>
        </row>
        <row r="86">
          <cell r="C86" t="str">
            <v>Алексеевск</v>
          </cell>
        </row>
        <row r="87">
          <cell r="C87" t="str">
            <v>Алексеевск</v>
          </cell>
        </row>
        <row r="88">
          <cell r="C88" t="str">
            <v>Алексеевск</v>
          </cell>
        </row>
        <row r="89">
          <cell r="C89" t="str">
            <v>Алексеевск</v>
          </cell>
        </row>
        <row r="90">
          <cell r="C90" t="str">
            <v>Керма</v>
          </cell>
        </row>
        <row r="91">
          <cell r="C91" t="str">
            <v>Керма</v>
          </cell>
        </row>
        <row r="92">
          <cell r="C92" t="str">
            <v>Керма</v>
          </cell>
        </row>
        <row r="93">
          <cell r="C93" t="str">
            <v>Керма</v>
          </cell>
        </row>
        <row r="94">
          <cell r="C94" t="str">
            <v>Керма</v>
          </cell>
        </row>
        <row r="95">
          <cell r="C95" t="str">
            <v>Керма</v>
          </cell>
        </row>
        <row r="96">
          <cell r="C96" t="str">
            <v>Керма</v>
          </cell>
        </row>
        <row r="97">
          <cell r="C97" t="str">
            <v>Тольятти</v>
          </cell>
        </row>
        <row r="98">
          <cell r="C98" t="str">
            <v>Кирово-чепецк</v>
          </cell>
        </row>
        <row r="99">
          <cell r="C99" t="str">
            <v>Кирово-чепецк</v>
          </cell>
        </row>
        <row r="100">
          <cell r="C100" t="str">
            <v>Кирово-чепецк</v>
          </cell>
        </row>
        <row r="101">
          <cell r="C101" t="str">
            <v>Магма</v>
          </cell>
        </row>
        <row r="102">
          <cell r="C102" t="str">
            <v>Маркинский</v>
          </cell>
        </row>
        <row r="103">
          <cell r="C103" t="str">
            <v>Белгород</v>
          </cell>
        </row>
        <row r="104">
          <cell r="C104" t="str">
            <v>Керма</v>
          </cell>
        </row>
        <row r="105">
          <cell r="C105" t="str">
            <v>Железногорск</v>
          </cell>
        </row>
        <row r="106">
          <cell r="C106" t="str">
            <v>Железногорск</v>
          </cell>
        </row>
        <row r="107">
          <cell r="C107" t="str">
            <v>Железногорск</v>
          </cell>
        </row>
        <row r="108">
          <cell r="C108" t="str">
            <v>Железногорск</v>
          </cell>
        </row>
        <row r="109">
          <cell r="C109" t="str">
            <v>Железногорск</v>
          </cell>
        </row>
        <row r="110">
          <cell r="C110" t="str">
            <v>Железногорск</v>
          </cell>
        </row>
        <row r="111">
          <cell r="C111" t="str">
            <v>Арск</v>
          </cell>
        </row>
        <row r="112">
          <cell r="C112" t="str">
            <v>Арск</v>
          </cell>
        </row>
        <row r="113">
          <cell r="C113" t="str">
            <v>Кирово-чепецк</v>
          </cell>
        </row>
      </sheetData>
      <sheetData sheetId="11"/>
      <sheetData sheetId="12"/>
      <sheetData sheetId="13"/>
      <sheetData sheetId="14"/>
      <sheetData sheetId="15">
        <row r="268">
          <cell r="F268">
            <v>1</v>
          </cell>
          <cell r="I268" t="str">
            <v>Саша</v>
          </cell>
        </row>
        <row r="269">
          <cell r="F269">
            <v>2</v>
          </cell>
        </row>
        <row r="270">
          <cell r="F270">
            <v>0</v>
          </cell>
        </row>
        <row r="271">
          <cell r="F271">
            <v>3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417">
          <cell r="A417" t="str">
            <v>Саша</v>
          </cell>
          <cell r="B417">
            <v>8</v>
          </cell>
        </row>
        <row r="418">
          <cell r="A418" t="str">
            <v>Маша</v>
          </cell>
          <cell r="B418">
            <v>6</v>
          </cell>
        </row>
        <row r="419">
          <cell r="A419" t="str">
            <v>Петя</v>
          </cell>
          <cell r="B419">
            <v>7</v>
          </cell>
        </row>
        <row r="420">
          <cell r="A420" t="str">
            <v>Юля</v>
          </cell>
          <cell r="B420">
            <v>9</v>
          </cell>
        </row>
        <row r="421">
          <cell r="A421" t="str">
            <v>Лена</v>
          </cell>
          <cell r="B421">
            <v>4</v>
          </cell>
        </row>
        <row r="422">
          <cell r="A422" t="str">
            <v>Коля</v>
          </cell>
          <cell r="B422">
            <v>3</v>
          </cell>
        </row>
        <row r="423">
          <cell r="A423" t="str">
            <v>Вася</v>
          </cell>
          <cell r="B423">
            <v>1</v>
          </cell>
        </row>
        <row r="424">
          <cell r="A424" t="str">
            <v>Дима</v>
          </cell>
          <cell r="B424">
            <v>2</v>
          </cell>
        </row>
        <row r="425">
          <cell r="A425" t="str">
            <v>Марина</v>
          </cell>
          <cell r="B425">
            <v>5</v>
          </cell>
        </row>
      </sheetData>
      <sheetData sheetId="16"/>
      <sheetData sheetId="17"/>
      <sheetData sheetId="18">
        <row r="261">
          <cell r="E261" t="str">
            <v>380</v>
          </cell>
        </row>
      </sheetData>
      <sheetData sheetId="19"/>
      <sheetData sheetId="20"/>
      <sheetData sheetId="21"/>
      <sheetData sheetId="22">
        <row r="6">
          <cell r="BN6">
            <v>0.12</v>
          </cell>
        </row>
        <row r="7">
          <cell r="BN7">
            <v>0.25</v>
          </cell>
        </row>
        <row r="8">
          <cell r="BN8">
            <v>0.38</v>
          </cell>
        </row>
        <row r="9">
          <cell r="BN9">
            <v>0.51</v>
          </cell>
        </row>
        <row r="10">
          <cell r="BN10">
            <v>0.64</v>
          </cell>
        </row>
        <row r="11">
          <cell r="BN11">
            <v>0.77</v>
          </cell>
        </row>
        <row r="12">
          <cell r="BN12">
            <v>0.9</v>
          </cell>
        </row>
        <row r="13">
          <cell r="BN13">
            <v>1.03</v>
          </cell>
        </row>
        <row r="14">
          <cell r="BN14">
            <v>1.1600000000000001</v>
          </cell>
        </row>
        <row r="15">
          <cell r="BN15">
            <v>1.29</v>
          </cell>
        </row>
        <row r="16">
          <cell r="BN16">
            <v>1.42</v>
          </cell>
        </row>
        <row r="17">
          <cell r="BN17">
            <v>1.5499999999999998</v>
          </cell>
        </row>
        <row r="18">
          <cell r="BN18">
            <v>1.6799999999999997</v>
          </cell>
        </row>
        <row r="19">
          <cell r="BN19">
            <v>1.8099999999999996</v>
          </cell>
        </row>
        <row r="20">
          <cell r="BN20">
            <v>1.9399999999999995</v>
          </cell>
        </row>
        <row r="21">
          <cell r="BN21">
            <v>2.0699999999999994</v>
          </cell>
        </row>
        <row r="22">
          <cell r="BN22">
            <v>2.1999999999999993</v>
          </cell>
        </row>
        <row r="23">
          <cell r="BN23">
            <v>2.3299999999999992</v>
          </cell>
        </row>
        <row r="24">
          <cell r="BN24">
            <v>2.4599999999999991</v>
          </cell>
        </row>
        <row r="25">
          <cell r="BN25">
            <v>2.589999999999999</v>
          </cell>
        </row>
        <row r="26">
          <cell r="BN26">
            <v>2.7199999999999989</v>
          </cell>
        </row>
        <row r="27">
          <cell r="BN27">
            <v>2.8499999999999988</v>
          </cell>
        </row>
        <row r="28">
          <cell r="BN28">
            <v>2.9799999999999986</v>
          </cell>
        </row>
        <row r="29">
          <cell r="BN29">
            <v>3.1099999999999985</v>
          </cell>
        </row>
        <row r="30">
          <cell r="BN30">
            <v>3.2399999999999984</v>
          </cell>
        </row>
        <row r="31">
          <cell r="BN31">
            <v>3.3699999999999983</v>
          </cell>
        </row>
        <row r="32">
          <cell r="BN32">
            <v>3.4999999999999982</v>
          </cell>
        </row>
        <row r="33">
          <cell r="BN33">
            <v>3.6299999999999981</v>
          </cell>
        </row>
        <row r="34">
          <cell r="BN34">
            <v>3.759999999999998</v>
          </cell>
        </row>
        <row r="35">
          <cell r="BN35">
            <v>3.8899999999999979</v>
          </cell>
        </row>
        <row r="36">
          <cell r="BN36">
            <v>4.0199999999999978</v>
          </cell>
        </row>
        <row r="37">
          <cell r="BN37">
            <v>4.1499999999999977</v>
          </cell>
        </row>
        <row r="38">
          <cell r="BN38">
            <v>4.2799999999999976</v>
          </cell>
        </row>
        <row r="39">
          <cell r="BN39">
            <v>4.4099999999999975</v>
          </cell>
        </row>
        <row r="40">
          <cell r="BN40">
            <v>4.5399999999999974</v>
          </cell>
        </row>
        <row r="41">
          <cell r="BN41">
            <v>4.6699999999999973</v>
          </cell>
        </row>
        <row r="42">
          <cell r="BN42">
            <v>4.7999999999999972</v>
          </cell>
        </row>
        <row r="43">
          <cell r="BN43">
            <v>4.9299999999999971</v>
          </cell>
        </row>
        <row r="44">
          <cell r="BN44">
            <v>5.0599999999999969</v>
          </cell>
        </row>
        <row r="45">
          <cell r="BN45">
            <v>5.1899999999999968</v>
          </cell>
        </row>
        <row r="46">
          <cell r="BN46">
            <v>5.3199999999999967</v>
          </cell>
        </row>
        <row r="47">
          <cell r="BN47">
            <v>5.4499999999999966</v>
          </cell>
        </row>
        <row r="48">
          <cell r="BN48">
            <v>5.5799999999999965</v>
          </cell>
        </row>
        <row r="49">
          <cell r="BN49">
            <v>5.7099999999999964</v>
          </cell>
        </row>
        <row r="50">
          <cell r="BN50">
            <v>5.8399999999999963</v>
          </cell>
        </row>
        <row r="51">
          <cell r="BN51">
            <v>5.9699999999999962</v>
          </cell>
        </row>
        <row r="52">
          <cell r="BN52">
            <v>6.0999999999999961</v>
          </cell>
        </row>
        <row r="53">
          <cell r="BN53">
            <v>6.229999999999996</v>
          </cell>
        </row>
        <row r="54">
          <cell r="BN54">
            <v>6.3599999999999959</v>
          </cell>
        </row>
        <row r="55">
          <cell r="BN55">
            <v>6.4899999999999958</v>
          </cell>
        </row>
        <row r="56">
          <cell r="BN56">
            <v>6.6199999999999957</v>
          </cell>
        </row>
        <row r="57">
          <cell r="BN57">
            <v>6.7499999999999956</v>
          </cell>
        </row>
        <row r="58">
          <cell r="BN58">
            <v>6.8799999999999955</v>
          </cell>
        </row>
        <row r="59">
          <cell r="BN59">
            <v>7.0099999999999953</v>
          </cell>
        </row>
        <row r="60">
          <cell r="BN60">
            <v>7.1399999999999952</v>
          </cell>
        </row>
        <row r="61">
          <cell r="BN61">
            <v>7.2699999999999951</v>
          </cell>
        </row>
        <row r="62">
          <cell r="BN62">
            <v>7.399999999999995</v>
          </cell>
        </row>
        <row r="63">
          <cell r="BN63">
            <v>7.5299999999999949</v>
          </cell>
        </row>
        <row r="64">
          <cell r="BN64">
            <v>7.6599999999999948</v>
          </cell>
        </row>
        <row r="65">
          <cell r="BN65">
            <v>7.7899999999999947</v>
          </cell>
        </row>
        <row r="66">
          <cell r="BN66">
            <v>7.9199999999999946</v>
          </cell>
        </row>
        <row r="67">
          <cell r="BN67">
            <v>8.0499999999999954</v>
          </cell>
        </row>
        <row r="68">
          <cell r="BN68">
            <v>8.1799999999999962</v>
          </cell>
        </row>
        <row r="69">
          <cell r="BN69">
            <v>8.3099999999999969</v>
          </cell>
        </row>
        <row r="70">
          <cell r="BN70">
            <v>8.4399999999999977</v>
          </cell>
        </row>
        <row r="71">
          <cell r="BN71">
            <v>8.5699999999999985</v>
          </cell>
        </row>
        <row r="72">
          <cell r="BN72">
            <v>8.6999999999999993</v>
          </cell>
        </row>
        <row r="73">
          <cell r="BN73">
            <v>8.83</v>
          </cell>
        </row>
        <row r="74">
          <cell r="BN74">
            <v>8.9600000000000009</v>
          </cell>
        </row>
        <row r="75">
          <cell r="BN75">
            <v>9.0900000000000016</v>
          </cell>
        </row>
        <row r="76">
          <cell r="BN76">
            <v>9.2200000000000024</v>
          </cell>
        </row>
        <row r="77">
          <cell r="BN77">
            <v>9.3500000000000032</v>
          </cell>
        </row>
        <row r="78">
          <cell r="BN78">
            <v>9.480000000000004</v>
          </cell>
        </row>
        <row r="79">
          <cell r="BN79">
            <v>9.6100000000000048</v>
          </cell>
        </row>
        <row r="80">
          <cell r="BN80">
            <v>9.7400000000000055</v>
          </cell>
        </row>
        <row r="81">
          <cell r="BN81">
            <v>9.8700000000000063</v>
          </cell>
        </row>
        <row r="82">
          <cell r="BN82">
            <v>10.000000000000007</v>
          </cell>
        </row>
        <row r="83">
          <cell r="BN83">
            <v>10.130000000000008</v>
          </cell>
        </row>
        <row r="84">
          <cell r="BN84">
            <v>10.260000000000009</v>
          </cell>
        </row>
        <row r="85">
          <cell r="BN85">
            <v>10.390000000000009</v>
          </cell>
        </row>
        <row r="86">
          <cell r="BN86">
            <v>10.52000000000001</v>
          </cell>
        </row>
        <row r="87">
          <cell r="BN87">
            <v>10.650000000000011</v>
          </cell>
        </row>
        <row r="88">
          <cell r="BN88">
            <v>10.780000000000012</v>
          </cell>
        </row>
        <row r="89">
          <cell r="BN89">
            <v>10.910000000000013</v>
          </cell>
        </row>
        <row r="90">
          <cell r="BN90">
            <v>11.040000000000013</v>
          </cell>
        </row>
        <row r="91">
          <cell r="BN91">
            <v>11.170000000000014</v>
          </cell>
        </row>
        <row r="92">
          <cell r="BN92">
            <v>11.300000000000015</v>
          </cell>
        </row>
        <row r="93">
          <cell r="BN93">
            <v>11.430000000000016</v>
          </cell>
        </row>
        <row r="94">
          <cell r="BN94">
            <v>11.560000000000016</v>
          </cell>
        </row>
        <row r="95">
          <cell r="BN95">
            <v>11.690000000000017</v>
          </cell>
        </row>
        <row r="96">
          <cell r="BN96">
            <v>11.820000000000018</v>
          </cell>
        </row>
        <row r="97">
          <cell r="BN97">
            <v>11.950000000000019</v>
          </cell>
        </row>
        <row r="98">
          <cell r="BN98">
            <v>12.08000000000002</v>
          </cell>
        </row>
        <row r="99">
          <cell r="BN99">
            <v>12.21000000000002</v>
          </cell>
        </row>
        <row r="100">
          <cell r="BN100">
            <v>12.340000000000021</v>
          </cell>
        </row>
        <row r="101">
          <cell r="BN101">
            <v>12.470000000000022</v>
          </cell>
        </row>
        <row r="102">
          <cell r="BN102">
            <v>12.600000000000023</v>
          </cell>
        </row>
        <row r="103">
          <cell r="BN103">
            <v>12.730000000000024</v>
          </cell>
        </row>
        <row r="104">
          <cell r="BN104">
            <v>12.860000000000024</v>
          </cell>
        </row>
        <row r="105">
          <cell r="BN105">
            <v>12.990000000000025</v>
          </cell>
        </row>
        <row r="106">
          <cell r="BN106">
            <v>13.120000000000026</v>
          </cell>
        </row>
        <row r="107">
          <cell r="BN107">
            <v>13.250000000000027</v>
          </cell>
        </row>
        <row r="108">
          <cell r="BN108">
            <v>13.380000000000027</v>
          </cell>
        </row>
        <row r="109">
          <cell r="BN109">
            <v>13.510000000000028</v>
          </cell>
        </row>
        <row r="110">
          <cell r="BN110">
            <v>13.640000000000029</v>
          </cell>
        </row>
        <row r="111">
          <cell r="BN111">
            <v>13.77000000000003</v>
          </cell>
        </row>
        <row r="112">
          <cell r="BN112">
            <v>13.900000000000031</v>
          </cell>
        </row>
        <row r="113">
          <cell r="BN113">
            <v>14.030000000000031</v>
          </cell>
        </row>
        <row r="114">
          <cell r="BN114">
            <v>14.160000000000032</v>
          </cell>
        </row>
        <row r="115">
          <cell r="BN115">
            <v>14.290000000000033</v>
          </cell>
        </row>
        <row r="116">
          <cell r="BN116">
            <v>14.420000000000034</v>
          </cell>
        </row>
        <row r="117">
          <cell r="BN117">
            <v>14.550000000000034</v>
          </cell>
        </row>
        <row r="118">
          <cell r="BN118">
            <v>14.680000000000035</v>
          </cell>
        </row>
        <row r="119">
          <cell r="BN119">
            <v>14.810000000000036</v>
          </cell>
        </row>
        <row r="120">
          <cell r="BN120">
            <v>14.940000000000037</v>
          </cell>
        </row>
        <row r="121">
          <cell r="BN121">
            <v>15.070000000000038</v>
          </cell>
        </row>
        <row r="122">
          <cell r="BN122">
            <v>15.200000000000038</v>
          </cell>
        </row>
        <row r="123">
          <cell r="BN123">
            <v>15.330000000000039</v>
          </cell>
        </row>
        <row r="124">
          <cell r="BN124">
            <v>15.46000000000004</v>
          </cell>
        </row>
        <row r="125">
          <cell r="BN125">
            <v>15.590000000000041</v>
          </cell>
        </row>
        <row r="126">
          <cell r="BN126">
            <v>15.720000000000041</v>
          </cell>
        </row>
        <row r="127">
          <cell r="BN127">
            <v>15.850000000000042</v>
          </cell>
        </row>
        <row r="128">
          <cell r="BN128">
            <v>15.980000000000043</v>
          </cell>
        </row>
        <row r="129">
          <cell r="BN129">
            <v>16.110000000000042</v>
          </cell>
        </row>
        <row r="130">
          <cell r="BN130">
            <v>16.240000000000041</v>
          </cell>
        </row>
        <row r="131">
          <cell r="BN131">
            <v>16.37000000000004</v>
          </cell>
        </row>
        <row r="132">
          <cell r="BN132">
            <v>16.500000000000039</v>
          </cell>
        </row>
        <row r="133">
          <cell r="BN133">
            <v>16.630000000000038</v>
          </cell>
        </row>
        <row r="134">
          <cell r="BN134">
            <v>16.760000000000037</v>
          </cell>
        </row>
        <row r="135">
          <cell r="BN135">
            <v>16.890000000000036</v>
          </cell>
        </row>
        <row r="136">
          <cell r="BN136">
            <v>17.020000000000035</v>
          </cell>
        </row>
        <row r="137">
          <cell r="BN137">
            <v>17.150000000000034</v>
          </cell>
        </row>
        <row r="138">
          <cell r="BN138">
            <v>17.280000000000033</v>
          </cell>
        </row>
        <row r="139">
          <cell r="BN139">
            <v>17.410000000000032</v>
          </cell>
        </row>
        <row r="140">
          <cell r="BN140">
            <v>17.540000000000031</v>
          </cell>
        </row>
        <row r="141">
          <cell r="BN141">
            <v>17.67000000000003</v>
          </cell>
        </row>
        <row r="142">
          <cell r="BN142">
            <v>17.800000000000029</v>
          </cell>
        </row>
        <row r="143">
          <cell r="BN143">
            <v>17.930000000000028</v>
          </cell>
        </row>
        <row r="144">
          <cell r="BN144">
            <v>18.060000000000027</v>
          </cell>
        </row>
        <row r="145">
          <cell r="BN145">
            <v>18.190000000000026</v>
          </cell>
        </row>
        <row r="146">
          <cell r="BN146">
            <v>18.320000000000025</v>
          </cell>
        </row>
        <row r="147">
          <cell r="BN147">
            <v>18.450000000000024</v>
          </cell>
        </row>
        <row r="148">
          <cell r="BN148">
            <v>18.580000000000023</v>
          </cell>
        </row>
        <row r="149">
          <cell r="BN149">
            <v>18.710000000000022</v>
          </cell>
        </row>
        <row r="150">
          <cell r="BN150">
            <v>18.840000000000021</v>
          </cell>
        </row>
        <row r="151">
          <cell r="BN151">
            <v>18.97000000000002</v>
          </cell>
        </row>
        <row r="152">
          <cell r="BN152">
            <v>19.100000000000019</v>
          </cell>
        </row>
        <row r="153">
          <cell r="BN153">
            <v>19.230000000000018</v>
          </cell>
        </row>
        <row r="154">
          <cell r="BN154">
            <v>19.360000000000017</v>
          </cell>
        </row>
        <row r="155">
          <cell r="BN155">
            <v>19.490000000000016</v>
          </cell>
        </row>
        <row r="156">
          <cell r="BN156">
            <v>19.620000000000015</v>
          </cell>
        </row>
        <row r="157">
          <cell r="BN157">
            <v>19.750000000000014</v>
          </cell>
        </row>
        <row r="158">
          <cell r="BN158">
            <v>19.880000000000013</v>
          </cell>
        </row>
        <row r="159">
          <cell r="BN159">
            <v>20.010000000000012</v>
          </cell>
        </row>
        <row r="160">
          <cell r="BN160">
            <v>20.140000000000011</v>
          </cell>
        </row>
        <row r="161">
          <cell r="BN161">
            <v>20.27000000000001</v>
          </cell>
        </row>
        <row r="162">
          <cell r="BN162">
            <v>20.400000000000009</v>
          </cell>
        </row>
        <row r="163">
          <cell r="BN163">
            <v>20.530000000000008</v>
          </cell>
        </row>
        <row r="164">
          <cell r="BN164">
            <v>20.660000000000007</v>
          </cell>
        </row>
        <row r="165">
          <cell r="BN165">
            <v>20.790000000000006</v>
          </cell>
        </row>
        <row r="166">
          <cell r="BN166">
            <v>20.920000000000005</v>
          </cell>
        </row>
        <row r="167">
          <cell r="BN167">
            <v>21.050000000000004</v>
          </cell>
        </row>
        <row r="168">
          <cell r="BN168">
            <v>21.180000000000003</v>
          </cell>
        </row>
        <row r="169">
          <cell r="BN169">
            <v>21.310000000000002</v>
          </cell>
        </row>
        <row r="170">
          <cell r="BN170">
            <v>21.44</v>
          </cell>
        </row>
        <row r="171">
          <cell r="BN171">
            <v>21.57</v>
          </cell>
        </row>
        <row r="172">
          <cell r="BN172">
            <v>21.7</v>
          </cell>
        </row>
        <row r="173">
          <cell r="BN173">
            <v>21.83</v>
          </cell>
        </row>
        <row r="174">
          <cell r="BN174">
            <v>21.959999999999997</v>
          </cell>
        </row>
        <row r="175">
          <cell r="BN175">
            <v>22.089999999999996</v>
          </cell>
        </row>
        <row r="176">
          <cell r="BN176">
            <v>22.219999999999995</v>
          </cell>
        </row>
        <row r="177">
          <cell r="BN177">
            <v>22.349999999999994</v>
          </cell>
        </row>
        <row r="178">
          <cell r="BN178">
            <v>22.479999999999993</v>
          </cell>
        </row>
        <row r="179">
          <cell r="BN179">
            <v>22.609999999999992</v>
          </cell>
        </row>
        <row r="180">
          <cell r="BN180">
            <v>22.739999999999991</v>
          </cell>
        </row>
        <row r="181">
          <cell r="BN181">
            <v>22.86999999999999</v>
          </cell>
        </row>
        <row r="182">
          <cell r="BN182">
            <v>22.999999999999989</v>
          </cell>
        </row>
        <row r="183">
          <cell r="BN183">
            <v>23.129999999999988</v>
          </cell>
        </row>
        <row r="184">
          <cell r="BN184">
            <v>23.259999999999987</v>
          </cell>
        </row>
        <row r="185">
          <cell r="BN185">
            <v>23.389999999999986</v>
          </cell>
        </row>
        <row r="186">
          <cell r="BN186">
            <v>23.519999999999985</v>
          </cell>
        </row>
        <row r="187">
          <cell r="BN187">
            <v>23.649999999999984</v>
          </cell>
        </row>
        <row r="188">
          <cell r="BN188">
            <v>23.779999999999983</v>
          </cell>
        </row>
        <row r="189">
          <cell r="BN189">
            <v>23.909999999999982</v>
          </cell>
        </row>
        <row r="190">
          <cell r="BN190">
            <v>24.039999999999981</v>
          </cell>
        </row>
        <row r="191">
          <cell r="BN191">
            <v>24.16999999999998</v>
          </cell>
        </row>
        <row r="192">
          <cell r="BN192">
            <v>24.299999999999979</v>
          </cell>
        </row>
        <row r="193">
          <cell r="BN193">
            <v>24.429999999999978</v>
          </cell>
        </row>
        <row r="194">
          <cell r="BN194">
            <v>24.559999999999977</v>
          </cell>
        </row>
        <row r="195">
          <cell r="BN195">
            <v>24.689999999999976</v>
          </cell>
        </row>
        <row r="196">
          <cell r="BN196">
            <v>24.819999999999975</v>
          </cell>
        </row>
        <row r="197">
          <cell r="BN197">
            <v>24.949999999999974</v>
          </cell>
        </row>
        <row r="198">
          <cell r="BN198">
            <v>25.079999999999973</v>
          </cell>
        </row>
        <row r="199">
          <cell r="BN199">
            <v>25.209999999999972</v>
          </cell>
        </row>
        <row r="200">
          <cell r="BN200">
            <v>25.339999999999971</v>
          </cell>
        </row>
        <row r="201">
          <cell r="BN201">
            <v>25.46999999999997</v>
          </cell>
        </row>
        <row r="202">
          <cell r="BN202">
            <v>25.599999999999969</v>
          </cell>
        </row>
        <row r="203">
          <cell r="BN203">
            <v>25.729999999999968</v>
          </cell>
        </row>
        <row r="204">
          <cell r="BN204">
            <v>25.859999999999967</v>
          </cell>
        </row>
        <row r="205">
          <cell r="BN205">
            <v>25.989999999999966</v>
          </cell>
        </row>
        <row r="206">
          <cell r="BN206">
            <v>26.119999999999965</v>
          </cell>
        </row>
        <row r="207">
          <cell r="BN207">
            <v>26.249999999999964</v>
          </cell>
        </row>
        <row r="208">
          <cell r="BN208">
            <v>26.379999999999963</v>
          </cell>
        </row>
        <row r="209">
          <cell r="BN209">
            <v>26.509999999999962</v>
          </cell>
        </row>
        <row r="210">
          <cell r="BN210">
            <v>26.639999999999961</v>
          </cell>
        </row>
        <row r="211">
          <cell r="BN211">
            <v>26.76999999999996</v>
          </cell>
        </row>
        <row r="212">
          <cell r="BN212">
            <v>26.899999999999959</v>
          </cell>
        </row>
        <row r="213">
          <cell r="BN213">
            <v>27.029999999999959</v>
          </cell>
        </row>
        <row r="214">
          <cell r="BN214">
            <v>27.159999999999958</v>
          </cell>
        </row>
        <row r="215">
          <cell r="BN215">
            <v>27.289999999999957</v>
          </cell>
        </row>
        <row r="216">
          <cell r="BN216">
            <v>27.419999999999956</v>
          </cell>
        </row>
        <row r="217">
          <cell r="BN217">
            <v>27.549999999999955</v>
          </cell>
        </row>
        <row r="218">
          <cell r="BN218">
            <v>27.679999999999954</v>
          </cell>
        </row>
        <row r="219">
          <cell r="BN219">
            <v>27.809999999999953</v>
          </cell>
        </row>
        <row r="220">
          <cell r="BN220">
            <v>27.939999999999952</v>
          </cell>
        </row>
        <row r="221">
          <cell r="BN221">
            <v>28.069999999999951</v>
          </cell>
        </row>
        <row r="222">
          <cell r="BN222">
            <v>28.19999999999995</v>
          </cell>
        </row>
        <row r="223">
          <cell r="BN223">
            <v>28.329999999999949</v>
          </cell>
        </row>
        <row r="224">
          <cell r="BN224">
            <v>28.459999999999948</v>
          </cell>
        </row>
        <row r="225">
          <cell r="BN225">
            <v>28.589999999999947</v>
          </cell>
        </row>
        <row r="226">
          <cell r="BN226">
            <v>28.719999999999946</v>
          </cell>
        </row>
        <row r="227">
          <cell r="BN227">
            <v>28.849999999999945</v>
          </cell>
        </row>
        <row r="228">
          <cell r="BN228">
            <v>28.979999999999944</v>
          </cell>
        </row>
        <row r="229">
          <cell r="BN229">
            <v>29.109999999999943</v>
          </cell>
        </row>
        <row r="230">
          <cell r="BN230">
            <v>29.239999999999942</v>
          </cell>
        </row>
        <row r="231">
          <cell r="BN231">
            <v>29.369999999999941</v>
          </cell>
        </row>
        <row r="232">
          <cell r="BN232">
            <v>29.49999999999994</v>
          </cell>
        </row>
        <row r="233">
          <cell r="BN233">
            <v>29.629999999999939</v>
          </cell>
        </row>
        <row r="234">
          <cell r="BN234">
            <v>29.759999999999938</v>
          </cell>
        </row>
        <row r="235">
          <cell r="BN235">
            <v>29.889999999999937</v>
          </cell>
        </row>
        <row r="236">
          <cell r="BN236">
            <v>30.019999999999936</v>
          </cell>
        </row>
        <row r="237">
          <cell r="BN237">
            <v>30.149999999999935</v>
          </cell>
        </row>
        <row r="238">
          <cell r="BN238">
            <v>30.279999999999934</v>
          </cell>
        </row>
        <row r="239">
          <cell r="BN239">
            <v>30.409999999999933</v>
          </cell>
        </row>
        <row r="240">
          <cell r="BN240">
            <v>30.539999999999932</v>
          </cell>
        </row>
        <row r="241">
          <cell r="BN241">
            <v>30.669999999999931</v>
          </cell>
        </row>
        <row r="242">
          <cell r="BN242">
            <v>30.79999999999993</v>
          </cell>
        </row>
        <row r="243">
          <cell r="BN243">
            <v>30.929999999999929</v>
          </cell>
        </row>
        <row r="244">
          <cell r="BN244">
            <v>31.059999999999928</v>
          </cell>
        </row>
        <row r="245">
          <cell r="BN245">
            <v>31.189999999999927</v>
          </cell>
        </row>
        <row r="246">
          <cell r="BN246">
            <v>31.319999999999926</v>
          </cell>
        </row>
        <row r="247">
          <cell r="BN247">
            <v>31.449999999999925</v>
          </cell>
        </row>
        <row r="248">
          <cell r="BN248">
            <v>31.579999999999924</v>
          </cell>
        </row>
        <row r="249">
          <cell r="BN249">
            <v>31.709999999999923</v>
          </cell>
        </row>
        <row r="250">
          <cell r="BN250">
            <v>31.839999999999922</v>
          </cell>
        </row>
        <row r="251">
          <cell r="BN251">
            <v>31.969999999999921</v>
          </cell>
        </row>
        <row r="252">
          <cell r="BN252">
            <v>32.099999999999923</v>
          </cell>
        </row>
        <row r="253">
          <cell r="BN253">
            <v>32.229999999999926</v>
          </cell>
        </row>
        <row r="254">
          <cell r="BN254">
            <v>32.359999999999928</v>
          </cell>
        </row>
        <row r="255">
          <cell r="BN255">
            <v>32.489999999999931</v>
          </cell>
        </row>
        <row r="256">
          <cell r="BN256">
            <v>32.619999999999933</v>
          </cell>
        </row>
        <row r="257">
          <cell r="BN257">
            <v>32.749999999999936</v>
          </cell>
        </row>
        <row r="258">
          <cell r="BN258">
            <v>32.879999999999939</v>
          </cell>
        </row>
        <row r="259">
          <cell r="BN259">
            <v>33.009999999999941</v>
          </cell>
        </row>
        <row r="260">
          <cell r="BN260">
            <v>33.139999999999944</v>
          </cell>
        </row>
        <row r="261">
          <cell r="BN261">
            <v>33.269999999999946</v>
          </cell>
        </row>
        <row r="262">
          <cell r="BN262">
            <v>33.399999999999949</v>
          </cell>
        </row>
        <row r="263">
          <cell r="BN263">
            <v>33.529999999999951</v>
          </cell>
        </row>
        <row r="264">
          <cell r="BN264">
            <v>33.659999999999954</v>
          </cell>
        </row>
        <row r="265">
          <cell r="BN265">
            <v>33.789999999999957</v>
          </cell>
        </row>
        <row r="266">
          <cell r="BN266">
            <v>33.919999999999959</v>
          </cell>
        </row>
        <row r="267">
          <cell r="BN267">
            <v>34.049999999999962</v>
          </cell>
        </row>
        <row r="268">
          <cell r="BN268">
            <v>34.179999999999964</v>
          </cell>
        </row>
        <row r="269">
          <cell r="BN269">
            <v>34.309999999999967</v>
          </cell>
        </row>
        <row r="270">
          <cell r="BN270">
            <v>34.439999999999969</v>
          </cell>
        </row>
        <row r="271">
          <cell r="BN271">
            <v>34.569999999999972</v>
          </cell>
        </row>
        <row r="272">
          <cell r="BN272">
            <v>34.699999999999974</v>
          </cell>
        </row>
        <row r="273">
          <cell r="BN273">
            <v>34.829999999999977</v>
          </cell>
        </row>
        <row r="274">
          <cell r="BN274">
            <v>34.95999999999998</v>
          </cell>
        </row>
        <row r="275">
          <cell r="BN275">
            <v>35.089999999999982</v>
          </cell>
        </row>
        <row r="276">
          <cell r="BN276">
            <v>35.219999999999985</v>
          </cell>
        </row>
        <row r="277">
          <cell r="BN277">
            <v>35.349999999999987</v>
          </cell>
        </row>
        <row r="278">
          <cell r="BN278">
            <v>35.47999999999999</v>
          </cell>
        </row>
        <row r="279">
          <cell r="BN279">
            <v>35.609999999999992</v>
          </cell>
        </row>
        <row r="280">
          <cell r="BN280">
            <v>35.739999999999995</v>
          </cell>
        </row>
        <row r="281">
          <cell r="BN281">
            <v>35.869999999999997</v>
          </cell>
        </row>
        <row r="282">
          <cell r="BN282">
            <v>36</v>
          </cell>
        </row>
        <row r="283">
          <cell r="BN283">
            <v>36.130000000000003</v>
          </cell>
        </row>
        <row r="284">
          <cell r="BN284">
            <v>36.260000000000005</v>
          </cell>
        </row>
        <row r="285">
          <cell r="BN285">
            <v>36.390000000000008</v>
          </cell>
        </row>
        <row r="286">
          <cell r="BN286">
            <v>36.52000000000001</v>
          </cell>
        </row>
        <row r="287">
          <cell r="BN287">
            <v>36.650000000000013</v>
          </cell>
        </row>
        <row r="288">
          <cell r="BN288">
            <v>36.780000000000015</v>
          </cell>
        </row>
        <row r="289">
          <cell r="BN289">
            <v>36.910000000000018</v>
          </cell>
        </row>
        <row r="290">
          <cell r="BN290">
            <v>37.04000000000002</v>
          </cell>
        </row>
        <row r="291">
          <cell r="BN291">
            <v>37.170000000000023</v>
          </cell>
        </row>
        <row r="292">
          <cell r="BN292">
            <v>37.300000000000026</v>
          </cell>
        </row>
        <row r="293">
          <cell r="BN293">
            <v>37.430000000000028</v>
          </cell>
        </row>
        <row r="294">
          <cell r="BN294">
            <v>37.560000000000031</v>
          </cell>
        </row>
        <row r="295">
          <cell r="BN295">
            <v>37.690000000000033</v>
          </cell>
        </row>
        <row r="296">
          <cell r="BN296">
            <v>37.820000000000036</v>
          </cell>
        </row>
        <row r="297">
          <cell r="BN297">
            <v>37.950000000000038</v>
          </cell>
        </row>
        <row r="298">
          <cell r="BN298">
            <v>38.080000000000041</v>
          </cell>
        </row>
        <row r="299">
          <cell r="BN299">
            <v>38.210000000000043</v>
          </cell>
        </row>
        <row r="300">
          <cell r="BN300">
            <v>38.340000000000046</v>
          </cell>
        </row>
        <row r="301">
          <cell r="BN301">
            <v>38.470000000000049</v>
          </cell>
        </row>
        <row r="302">
          <cell r="BN302">
            <v>38.600000000000051</v>
          </cell>
        </row>
        <row r="303">
          <cell r="BN303">
            <v>38.730000000000054</v>
          </cell>
        </row>
        <row r="304">
          <cell r="BN304">
            <v>38.860000000000056</v>
          </cell>
        </row>
        <row r="305">
          <cell r="BN305">
            <v>38.990000000000059</v>
          </cell>
        </row>
        <row r="306">
          <cell r="BN306">
            <v>39.120000000000061</v>
          </cell>
        </row>
        <row r="307">
          <cell r="BN307">
            <v>39.250000000000064</v>
          </cell>
        </row>
        <row r="308">
          <cell r="BN308">
            <v>39.380000000000067</v>
          </cell>
        </row>
        <row r="309">
          <cell r="BN309">
            <v>39.510000000000069</v>
          </cell>
        </row>
        <row r="310">
          <cell r="BN310">
            <v>39.640000000000072</v>
          </cell>
        </row>
        <row r="311">
          <cell r="BN311">
            <v>39.770000000000074</v>
          </cell>
        </row>
        <row r="312">
          <cell r="BN312">
            <v>39.900000000000077</v>
          </cell>
        </row>
        <row r="313">
          <cell r="BN313">
            <v>40.030000000000079</v>
          </cell>
        </row>
        <row r="314">
          <cell r="BN314">
            <v>40.160000000000082</v>
          </cell>
        </row>
        <row r="315">
          <cell r="BN315">
            <v>40.290000000000084</v>
          </cell>
        </row>
        <row r="316">
          <cell r="BN316">
            <v>40.420000000000087</v>
          </cell>
        </row>
        <row r="317">
          <cell r="BN317">
            <v>40.55000000000009</v>
          </cell>
        </row>
        <row r="318">
          <cell r="BN318">
            <v>40.680000000000092</v>
          </cell>
        </row>
        <row r="319">
          <cell r="BN319">
            <v>40.810000000000095</v>
          </cell>
        </row>
        <row r="320">
          <cell r="BN320">
            <v>40.940000000000097</v>
          </cell>
        </row>
        <row r="321">
          <cell r="BN321">
            <v>41.0700000000001</v>
          </cell>
        </row>
        <row r="322">
          <cell r="BN322">
            <v>41.200000000000102</v>
          </cell>
        </row>
        <row r="323">
          <cell r="BN323">
            <v>41.330000000000105</v>
          </cell>
        </row>
        <row r="324">
          <cell r="BN324">
            <v>41.460000000000107</v>
          </cell>
        </row>
        <row r="325">
          <cell r="BN325">
            <v>41.59000000000011</v>
          </cell>
        </row>
        <row r="326">
          <cell r="BN326">
            <v>41.720000000000113</v>
          </cell>
        </row>
        <row r="327">
          <cell r="BN327">
            <v>41.850000000000115</v>
          </cell>
        </row>
        <row r="328">
          <cell r="BN328">
            <v>41.980000000000118</v>
          </cell>
        </row>
        <row r="329">
          <cell r="BN329">
            <v>42.11000000000012</v>
          </cell>
        </row>
        <row r="330">
          <cell r="BN330">
            <v>42.240000000000123</v>
          </cell>
        </row>
        <row r="331">
          <cell r="BN331">
            <v>42.370000000000125</v>
          </cell>
        </row>
        <row r="332">
          <cell r="BN332">
            <v>42.500000000000128</v>
          </cell>
        </row>
        <row r="333">
          <cell r="BN333">
            <v>42.63000000000013</v>
          </cell>
        </row>
        <row r="334">
          <cell r="BN334">
            <v>42.760000000000133</v>
          </cell>
        </row>
        <row r="335">
          <cell r="BN335">
            <v>42.890000000000136</v>
          </cell>
        </row>
        <row r="336">
          <cell r="BN336">
            <v>43.020000000000138</v>
          </cell>
        </row>
        <row r="337">
          <cell r="BN337">
            <v>43.150000000000141</v>
          </cell>
        </row>
        <row r="338">
          <cell r="BN338">
            <v>43.280000000000143</v>
          </cell>
        </row>
        <row r="339">
          <cell r="BN339">
            <v>43.410000000000146</v>
          </cell>
        </row>
        <row r="340">
          <cell r="BN340">
            <v>43.540000000000148</v>
          </cell>
        </row>
        <row r="341">
          <cell r="BN341">
            <v>43.670000000000151</v>
          </cell>
        </row>
        <row r="342">
          <cell r="BN342">
            <v>43.800000000000153</v>
          </cell>
        </row>
        <row r="343">
          <cell r="BN343">
            <v>43.930000000000156</v>
          </cell>
        </row>
        <row r="344">
          <cell r="BN344">
            <v>44.060000000000159</v>
          </cell>
        </row>
        <row r="345">
          <cell r="BN345">
            <v>44.190000000000161</v>
          </cell>
        </row>
        <row r="346">
          <cell r="BN346">
            <v>44.320000000000164</v>
          </cell>
        </row>
        <row r="347">
          <cell r="BN347">
            <v>44.450000000000166</v>
          </cell>
        </row>
        <row r="348">
          <cell r="BN348">
            <v>44.580000000000169</v>
          </cell>
        </row>
        <row r="349">
          <cell r="BN349">
            <v>44.710000000000171</v>
          </cell>
        </row>
        <row r="350">
          <cell r="BN350">
            <v>44.840000000000174</v>
          </cell>
        </row>
        <row r="351">
          <cell r="BN351">
            <v>44.970000000000176</v>
          </cell>
        </row>
        <row r="352">
          <cell r="BN352">
            <v>45.100000000000179</v>
          </cell>
        </row>
        <row r="353">
          <cell r="BN353">
            <v>45.230000000000182</v>
          </cell>
        </row>
        <row r="354">
          <cell r="BN354">
            <v>45.360000000000184</v>
          </cell>
        </row>
        <row r="355">
          <cell r="BN355">
            <v>45.490000000000187</v>
          </cell>
        </row>
        <row r="356">
          <cell r="BN356">
            <v>45.620000000000189</v>
          </cell>
        </row>
        <row r="357">
          <cell r="BN357">
            <v>45.750000000000192</v>
          </cell>
        </row>
        <row r="358">
          <cell r="BN358">
            <v>45.880000000000194</v>
          </cell>
        </row>
        <row r="359">
          <cell r="BN359">
            <v>46.010000000000197</v>
          </cell>
        </row>
        <row r="360">
          <cell r="BN360">
            <v>46.1400000000002</v>
          </cell>
        </row>
        <row r="361">
          <cell r="BN361">
            <v>46.270000000000202</v>
          </cell>
        </row>
        <row r="362">
          <cell r="BN362">
            <v>46.400000000000205</v>
          </cell>
        </row>
        <row r="363">
          <cell r="BN363">
            <v>46.530000000000207</v>
          </cell>
        </row>
        <row r="364">
          <cell r="BN364">
            <v>46.66000000000021</v>
          </cell>
        </row>
        <row r="365">
          <cell r="BN365">
            <v>46.790000000000212</v>
          </cell>
        </row>
        <row r="366">
          <cell r="BN366">
            <v>46.920000000000215</v>
          </cell>
        </row>
        <row r="367">
          <cell r="BN367">
            <v>47.050000000000217</v>
          </cell>
        </row>
        <row r="368">
          <cell r="BN368">
            <v>47.18000000000022</v>
          </cell>
        </row>
        <row r="369">
          <cell r="BN369">
            <v>47.310000000000223</v>
          </cell>
        </row>
        <row r="370">
          <cell r="BN370">
            <v>47.440000000000225</v>
          </cell>
        </row>
        <row r="371">
          <cell r="BN371">
            <v>47.570000000000228</v>
          </cell>
        </row>
        <row r="372">
          <cell r="BN372">
            <v>47.70000000000023</v>
          </cell>
        </row>
        <row r="373">
          <cell r="BN373">
            <v>47.830000000000233</v>
          </cell>
        </row>
        <row r="374">
          <cell r="BN374">
            <v>47.960000000000235</v>
          </cell>
        </row>
        <row r="375">
          <cell r="BN375">
            <v>48.090000000000238</v>
          </cell>
        </row>
        <row r="376">
          <cell r="BN376">
            <v>48.22000000000024</v>
          </cell>
        </row>
        <row r="377">
          <cell r="BN377">
            <v>48.350000000000243</v>
          </cell>
        </row>
        <row r="378">
          <cell r="BN378">
            <v>48.480000000000246</v>
          </cell>
        </row>
        <row r="379">
          <cell r="BN379">
            <v>48.610000000000248</v>
          </cell>
        </row>
        <row r="380">
          <cell r="BN380">
            <v>48.740000000000251</v>
          </cell>
        </row>
        <row r="381">
          <cell r="BN381">
            <v>48.870000000000253</v>
          </cell>
        </row>
        <row r="382">
          <cell r="BN382">
            <v>49.000000000000256</v>
          </cell>
        </row>
        <row r="383">
          <cell r="BN383">
            <v>49.130000000000258</v>
          </cell>
        </row>
        <row r="384">
          <cell r="BN384">
            <v>49.260000000000261</v>
          </cell>
        </row>
        <row r="385">
          <cell r="BN385">
            <v>49.390000000000263</v>
          </cell>
        </row>
        <row r="386">
          <cell r="BN386">
            <v>49.520000000000266</v>
          </cell>
        </row>
        <row r="387">
          <cell r="BN387">
            <v>49.650000000000269</v>
          </cell>
        </row>
        <row r="388">
          <cell r="BN388">
            <v>49.780000000000271</v>
          </cell>
        </row>
        <row r="389">
          <cell r="BN389">
            <v>49.910000000000274</v>
          </cell>
        </row>
        <row r="390">
          <cell r="BN390">
            <v>50.040000000000276</v>
          </cell>
        </row>
        <row r="391">
          <cell r="BN391">
            <v>50.170000000000279</v>
          </cell>
        </row>
        <row r="392">
          <cell r="BN392">
            <v>50.300000000000281</v>
          </cell>
        </row>
        <row r="393">
          <cell r="BN393">
            <v>50.430000000000284</v>
          </cell>
        </row>
        <row r="394">
          <cell r="BN394">
            <v>50.560000000000286</v>
          </cell>
        </row>
        <row r="395">
          <cell r="BN395">
            <v>50.690000000000289</v>
          </cell>
        </row>
        <row r="396">
          <cell r="BN396">
            <v>50.820000000000292</v>
          </cell>
        </row>
        <row r="397">
          <cell r="BN397">
            <v>50.950000000000294</v>
          </cell>
        </row>
        <row r="398">
          <cell r="BN398">
            <v>51.080000000000297</v>
          </cell>
        </row>
        <row r="399">
          <cell r="BN399">
            <v>51.210000000000299</v>
          </cell>
        </row>
        <row r="400">
          <cell r="BN400">
            <v>51.340000000000302</v>
          </cell>
        </row>
        <row r="401">
          <cell r="BN401">
            <v>51.470000000000304</v>
          </cell>
        </row>
        <row r="402">
          <cell r="BN402">
            <v>51.600000000000307</v>
          </cell>
        </row>
        <row r="403">
          <cell r="BN403">
            <v>51.73000000000031</v>
          </cell>
        </row>
        <row r="404">
          <cell r="BN404">
            <v>51.860000000000312</v>
          </cell>
        </row>
        <row r="405">
          <cell r="BN405">
            <v>51.990000000000315</v>
          </cell>
        </row>
        <row r="406">
          <cell r="BN406">
            <v>52.120000000000317</v>
          </cell>
        </row>
        <row r="407">
          <cell r="BN407">
            <v>52.25000000000032</v>
          </cell>
        </row>
        <row r="408">
          <cell r="BN408">
            <v>52.380000000000322</v>
          </cell>
        </row>
        <row r="409">
          <cell r="BN409">
            <v>52.510000000000325</v>
          </cell>
        </row>
        <row r="410">
          <cell r="BN410">
            <v>52.640000000000327</v>
          </cell>
        </row>
        <row r="411">
          <cell r="BN411">
            <v>52.77000000000033</v>
          </cell>
        </row>
        <row r="412">
          <cell r="BN412">
            <v>52.900000000000333</v>
          </cell>
        </row>
        <row r="413">
          <cell r="BN413">
            <v>53.030000000000335</v>
          </cell>
        </row>
        <row r="414">
          <cell r="BN414">
            <v>53.160000000000338</v>
          </cell>
        </row>
        <row r="415">
          <cell r="BN415">
            <v>53.29000000000034</v>
          </cell>
        </row>
        <row r="416">
          <cell r="BN416">
            <v>53.420000000000343</v>
          </cell>
        </row>
        <row r="417">
          <cell r="BN417">
            <v>53.550000000000345</v>
          </cell>
        </row>
        <row r="418">
          <cell r="BN418">
            <v>53.680000000000348</v>
          </cell>
        </row>
        <row r="419">
          <cell r="BN419">
            <v>53.81000000000035</v>
          </cell>
        </row>
        <row r="420">
          <cell r="BN420">
            <v>53.940000000000353</v>
          </cell>
        </row>
        <row r="421">
          <cell r="BN421">
            <v>54.070000000000356</v>
          </cell>
        </row>
        <row r="422">
          <cell r="BN422">
            <v>54.200000000000358</v>
          </cell>
        </row>
        <row r="423">
          <cell r="BN423">
            <v>54.330000000000361</v>
          </cell>
        </row>
        <row r="424">
          <cell r="BN424">
            <v>54.460000000000363</v>
          </cell>
        </row>
        <row r="425">
          <cell r="BN425">
            <v>54.590000000000366</v>
          </cell>
        </row>
        <row r="426">
          <cell r="BN426">
            <v>54.720000000000368</v>
          </cell>
        </row>
        <row r="427">
          <cell r="BN427">
            <v>54.850000000000371</v>
          </cell>
        </row>
        <row r="428">
          <cell r="BN428">
            <v>54.980000000000373</v>
          </cell>
        </row>
        <row r="429">
          <cell r="BN429">
            <v>55.110000000000376</v>
          </cell>
        </row>
        <row r="430">
          <cell r="BN430">
            <v>55.240000000000379</v>
          </cell>
        </row>
        <row r="431">
          <cell r="BN431">
            <v>55.370000000000381</v>
          </cell>
        </row>
        <row r="432">
          <cell r="BN432">
            <v>55.500000000000384</v>
          </cell>
        </row>
        <row r="433">
          <cell r="BN433">
            <v>55.630000000000386</v>
          </cell>
        </row>
        <row r="434">
          <cell r="BN434">
            <v>55.760000000000389</v>
          </cell>
        </row>
        <row r="435">
          <cell r="BN435">
            <v>55.890000000000391</v>
          </cell>
        </row>
        <row r="436">
          <cell r="BN436">
            <v>56.020000000000394</v>
          </cell>
        </row>
        <row r="437">
          <cell r="BN437">
            <v>56.150000000000396</v>
          </cell>
        </row>
        <row r="438">
          <cell r="BN438">
            <v>56.280000000000399</v>
          </cell>
        </row>
        <row r="439">
          <cell r="BN439">
            <v>56.410000000000402</v>
          </cell>
        </row>
        <row r="440">
          <cell r="BN440">
            <v>56.540000000000404</v>
          </cell>
        </row>
        <row r="441">
          <cell r="BN441">
            <v>56.670000000000407</v>
          </cell>
        </row>
        <row r="442">
          <cell r="BN442">
            <v>56.800000000000409</v>
          </cell>
        </row>
        <row r="443">
          <cell r="BN443">
            <v>56.930000000000412</v>
          </cell>
        </row>
        <row r="444">
          <cell r="BN444">
            <v>57.060000000000414</v>
          </cell>
        </row>
        <row r="445">
          <cell r="BN445">
            <v>57.190000000000417</v>
          </cell>
        </row>
        <row r="446">
          <cell r="BN446">
            <v>57.32000000000042</v>
          </cell>
        </row>
        <row r="447">
          <cell r="BN447">
            <v>57.450000000000422</v>
          </cell>
        </row>
        <row r="448">
          <cell r="BN448">
            <v>57.580000000000425</v>
          </cell>
        </row>
        <row r="449">
          <cell r="BN449">
            <v>57.710000000000427</v>
          </cell>
        </row>
        <row r="450">
          <cell r="BN450">
            <v>57.84000000000043</v>
          </cell>
        </row>
        <row r="451">
          <cell r="BN451">
            <v>57.970000000000432</v>
          </cell>
        </row>
        <row r="452">
          <cell r="BN452">
            <v>58.100000000000435</v>
          </cell>
        </row>
        <row r="453">
          <cell r="BN453">
            <v>58.230000000000437</v>
          </cell>
        </row>
        <row r="454">
          <cell r="BN454">
            <v>58.36000000000044</v>
          </cell>
        </row>
        <row r="455">
          <cell r="BN455">
            <v>58.490000000000443</v>
          </cell>
        </row>
        <row r="456">
          <cell r="BN456">
            <v>58.620000000000445</v>
          </cell>
        </row>
        <row r="457">
          <cell r="BN457">
            <v>58.750000000000448</v>
          </cell>
        </row>
        <row r="458">
          <cell r="BN458">
            <v>58.88000000000045</v>
          </cell>
        </row>
        <row r="459">
          <cell r="BN459">
            <v>59.010000000000453</v>
          </cell>
        </row>
        <row r="460">
          <cell r="BN460">
            <v>59.140000000000455</v>
          </cell>
        </row>
        <row r="461">
          <cell r="BN461">
            <v>59.270000000000458</v>
          </cell>
        </row>
        <row r="462">
          <cell r="BN462">
            <v>59.40000000000046</v>
          </cell>
        </row>
        <row r="463">
          <cell r="BN463">
            <v>59.530000000000463</v>
          </cell>
        </row>
        <row r="464">
          <cell r="BN464">
            <v>59.660000000000466</v>
          </cell>
        </row>
        <row r="465">
          <cell r="BN465">
            <v>59.790000000000468</v>
          </cell>
        </row>
        <row r="466">
          <cell r="BN466">
            <v>59.920000000000471</v>
          </cell>
        </row>
        <row r="467">
          <cell r="BN467">
            <v>60.050000000000473</v>
          </cell>
        </row>
        <row r="468">
          <cell r="BN468">
            <v>60.180000000000476</v>
          </cell>
        </row>
        <row r="469">
          <cell r="BN469">
            <v>60.310000000000478</v>
          </cell>
        </row>
        <row r="470">
          <cell r="BN470">
            <v>60.440000000000481</v>
          </cell>
        </row>
        <row r="471">
          <cell r="BN471">
            <v>60.570000000000483</v>
          </cell>
        </row>
        <row r="472">
          <cell r="BN472">
            <v>60.700000000000486</v>
          </cell>
        </row>
        <row r="473">
          <cell r="BN473">
            <v>60.830000000000489</v>
          </cell>
        </row>
        <row r="474">
          <cell r="BN474">
            <v>60.960000000000491</v>
          </cell>
        </row>
        <row r="475">
          <cell r="BN475">
            <v>61.090000000000494</v>
          </cell>
        </row>
        <row r="476">
          <cell r="BN476">
            <v>61.220000000000496</v>
          </cell>
        </row>
        <row r="477">
          <cell r="BN477">
            <v>61.350000000000499</v>
          </cell>
        </row>
        <row r="478">
          <cell r="BN478">
            <v>61.480000000000501</v>
          </cell>
        </row>
        <row r="479">
          <cell r="BN479">
            <v>61.610000000000504</v>
          </cell>
        </row>
        <row r="480">
          <cell r="BN480">
            <v>61.740000000000506</v>
          </cell>
        </row>
        <row r="481">
          <cell r="BN481">
            <v>61.870000000000509</v>
          </cell>
        </row>
        <row r="482">
          <cell r="BN482">
            <v>62.000000000000512</v>
          </cell>
        </row>
        <row r="483">
          <cell r="BN483">
            <v>62.130000000000514</v>
          </cell>
        </row>
        <row r="484">
          <cell r="BN484">
            <v>62.260000000000517</v>
          </cell>
        </row>
        <row r="485">
          <cell r="BN485">
            <v>62.390000000000519</v>
          </cell>
        </row>
        <row r="486">
          <cell r="BN486">
            <v>62.520000000000522</v>
          </cell>
        </row>
        <row r="487">
          <cell r="BN487">
            <v>62.650000000000524</v>
          </cell>
        </row>
        <row r="488">
          <cell r="BN488">
            <v>62.780000000000527</v>
          </cell>
        </row>
        <row r="489">
          <cell r="BN489">
            <v>62.910000000000529</v>
          </cell>
        </row>
        <row r="490">
          <cell r="BN490">
            <v>63.040000000000532</v>
          </cell>
        </row>
        <row r="491">
          <cell r="BN491">
            <v>63.170000000000535</v>
          </cell>
        </row>
        <row r="492">
          <cell r="BN492">
            <v>63.300000000000537</v>
          </cell>
        </row>
        <row r="493">
          <cell r="BN493">
            <v>63.43000000000054</v>
          </cell>
        </row>
        <row r="494">
          <cell r="BN494">
            <v>63.560000000000542</v>
          </cell>
        </row>
        <row r="495">
          <cell r="BN495">
            <v>63.690000000000545</v>
          </cell>
        </row>
        <row r="496">
          <cell r="BN496">
            <v>63.820000000000547</v>
          </cell>
        </row>
        <row r="497">
          <cell r="BN497">
            <v>63.95000000000055</v>
          </cell>
        </row>
        <row r="498">
          <cell r="BN498">
            <v>64.080000000000553</v>
          </cell>
        </row>
        <row r="499">
          <cell r="BN499">
            <v>64.210000000000548</v>
          </cell>
        </row>
        <row r="500">
          <cell r="BN500">
            <v>64.340000000000543</v>
          </cell>
        </row>
        <row r="501">
          <cell r="BN501">
            <v>64.470000000000539</v>
          </cell>
        </row>
        <row r="502">
          <cell r="BN502">
            <v>64.600000000000534</v>
          </cell>
        </row>
        <row r="503">
          <cell r="BN503">
            <v>64.73000000000053</v>
          </cell>
        </row>
        <row r="504">
          <cell r="BN504">
            <v>64.860000000000525</v>
          </cell>
        </row>
        <row r="505">
          <cell r="BN505">
            <v>64.990000000000521</v>
          </cell>
        </row>
        <row r="506">
          <cell r="BN506">
            <v>65.120000000000516</v>
          </cell>
        </row>
        <row r="507">
          <cell r="BN507">
            <v>65.250000000000512</v>
          </cell>
        </row>
        <row r="508">
          <cell r="BN508">
            <v>65.380000000000507</v>
          </cell>
        </row>
        <row r="509">
          <cell r="BN509">
            <v>65.510000000000502</v>
          </cell>
        </row>
        <row r="510">
          <cell r="BN510">
            <v>65.640000000000498</v>
          </cell>
        </row>
        <row r="511">
          <cell r="BN511">
            <v>65.770000000000493</v>
          </cell>
        </row>
        <row r="512">
          <cell r="BN512">
            <v>65.900000000000489</v>
          </cell>
        </row>
        <row r="513">
          <cell r="BN513">
            <v>66.030000000000484</v>
          </cell>
        </row>
        <row r="514">
          <cell r="BN514">
            <v>66.16000000000048</v>
          </cell>
        </row>
        <row r="515">
          <cell r="BN515">
            <v>66.290000000000475</v>
          </cell>
        </row>
        <row r="516">
          <cell r="BN516">
            <v>66.420000000000471</v>
          </cell>
        </row>
        <row r="517">
          <cell r="BN517">
            <v>66.550000000000466</v>
          </cell>
        </row>
        <row r="518">
          <cell r="BN518">
            <v>66.680000000000462</v>
          </cell>
        </row>
        <row r="519">
          <cell r="BN519">
            <v>66.810000000000457</v>
          </cell>
        </row>
        <row r="520">
          <cell r="BN520">
            <v>66.940000000000452</v>
          </cell>
        </row>
        <row r="521">
          <cell r="BN521">
            <v>67.070000000000448</v>
          </cell>
        </row>
        <row r="522">
          <cell r="BN522">
            <v>67.200000000000443</v>
          </cell>
        </row>
        <row r="523">
          <cell r="BN523">
            <v>67.330000000000439</v>
          </cell>
        </row>
        <row r="524">
          <cell r="BN524">
            <v>67.460000000000434</v>
          </cell>
        </row>
        <row r="525">
          <cell r="BN525">
            <v>67.59000000000043</v>
          </cell>
        </row>
        <row r="526">
          <cell r="BN526">
            <v>67.720000000000425</v>
          </cell>
        </row>
        <row r="527">
          <cell r="BN527">
            <v>67.850000000000421</v>
          </cell>
        </row>
        <row r="528">
          <cell r="BN528">
            <v>67.980000000000416</v>
          </cell>
        </row>
        <row r="529">
          <cell r="BN529">
            <v>68.110000000000412</v>
          </cell>
        </row>
        <row r="530">
          <cell r="BN530">
            <v>68.240000000000407</v>
          </cell>
        </row>
        <row r="531">
          <cell r="BN531">
            <v>68.370000000000402</v>
          </cell>
        </row>
        <row r="532">
          <cell r="BN532">
            <v>68.500000000000398</v>
          </cell>
        </row>
        <row r="533">
          <cell r="BN533">
            <v>68.630000000000393</v>
          </cell>
        </row>
        <row r="534">
          <cell r="BN534">
            <v>68.760000000000389</v>
          </cell>
        </row>
        <row r="535">
          <cell r="BN535">
            <v>68.890000000000384</v>
          </cell>
        </row>
        <row r="536">
          <cell r="BN536">
            <v>69.02000000000038</v>
          </cell>
        </row>
        <row r="537">
          <cell r="BN537">
            <v>69.150000000000375</v>
          </cell>
        </row>
        <row r="538">
          <cell r="BN538">
            <v>69.280000000000371</v>
          </cell>
        </row>
        <row r="539">
          <cell r="BN539">
            <v>69.410000000000366</v>
          </cell>
        </row>
        <row r="540">
          <cell r="BN540">
            <v>69.540000000000362</v>
          </cell>
        </row>
        <row r="541">
          <cell r="BN541">
            <v>69.670000000000357</v>
          </cell>
        </row>
        <row r="542">
          <cell r="BN542">
            <v>69.800000000000352</v>
          </cell>
        </row>
        <row r="543">
          <cell r="BN543">
            <v>69.930000000000348</v>
          </cell>
        </row>
        <row r="544">
          <cell r="BN544">
            <v>70.060000000000343</v>
          </cell>
        </row>
        <row r="545">
          <cell r="BN545">
            <v>70.190000000000339</v>
          </cell>
        </row>
        <row r="546">
          <cell r="BN546">
            <v>70.320000000000334</v>
          </cell>
        </row>
        <row r="547">
          <cell r="BN547">
            <v>70.45000000000033</v>
          </cell>
        </row>
        <row r="548">
          <cell r="BN548">
            <v>70.580000000000325</v>
          </cell>
        </row>
        <row r="549">
          <cell r="BN549">
            <v>70.710000000000321</v>
          </cell>
        </row>
        <row r="550">
          <cell r="BN550">
            <v>70.840000000000316</v>
          </cell>
        </row>
        <row r="551">
          <cell r="BN551">
            <v>70.970000000000312</v>
          </cell>
        </row>
        <row r="552">
          <cell r="BN552">
            <v>71.100000000000307</v>
          </cell>
        </row>
        <row r="553">
          <cell r="BN553">
            <v>71.230000000000302</v>
          </cell>
        </row>
        <row r="554">
          <cell r="BN554">
            <v>71.360000000000298</v>
          </cell>
        </row>
        <row r="555">
          <cell r="BN555">
            <v>71.490000000000293</v>
          </cell>
        </row>
        <row r="556">
          <cell r="BN556">
            <v>71.620000000000289</v>
          </cell>
        </row>
        <row r="557">
          <cell r="BN557">
            <v>71.750000000000284</v>
          </cell>
        </row>
        <row r="558">
          <cell r="BN558">
            <v>71.88000000000028</v>
          </cell>
        </row>
        <row r="559">
          <cell r="BN559">
            <v>72.010000000000275</v>
          </cell>
        </row>
        <row r="560">
          <cell r="BN560">
            <v>72.140000000000271</v>
          </cell>
        </row>
        <row r="561">
          <cell r="BN561">
            <v>72.270000000000266</v>
          </cell>
        </row>
        <row r="562">
          <cell r="BN562">
            <v>72.400000000000261</v>
          </cell>
        </row>
        <row r="563">
          <cell r="BN563">
            <v>72.530000000000257</v>
          </cell>
        </row>
        <row r="564">
          <cell r="BN564">
            <v>72.660000000000252</v>
          </cell>
        </row>
        <row r="565">
          <cell r="BN565">
            <v>72.790000000000248</v>
          </cell>
        </row>
        <row r="566">
          <cell r="BN566">
            <v>72.920000000000243</v>
          </cell>
        </row>
        <row r="567">
          <cell r="BN567">
            <v>73.050000000000239</v>
          </cell>
        </row>
        <row r="568">
          <cell r="BN568">
            <v>73.180000000000234</v>
          </cell>
        </row>
        <row r="569">
          <cell r="BN569">
            <v>73.31000000000023</v>
          </cell>
        </row>
        <row r="570">
          <cell r="BN570">
            <v>73.440000000000225</v>
          </cell>
        </row>
        <row r="571">
          <cell r="BN571">
            <v>73.570000000000221</v>
          </cell>
        </row>
        <row r="572">
          <cell r="BN572">
            <v>73.700000000000216</v>
          </cell>
        </row>
        <row r="573">
          <cell r="BN573">
            <v>73.830000000000211</v>
          </cell>
        </row>
        <row r="574">
          <cell r="BN574">
            <v>73.960000000000207</v>
          </cell>
        </row>
        <row r="575">
          <cell r="BN575">
            <v>74.090000000000202</v>
          </cell>
        </row>
        <row r="576">
          <cell r="BN576">
            <v>74.220000000000198</v>
          </cell>
        </row>
        <row r="577">
          <cell r="BN577">
            <v>74.350000000000193</v>
          </cell>
        </row>
        <row r="578">
          <cell r="BN578">
            <v>74.480000000000189</v>
          </cell>
        </row>
        <row r="579">
          <cell r="BN579">
            <v>74.610000000000184</v>
          </cell>
        </row>
        <row r="580">
          <cell r="BN580">
            <v>74.74000000000018</v>
          </cell>
        </row>
        <row r="581">
          <cell r="BN581">
            <v>74.870000000000175</v>
          </cell>
        </row>
        <row r="582">
          <cell r="BN582">
            <v>75.000000000000171</v>
          </cell>
        </row>
        <row r="583">
          <cell r="BN583">
            <v>75.130000000000166</v>
          </cell>
        </row>
        <row r="584">
          <cell r="BN584">
            <v>75.260000000000161</v>
          </cell>
        </row>
        <row r="585">
          <cell r="BN585">
            <v>75.390000000000157</v>
          </cell>
        </row>
        <row r="586">
          <cell r="BN586">
            <v>75.520000000000152</v>
          </cell>
        </row>
        <row r="587">
          <cell r="BN587">
            <v>75.650000000000148</v>
          </cell>
        </row>
        <row r="588">
          <cell r="BN588">
            <v>75.780000000000143</v>
          </cell>
        </row>
        <row r="589">
          <cell r="BN589">
            <v>75.910000000000139</v>
          </cell>
        </row>
        <row r="590">
          <cell r="BN590">
            <v>76.040000000000134</v>
          </cell>
        </row>
        <row r="591">
          <cell r="BN591">
            <v>76.17000000000013</v>
          </cell>
        </row>
        <row r="592">
          <cell r="BN592">
            <v>76.300000000000125</v>
          </cell>
        </row>
        <row r="593">
          <cell r="BN593">
            <v>76.430000000000121</v>
          </cell>
        </row>
        <row r="594">
          <cell r="BN594">
            <v>76.560000000000116</v>
          </cell>
        </row>
        <row r="595">
          <cell r="BN595">
            <v>76.690000000000111</v>
          </cell>
        </row>
        <row r="596">
          <cell r="BN596">
            <v>76.820000000000107</v>
          </cell>
        </row>
        <row r="597">
          <cell r="BN597">
            <v>76.950000000000102</v>
          </cell>
        </row>
        <row r="598">
          <cell r="BN598">
            <v>77.080000000000098</v>
          </cell>
        </row>
        <row r="599">
          <cell r="BN599">
            <v>77.210000000000093</v>
          </cell>
        </row>
        <row r="600">
          <cell r="BN600">
            <v>77.340000000000089</v>
          </cell>
        </row>
        <row r="601">
          <cell r="BN601">
            <v>77.470000000000084</v>
          </cell>
        </row>
        <row r="602">
          <cell r="BN602">
            <v>77.60000000000008</v>
          </cell>
        </row>
        <row r="603">
          <cell r="BN603">
            <v>77.730000000000075</v>
          </cell>
        </row>
        <row r="604">
          <cell r="BN604">
            <v>77.86000000000007</v>
          </cell>
        </row>
        <row r="605">
          <cell r="BN605">
            <v>77.990000000000066</v>
          </cell>
        </row>
        <row r="606">
          <cell r="BN606">
            <v>78.120000000000061</v>
          </cell>
        </row>
        <row r="607">
          <cell r="BN607">
            <v>78.250000000000057</v>
          </cell>
        </row>
        <row r="608">
          <cell r="BN608">
            <v>78.380000000000052</v>
          </cell>
        </row>
        <row r="609">
          <cell r="BN609">
            <v>78.510000000000048</v>
          </cell>
        </row>
        <row r="610">
          <cell r="BN610">
            <v>78.640000000000043</v>
          </cell>
        </row>
        <row r="611">
          <cell r="BN611">
            <v>78.770000000000039</v>
          </cell>
        </row>
        <row r="612">
          <cell r="BN612">
            <v>78.900000000000034</v>
          </cell>
        </row>
        <row r="613">
          <cell r="BN613">
            <v>79.03000000000003</v>
          </cell>
        </row>
        <row r="614">
          <cell r="BN614">
            <v>79.160000000000025</v>
          </cell>
        </row>
        <row r="615">
          <cell r="BN615">
            <v>79.29000000000002</v>
          </cell>
        </row>
        <row r="616">
          <cell r="BN616">
            <v>79.420000000000016</v>
          </cell>
        </row>
        <row r="617">
          <cell r="BN617">
            <v>79.550000000000011</v>
          </cell>
        </row>
        <row r="618">
          <cell r="BN618">
            <v>79.680000000000007</v>
          </cell>
        </row>
        <row r="619">
          <cell r="BN619">
            <v>79.81</v>
          </cell>
        </row>
        <row r="620">
          <cell r="BN620">
            <v>79.94</v>
          </cell>
        </row>
        <row r="621">
          <cell r="BN621">
            <v>80.069999999999993</v>
          </cell>
        </row>
        <row r="622">
          <cell r="BN622">
            <v>80.199999999999989</v>
          </cell>
        </row>
        <row r="623">
          <cell r="BN623">
            <v>80.329999999999984</v>
          </cell>
        </row>
        <row r="624">
          <cell r="BN624">
            <v>80.45999999999998</v>
          </cell>
        </row>
        <row r="625">
          <cell r="BN625">
            <v>80.589999999999975</v>
          </cell>
        </row>
        <row r="626">
          <cell r="BN626">
            <v>80.71999999999997</v>
          </cell>
        </row>
        <row r="627">
          <cell r="BN627">
            <v>80.849999999999966</v>
          </cell>
        </row>
        <row r="628">
          <cell r="BN628">
            <v>80.979999999999961</v>
          </cell>
        </row>
        <row r="629">
          <cell r="BN629">
            <v>81.109999999999957</v>
          </cell>
        </row>
        <row r="630">
          <cell r="BN630">
            <v>81.239999999999952</v>
          </cell>
        </row>
        <row r="631">
          <cell r="BN631">
            <v>81.369999999999948</v>
          </cell>
        </row>
        <row r="632">
          <cell r="BN632">
            <v>81.499999999999943</v>
          </cell>
        </row>
        <row r="633">
          <cell r="BN633">
            <v>81.629999999999939</v>
          </cell>
        </row>
        <row r="634">
          <cell r="BN634">
            <v>81.759999999999934</v>
          </cell>
        </row>
        <row r="635">
          <cell r="BN635">
            <v>81.88999999999993</v>
          </cell>
        </row>
        <row r="636">
          <cell r="BN636">
            <v>82.019999999999925</v>
          </cell>
        </row>
        <row r="637">
          <cell r="BN637">
            <v>82.14999999999992</v>
          </cell>
        </row>
      </sheetData>
      <sheetData sheetId="23"/>
      <sheetData sheetId="24"/>
      <sheetData sheetId="25"/>
      <sheetData sheetId="26"/>
      <sheetData sheetId="27" refreshError="1"/>
    </sheetDataSet>
  </externalBook>
</externalLink>
</file>

<file path=xl/tables/table1.xml><?xml version="1.0" encoding="utf-8"?>
<table xmlns="http://schemas.openxmlformats.org/spreadsheetml/2006/main" id="1" name="Таблица190" displayName="Таблица190" ref="AH2:AH4" totalsRowShown="0" headerRowDxfId="8" dataDxfId="7" headerRowCellStyle="Обычный 7" dataCellStyle="Обычный 7">
  <autoFilter ref="AH2:AH4"/>
  <tableColumns count="1">
    <tableColumn id="1" name="Столбец1" dataDxfId="6" dataCellStyle="Обычный 7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Таблица191" displayName="Таблица191" ref="AH7:AH9" totalsRowShown="0" headerRowDxfId="5" dataDxfId="4" headerRowCellStyle="Обычный 7" dataCellStyle="Обычный 7">
  <autoFilter ref="AH7:AH9"/>
  <tableColumns count="1">
    <tableColumn id="1" name="Столбец1" dataDxfId="3" dataCellStyle="Обычный 7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3" name="Таблица194" displayName="Таблица194" ref="AH11:AH13" totalsRowShown="0" headerRowDxfId="2" dataDxfId="1" headerRowCellStyle="Обычный 7" dataCellStyle="Обычный 7">
  <autoFilter ref="AH11:AH13"/>
  <tableColumns count="1">
    <tableColumn id="1" name="Столбец1" dataDxfId="0" dataCellStyle="Обычный 7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AO2108"/>
  <sheetViews>
    <sheetView tabSelected="1" zoomScale="80" zoomScaleNormal="80" workbookViewId="0">
      <selection activeCell="N9" sqref="N9"/>
    </sheetView>
  </sheetViews>
  <sheetFormatPr defaultColWidth="9.140625" defaultRowHeight="15" x14ac:dyDescent="0.25"/>
  <cols>
    <col min="1" max="17" width="9.140625" style="1"/>
    <col min="18" max="19" width="9.42578125" style="1" bestFit="1" customWidth="1"/>
    <col min="20" max="20" width="9.140625" style="1"/>
    <col min="21" max="21" width="10.5703125" style="1" bestFit="1" customWidth="1"/>
    <col min="22" max="22" width="9.140625" style="1"/>
    <col min="23" max="23" width="12.140625" style="1" customWidth="1"/>
    <col min="24" max="25" width="9.140625" style="1"/>
    <col min="26" max="26" width="10.42578125" style="1" bestFit="1" customWidth="1"/>
    <col min="27" max="33" width="9.140625" style="1"/>
    <col min="34" max="34" width="11.85546875" style="1" customWidth="1"/>
    <col min="35" max="16384" width="9.140625" style="1"/>
  </cols>
  <sheetData>
    <row r="1" spans="4:37" ht="15.75" thickTop="1" x14ac:dyDescent="0.25">
      <c r="J1" s="26" t="s">
        <v>10</v>
      </c>
      <c r="K1" s="25"/>
      <c r="U1" s="6"/>
      <c r="AA1" s="1">
        <v>1</v>
      </c>
    </row>
    <row r="2" spans="4:37" x14ac:dyDescent="0.25">
      <c r="J2" s="24" t="s">
        <v>9</v>
      </c>
      <c r="K2" s="23" t="s">
        <v>8</v>
      </c>
      <c r="N2" t="s">
        <v>28</v>
      </c>
      <c r="AA2" s="1">
        <v>2</v>
      </c>
      <c r="AH2" s="6" t="s">
        <v>23</v>
      </c>
    </row>
    <row r="3" spans="4:37" ht="27" thickBot="1" x14ac:dyDescent="0.45">
      <c r="D3" s="53" t="s">
        <v>25</v>
      </c>
      <c r="E3" s="53"/>
      <c r="J3" s="22">
        <v>1</v>
      </c>
      <c r="K3" s="21">
        <v>1</v>
      </c>
      <c r="N3" s="57">
        <v>0.5</v>
      </c>
      <c r="AA3" s="1">
        <v>3</v>
      </c>
      <c r="AC3" s="13" t="s">
        <v>5</v>
      </c>
      <c r="AD3" s="13" t="s">
        <v>4</v>
      </c>
      <c r="AH3" s="6" t="s">
        <v>18</v>
      </c>
      <c r="AK3" s="6"/>
    </row>
    <row r="4" spans="4:37" ht="15.75" thickTop="1" x14ac:dyDescent="0.25">
      <c r="J4" s="20"/>
      <c r="M4" s="1" t="s">
        <v>9</v>
      </c>
      <c r="N4" s="62" t="s">
        <v>8</v>
      </c>
      <c r="AA4" s="1">
        <v>4</v>
      </c>
      <c r="AB4" s="1">
        <v>1</v>
      </c>
      <c r="AC4" s="3">
        <f>IF(AJ28&lt;0,SQRT(AJ28^2),0)</f>
        <v>0</v>
      </c>
      <c r="AD4" s="3">
        <f>IF(AK36&lt;0,AJ33,AJ33+AK36)</f>
        <v>0</v>
      </c>
      <c r="AF4" s="6" t="s">
        <v>7</v>
      </c>
      <c r="AH4" s="6" t="s">
        <v>24</v>
      </c>
      <c r="AK4" s="6"/>
    </row>
    <row r="5" spans="4:37" x14ac:dyDescent="0.25">
      <c r="J5" s="14" t="s">
        <v>6</v>
      </c>
      <c r="K5" s="15"/>
      <c r="L5" s="14" t="s">
        <v>26</v>
      </c>
      <c r="M5" s="54"/>
      <c r="N5" s="3">
        <v>9</v>
      </c>
      <c r="Z5" s="61">
        <f>IF(M5="",N5,M5/($J$3/$K$3))+(AND(M5=0,N5=0)*10)</f>
        <v>9</v>
      </c>
      <c r="AA5" s="1">
        <v>5</v>
      </c>
      <c r="AB5" s="1">
        <v>2</v>
      </c>
      <c r="AC5" s="2">
        <f>IF(AND(AJ33=0,AJ28&lt;0),0-AJ28,IF(AJ28&lt;=0,0,AJ28))</f>
        <v>0</v>
      </c>
      <c r="AD5" s="3">
        <f>AD4</f>
        <v>0</v>
      </c>
      <c r="AE5" s="1">
        <f t="shared" ref="AE5:AE36" si="0">SQRT((AC5-AC4)^2+(AD5-AD4)^2)</f>
        <v>0</v>
      </c>
      <c r="AK5" s="6"/>
    </row>
    <row r="6" spans="4:37" x14ac:dyDescent="0.25">
      <c r="J6" s="20"/>
      <c r="L6" s="14" t="s">
        <v>27</v>
      </c>
      <c r="M6" s="56"/>
      <c r="N6" s="2">
        <v>8</v>
      </c>
      <c r="Z6" s="61">
        <f>IF(M6="",N6,M6/($J$3/$K$3))+(AND(M6=0,N6=0)*10)</f>
        <v>8</v>
      </c>
      <c r="AA6" s="1">
        <v>6</v>
      </c>
      <c r="AB6" s="1">
        <v>3</v>
      </c>
      <c r="AC6" s="2">
        <f>IF(AND(AJ33=0,AJ28&lt;0),0-AJ28,AC5)</f>
        <v>0</v>
      </c>
      <c r="AD6" s="2">
        <f>IF(AND(AK34=0,AK36&lt;0),AD8,AD5-AJ33)</f>
        <v>0</v>
      </c>
      <c r="AE6" s="1">
        <f t="shared" si="0"/>
        <v>0</v>
      </c>
      <c r="AK6" s="6"/>
    </row>
    <row r="7" spans="4:37" x14ac:dyDescent="0.25">
      <c r="AA7" s="1">
        <v>7</v>
      </c>
      <c r="AB7" s="1">
        <v>4</v>
      </c>
      <c r="AC7" s="3">
        <f>AC6+AK34</f>
        <v>0</v>
      </c>
      <c r="AD7" s="2">
        <f>AD6</f>
        <v>0</v>
      </c>
      <c r="AE7" s="1">
        <f t="shared" si="0"/>
        <v>0</v>
      </c>
      <c r="AF7"/>
      <c r="AH7" s="6" t="s">
        <v>23</v>
      </c>
      <c r="AK7" s="6"/>
    </row>
    <row r="8" spans="4:37" x14ac:dyDescent="0.25">
      <c r="K8" s="27" t="s">
        <v>22</v>
      </c>
      <c r="L8" s="55" t="s">
        <v>24</v>
      </c>
      <c r="M8" s="1" t="s">
        <v>9</v>
      </c>
      <c r="N8" s="18" t="s">
        <v>8</v>
      </c>
      <c r="AA8" s="1">
        <v>8</v>
      </c>
      <c r="AB8" s="1">
        <v>5</v>
      </c>
      <c r="AC8" s="3">
        <f>AC7</f>
        <v>0</v>
      </c>
      <c r="AD8" s="3">
        <f>IF(AK36&lt;0,SQRT(AK36^2),0)</f>
        <v>0</v>
      </c>
      <c r="AE8" s="1">
        <f t="shared" si="0"/>
        <v>0</v>
      </c>
      <c r="AH8" s="6" t="s">
        <v>13</v>
      </c>
      <c r="AK8" s="6"/>
    </row>
    <row r="9" spans="4:37" x14ac:dyDescent="0.25">
      <c r="K9" s="6" t="s">
        <v>17</v>
      </c>
      <c r="M9" s="54"/>
      <c r="N9" s="3">
        <v>3</v>
      </c>
      <c r="Z9" s="5">
        <f>IFERROR(IF(M9&gt;0,M9/($J$3/$K$3),N9),0)</f>
        <v>3</v>
      </c>
      <c r="AA9" s="1">
        <v>9</v>
      </c>
      <c r="AB9" s="1">
        <v>6</v>
      </c>
      <c r="AC9" s="2">
        <f>AC8+AL37</f>
        <v>1</v>
      </c>
      <c r="AD9" s="3">
        <f>AD8</f>
        <v>0</v>
      </c>
      <c r="AE9" s="1">
        <f t="shared" si="0"/>
        <v>1</v>
      </c>
      <c r="AH9" s="6" t="s">
        <v>12</v>
      </c>
      <c r="AK9" s="6"/>
    </row>
    <row r="10" spans="4:37" x14ac:dyDescent="0.25">
      <c r="K10" s="6" t="s">
        <v>16</v>
      </c>
      <c r="M10" s="56"/>
      <c r="N10" s="2">
        <v>1</v>
      </c>
      <c r="Z10" s="5">
        <f>IFERROR(IF(M10&gt;0,M10/($J$3/$K$3),N10)*IF(AND(L8="вдавить",NOT(AND(Z9&gt;0,L8="вдавить",L11="слева",M11=0))),-1,1),0)</f>
        <v>1</v>
      </c>
      <c r="AA10" s="1">
        <v>10</v>
      </c>
      <c r="AB10" s="1">
        <v>7</v>
      </c>
      <c r="AC10" s="2">
        <f>AC9</f>
        <v>1</v>
      </c>
      <c r="AD10" s="2">
        <f>(AD5-AJ33)*(AK34&lt;(Z5-AL37-N3))+(AD9*(AK34=Z5-AL37-N3))</f>
        <v>0</v>
      </c>
      <c r="AE10" s="1">
        <f t="shared" si="0"/>
        <v>0</v>
      </c>
      <c r="AK10" s="6"/>
    </row>
    <row r="11" spans="4:37" x14ac:dyDescent="0.25">
      <c r="K11" s="6" t="s">
        <v>15</v>
      </c>
      <c r="L11" s="55" t="s">
        <v>13</v>
      </c>
      <c r="M11" s="54"/>
      <c r="N11" s="3">
        <v>2</v>
      </c>
      <c r="Z11" s="5">
        <f>IFERROR(IF(M11&gt;0,M11/($J$3/$K$3),N11),0)</f>
        <v>2</v>
      </c>
      <c r="AA11" s="1">
        <v>11</v>
      </c>
      <c r="AB11" s="1">
        <v>8</v>
      </c>
      <c r="AC11" s="3">
        <f>IF(AND(AN33=0,AN29&lt;0),AC13,Z5-IF(AN29&lt;0,0,AN29))</f>
        <v>9</v>
      </c>
      <c r="AD11" s="2">
        <f>AD10</f>
        <v>0</v>
      </c>
      <c r="AE11" s="1">
        <f t="shared" si="0"/>
        <v>8</v>
      </c>
      <c r="AH11" s="6" t="s">
        <v>23</v>
      </c>
      <c r="AK11" s="6"/>
    </row>
    <row r="12" spans="4:37" x14ac:dyDescent="0.25">
      <c r="AA12" s="1">
        <v>12</v>
      </c>
      <c r="AB12" s="1">
        <v>9</v>
      </c>
      <c r="AC12" s="3">
        <f>AC11</f>
        <v>9</v>
      </c>
      <c r="AD12" s="3">
        <f>AD11+AN33</f>
        <v>0</v>
      </c>
      <c r="AE12" s="1">
        <f t="shared" si="0"/>
        <v>0</v>
      </c>
      <c r="AH12" s="6" t="s">
        <v>14</v>
      </c>
      <c r="AK12" s="6"/>
    </row>
    <row r="13" spans="4:37" x14ac:dyDescent="0.25">
      <c r="K13" s="27" t="s">
        <v>21</v>
      </c>
      <c r="L13" s="55" t="s">
        <v>18</v>
      </c>
      <c r="M13" s="1" t="s">
        <v>9</v>
      </c>
      <c r="N13" s="18" t="s">
        <v>8</v>
      </c>
      <c r="AA13" s="1">
        <v>13</v>
      </c>
      <c r="AB13" s="1">
        <v>10</v>
      </c>
      <c r="AC13" s="2">
        <f>IF(AN29&lt;0,Z5+AN29,Z5)</f>
        <v>9</v>
      </c>
      <c r="AD13" s="3">
        <f>AD12</f>
        <v>0</v>
      </c>
      <c r="AE13" s="1">
        <f t="shared" si="0"/>
        <v>0</v>
      </c>
      <c r="AH13" s="6" t="s">
        <v>11</v>
      </c>
      <c r="AK13" s="6"/>
    </row>
    <row r="14" spans="4:37" x14ac:dyDescent="0.25">
      <c r="K14" s="6" t="s">
        <v>17</v>
      </c>
      <c r="M14" s="54"/>
      <c r="N14" s="3"/>
      <c r="Z14" s="5">
        <f>IFERROR(IF(M14&gt;0,M14/($J$3/$K$3),N14),0)</f>
        <v>0</v>
      </c>
      <c r="AA14" s="1">
        <v>14</v>
      </c>
      <c r="AB14" s="1">
        <v>11</v>
      </c>
      <c r="AC14" s="2">
        <f>AC13</f>
        <v>9</v>
      </c>
      <c r="AD14" s="37">
        <f>(AD13+AO31)</f>
        <v>1</v>
      </c>
      <c r="AE14" s="1">
        <f t="shared" si="0"/>
        <v>1</v>
      </c>
      <c r="AK14" s="6"/>
    </row>
    <row r="15" spans="4:37" x14ac:dyDescent="0.25">
      <c r="K15" s="6" t="s">
        <v>16</v>
      </c>
      <c r="M15" s="56"/>
      <c r="N15" s="2"/>
      <c r="Z15" s="5">
        <f>IFERROR(IF(M15&gt;0,M15/($J$3/$K$3),N15)*IF(L13="вдавить",-1,1),0)</f>
        <v>0</v>
      </c>
      <c r="AA15" s="1">
        <v>15</v>
      </c>
      <c r="AB15" s="1">
        <v>12</v>
      </c>
      <c r="AC15" s="3">
        <f>Z5-AN29*(AN29&gt;=0)+AN29*(AND(   AN29&lt;0,   (Z6-N3)=AD14    )       )</f>
        <v>9</v>
      </c>
      <c r="AD15" s="2">
        <f>AD14</f>
        <v>1</v>
      </c>
      <c r="AE15" s="1">
        <f t="shared" si="0"/>
        <v>0</v>
      </c>
      <c r="AK15" s="6"/>
    </row>
    <row r="16" spans="4:37" x14ac:dyDescent="0.25">
      <c r="K16" s="6" t="s">
        <v>15</v>
      </c>
      <c r="L16" s="55" t="s">
        <v>12</v>
      </c>
      <c r="M16" s="54"/>
      <c r="N16" s="3"/>
      <c r="Z16" s="5">
        <f>IFERROR(IF(M16&gt;0,M16/($J$3/$K$3),N16),0)</f>
        <v>0</v>
      </c>
      <c r="AA16" s="1">
        <v>16</v>
      </c>
      <c r="AB16" s="1">
        <v>13</v>
      </c>
      <c r="AC16" s="3">
        <f>AC15</f>
        <v>9</v>
      </c>
      <c r="AD16" s="3">
        <f>IF(AK26&lt;0,IF(AND(AK26&lt;0,AM27=0),AD18,Z6),Z6-AK26)</f>
        <v>7</v>
      </c>
      <c r="AE16" s="1">
        <f t="shared" si="0"/>
        <v>6</v>
      </c>
      <c r="AK16" s="6"/>
    </row>
    <row r="17" spans="11:41" x14ac:dyDescent="0.25">
      <c r="K17" s="6"/>
      <c r="AA17" s="1">
        <v>17</v>
      </c>
      <c r="AB17" s="1">
        <v>14</v>
      </c>
      <c r="AC17" s="2">
        <f>AC16-AM27</f>
        <v>7</v>
      </c>
      <c r="AD17" s="3">
        <f>AD16</f>
        <v>7</v>
      </c>
      <c r="AE17" s="1">
        <f t="shared" si="0"/>
        <v>2</v>
      </c>
      <c r="AK17" s="6"/>
    </row>
    <row r="18" spans="11:41" x14ac:dyDescent="0.25">
      <c r="K18" s="27" t="s">
        <v>20</v>
      </c>
      <c r="L18" s="55" t="s">
        <v>24</v>
      </c>
      <c r="M18" s="1" t="s">
        <v>9</v>
      </c>
      <c r="N18" s="18" t="s">
        <v>8</v>
      </c>
      <c r="AA18" s="1">
        <v>18</v>
      </c>
      <c r="AB18" s="1">
        <v>15</v>
      </c>
      <c r="AC18" s="2">
        <f>AC17</f>
        <v>7</v>
      </c>
      <c r="AD18" s="2">
        <f>IF(AK26&lt;0,Z6+AK26,Z6)</f>
        <v>8</v>
      </c>
      <c r="AE18" s="1">
        <f t="shared" si="0"/>
        <v>1</v>
      </c>
      <c r="AK18" s="6"/>
    </row>
    <row r="19" spans="11:41" x14ac:dyDescent="0.25">
      <c r="K19" s="6" t="s">
        <v>17</v>
      </c>
      <c r="M19" s="54"/>
      <c r="N19" s="3"/>
      <c r="Z19" s="5">
        <f>IFERROR(IF(M19&gt;0,M19/($J$3/$K$3),N19),0)</f>
        <v>0</v>
      </c>
      <c r="AA19" s="1">
        <v>19</v>
      </c>
      <c r="AB19" s="1">
        <v>16</v>
      </c>
      <c r="AC19" s="28">
        <f>AC18-AL25</f>
        <v>4</v>
      </c>
      <c r="AD19" s="2">
        <f>AD18</f>
        <v>8</v>
      </c>
      <c r="AE19" s="1">
        <f t="shared" si="0"/>
        <v>3</v>
      </c>
      <c r="AK19" s="6"/>
    </row>
    <row r="20" spans="11:41" x14ac:dyDescent="0.25">
      <c r="K20" s="6" t="s">
        <v>16</v>
      </c>
      <c r="M20" s="56"/>
      <c r="N20" s="2"/>
      <c r="Z20" s="5">
        <f>IFERROR(IF(M20&gt;0,M20/($J$3/$K$3),N20)*IF(L18="вдавить",-1,1),0)</f>
        <v>0</v>
      </c>
      <c r="AA20" s="1">
        <v>20</v>
      </c>
      <c r="AB20" s="1">
        <v>17</v>
      </c>
      <c r="AC20" s="3">
        <f>AC19</f>
        <v>4</v>
      </c>
      <c r="AD20" s="3">
        <f>(AND(AK26&lt;0,AC19&gt;N3))*Z6+(AND(AK26&lt;0,AC19=N3))*(Z6+AK26)+(AK26&gt;=0)*(Z6-AK26)</f>
        <v>7</v>
      </c>
      <c r="AE20" s="1">
        <f t="shared" si="0"/>
        <v>1</v>
      </c>
      <c r="AK20" s="6"/>
    </row>
    <row r="21" spans="11:41" x14ac:dyDescent="0.25">
      <c r="K21" s="6" t="s">
        <v>15</v>
      </c>
      <c r="L21" s="55" t="s">
        <v>14</v>
      </c>
      <c r="M21" s="54"/>
      <c r="N21" s="3"/>
      <c r="Z21" s="5">
        <f>IFERROR(IF(M21&gt;0,M21/($J$3/$K$3),N21),0)</f>
        <v>0</v>
      </c>
      <c r="AA21" s="1">
        <v>21</v>
      </c>
      <c r="AB21" s="1">
        <v>18</v>
      </c>
      <c r="AC21" s="2">
        <f>IF(AJ28&lt;0,0,AJ28)</f>
        <v>0</v>
      </c>
      <c r="AD21" s="3">
        <f>AD20</f>
        <v>7</v>
      </c>
      <c r="AE21" s="1">
        <f t="shared" si="0"/>
        <v>4</v>
      </c>
    </row>
    <row r="22" spans="11:41" x14ac:dyDescent="0.25">
      <c r="AA22" s="1">
        <v>22</v>
      </c>
      <c r="AB22" s="1">
        <v>19</v>
      </c>
      <c r="AC22" s="2">
        <f>AC21</f>
        <v>0</v>
      </c>
      <c r="AD22" s="2">
        <f>AD5+AI30</f>
        <v>1</v>
      </c>
      <c r="AE22" s="1">
        <f t="shared" si="0"/>
        <v>6</v>
      </c>
    </row>
    <row r="23" spans="11:41" x14ac:dyDescent="0.25">
      <c r="K23" s="27" t="s">
        <v>19</v>
      </c>
      <c r="L23" s="55" t="s">
        <v>24</v>
      </c>
      <c r="M23" s="1" t="s">
        <v>9</v>
      </c>
      <c r="N23" s="18" t="s">
        <v>8</v>
      </c>
      <c r="AA23" s="1">
        <v>23</v>
      </c>
      <c r="AB23" s="1">
        <v>20</v>
      </c>
      <c r="AC23" s="3">
        <f>AC4</f>
        <v>0</v>
      </c>
      <c r="AD23" s="2">
        <f>AD22</f>
        <v>1</v>
      </c>
      <c r="AE23" s="1">
        <f t="shared" si="0"/>
        <v>0</v>
      </c>
    </row>
    <row r="24" spans="11:41" x14ac:dyDescent="0.25">
      <c r="K24" s="6" t="s">
        <v>17</v>
      </c>
      <c r="M24" s="54"/>
      <c r="N24" s="3"/>
      <c r="Z24" s="5">
        <f>IFERROR(IF(M24&gt;0,M24/($J$3/$K$3),N24),0)</f>
        <v>0</v>
      </c>
      <c r="AA24" s="1">
        <v>24</v>
      </c>
      <c r="AB24" s="1">
        <v>1</v>
      </c>
      <c r="AC24" s="3">
        <f>AC23</f>
        <v>0</v>
      </c>
      <c r="AD24" s="3">
        <f>AD4</f>
        <v>0</v>
      </c>
      <c r="AE24" s="1">
        <f t="shared" si="0"/>
        <v>1</v>
      </c>
      <c r="AL24" s="1">
        <f>Z9*NOT(AND(Z9&gt;0,L8="вдавить",L11="слева",M11=0))+(Z5-Z9)*AND(Z9&gt;0,L8="вдавить",L11="слева",M11=0)</f>
        <v>3</v>
      </c>
    </row>
    <row r="25" spans="11:41" x14ac:dyDescent="0.25">
      <c r="K25" s="6" t="s">
        <v>16</v>
      </c>
      <c r="M25" s="56"/>
      <c r="N25" s="2"/>
      <c r="Z25" s="5">
        <f>IFERROR(IF(M25&gt;0,M25/($J$3/$K$3),N25)*IF(   AND(L23="вдавить",NOT(AND(Z24&gt;0,L23="вдавить",L26="сверху",M26=0))),-1,1),0)</f>
        <v>0</v>
      </c>
      <c r="AA25" s="1">
        <v>25</v>
      </c>
      <c r="AC25" s="2">
        <f>AC24</f>
        <v>0</v>
      </c>
      <c r="AD25" s="3">
        <f>AD24</f>
        <v>0</v>
      </c>
      <c r="AE25" s="1">
        <f t="shared" si="0"/>
        <v>0</v>
      </c>
      <c r="AK25" s="52">
        <v>16</v>
      </c>
      <c r="AL25" s="47">
        <f>Z9*NOT(AND(Z9&gt;0,L8="вдавить",L11="слева",Z11=0))+(Z5-Z9-Z25*AND(L23="вдавить",Z25&gt;0)                                   )*AND(Z9&gt;0,L8="вдавить",L11="слева",Z11=0)+(Z9=0)</f>
        <v>3</v>
      </c>
      <c r="AM25" s="9">
        <v>15</v>
      </c>
    </row>
    <row r="26" spans="11:41" ht="18.75" x14ac:dyDescent="0.25">
      <c r="K26" s="6" t="s">
        <v>15</v>
      </c>
      <c r="L26" s="55" t="s">
        <v>11</v>
      </c>
      <c r="M26" s="54"/>
      <c r="N26" s="3"/>
      <c r="Z26" s="5">
        <f>IFERROR(IF(M26&gt;0,M26/($J$3/$K$3),N26),0)</f>
        <v>0</v>
      </c>
      <c r="AA26" s="1">
        <v>26</v>
      </c>
      <c r="AC26" s="2">
        <f>AC25+N3</f>
        <v>0.5</v>
      </c>
      <c r="AD26" s="2">
        <f>IF(AND(AJ28&lt;0,AJ33&gt;0),AD25-N3,AD25+N3)</f>
        <v>0.5</v>
      </c>
      <c r="AE26" s="1">
        <f t="shared" si="0"/>
        <v>0.70710678118654757</v>
      </c>
      <c r="AK26" s="51">
        <f>Z10</f>
        <v>1</v>
      </c>
      <c r="AL26" s="50"/>
      <c r="AM26" s="6">
        <f>Z11*(L11="справа")+(Z5-Z9-Z11)*(L11="слева")*(Z9&gt;0)*NOT(AND(Z9&gt;0,L8="вдавить",L11="слева",M11=0))</f>
        <v>2</v>
      </c>
    </row>
    <row r="27" spans="11:41" x14ac:dyDescent="0.25">
      <c r="AA27" s="1">
        <v>27</v>
      </c>
      <c r="AC27" s="3">
        <f>AC26</f>
        <v>0.5</v>
      </c>
      <c r="AD27" s="2">
        <f>AD26</f>
        <v>0.5</v>
      </c>
      <c r="AE27" s="1">
        <f t="shared" si="0"/>
        <v>0</v>
      </c>
      <c r="AJ27" s="10">
        <v>18</v>
      </c>
      <c r="AK27" s="49">
        <v>17</v>
      </c>
      <c r="AL27" s="48"/>
      <c r="AM27" s="47">
        <f>Z11*(L11="справа")+(Z5-Z9-Z11-                      Z25*OR(L23="выдавить",AND(L23="вдавить",L26="сверху",M26=0))           )*(L11="слева")*(Z9&gt;0)*NOT(AND(Z9&gt;0,L8="вдавить",L11="слева",Z11=0))</f>
        <v>2</v>
      </c>
      <c r="AN27" s="9">
        <v>13</v>
      </c>
    </row>
    <row r="28" spans="11:41" x14ac:dyDescent="0.25">
      <c r="AA28" s="1">
        <v>28</v>
      </c>
      <c r="AB28" s="4">
        <v>1</v>
      </c>
      <c r="AC28" s="3">
        <f>AC27</f>
        <v>0.5</v>
      </c>
      <c r="AD28" s="3">
        <f>AD27</f>
        <v>0.5</v>
      </c>
      <c r="AE28" s="1">
        <f t="shared" si="0"/>
        <v>0</v>
      </c>
      <c r="AI28" s="10">
        <v>20</v>
      </c>
      <c r="AJ28" s="46">
        <f>Z20</f>
        <v>0</v>
      </c>
      <c r="AK28" s="11"/>
      <c r="AL28" s="11"/>
      <c r="AM28" s="11"/>
      <c r="AN28" s="45"/>
    </row>
    <row r="29" spans="11:41" x14ac:dyDescent="0.25">
      <c r="AA29" s="1">
        <v>29</v>
      </c>
      <c r="AB29" s="1">
        <v>2</v>
      </c>
      <c r="AC29" s="2">
        <f>AC5+N3</f>
        <v>0.5</v>
      </c>
      <c r="AD29" s="3">
        <f>AD28</f>
        <v>0.5</v>
      </c>
      <c r="AE29" s="1">
        <f t="shared" si="0"/>
        <v>0</v>
      </c>
      <c r="AJ29" s="19"/>
      <c r="AK29" s="44">
        <v>19</v>
      </c>
      <c r="AL29" s="44">
        <v>19</v>
      </c>
      <c r="AM29" s="44">
        <v>19</v>
      </c>
      <c r="AN29" s="43">
        <f>Z25</f>
        <v>0</v>
      </c>
      <c r="AO29" s="9">
        <v>11</v>
      </c>
    </row>
    <row r="30" spans="11:41" ht="20.25" customHeight="1" x14ac:dyDescent="0.25">
      <c r="AA30" s="1">
        <v>30</v>
      </c>
      <c r="AB30" s="1">
        <v>3</v>
      </c>
      <c r="AC30" s="2">
        <f>AC6+N3</f>
        <v>0.5</v>
      </c>
      <c r="AD30" s="2">
        <f>AD6+N3</f>
        <v>0.5</v>
      </c>
      <c r="AE30" s="1">
        <f t="shared" si="0"/>
        <v>0</v>
      </c>
      <c r="AI30" s="42">
        <f>Z19+(Z19=0)</f>
        <v>1</v>
      </c>
      <c r="AJ30" s="11"/>
      <c r="AK30" s="35"/>
      <c r="AL30" s="35"/>
      <c r="AM30" s="35"/>
      <c r="AN30" s="41">
        <v>12</v>
      </c>
    </row>
    <row r="31" spans="11:41" ht="24" x14ac:dyDescent="0.25">
      <c r="AA31" s="1">
        <v>31</v>
      </c>
      <c r="AB31" s="1">
        <v>4</v>
      </c>
      <c r="AC31" s="3">
        <f>IF(AND(AK36&lt;0,AK34&gt;0),AC7-N3,AC7+N3)</f>
        <v>0.5</v>
      </c>
      <c r="AD31" s="2">
        <f>AD30</f>
        <v>0.5</v>
      </c>
      <c r="AE31" s="1">
        <f t="shared" si="0"/>
        <v>0</v>
      </c>
      <c r="AJ31" s="11"/>
      <c r="AK31" s="35"/>
      <c r="AL31" s="35"/>
      <c r="AM31" s="35"/>
      <c r="AN31" s="16"/>
      <c r="AO31" s="40">
        <f>Z24*NOT(AND(Z24&gt;0,L23="вдавить",L26="сверху",Z26=0))+(Z6-Z24 -Z10*(Z10&gt;0)*NOT(AND(Z9&gt;0,L8="вдавить",L11="слева",Z11=0))                                                      )*AND(Z24&gt;0,L23="вдавить",L26="сверху",Z26=0)+(Z24=0)</f>
        <v>1</v>
      </c>
    </row>
    <row r="32" spans="11:41" x14ac:dyDescent="0.25">
      <c r="K32" s="6" t="s">
        <v>0</v>
      </c>
      <c r="L32" s="5">
        <f>SUM(AE28:AE48)</f>
        <v>30</v>
      </c>
      <c r="AA32" s="1">
        <v>32</v>
      </c>
      <c r="AB32" s="1">
        <v>5</v>
      </c>
      <c r="AC32" s="3">
        <f>AC31</f>
        <v>0.5</v>
      </c>
      <c r="AD32" s="3">
        <f>AD8+N3</f>
        <v>0.5</v>
      </c>
      <c r="AE32" s="1">
        <f t="shared" si="0"/>
        <v>0</v>
      </c>
      <c r="AI32" s="10">
        <v>1</v>
      </c>
      <c r="AJ32" s="39">
        <v>2</v>
      </c>
      <c r="AK32" s="35"/>
      <c r="AL32" s="35"/>
      <c r="AM32" s="35"/>
      <c r="AN32" s="38"/>
    </row>
    <row r="33" spans="1:41" ht="21" customHeight="1" x14ac:dyDescent="0.25">
      <c r="K33" s="6" t="s">
        <v>2</v>
      </c>
      <c r="L33" s="8">
        <f>ABS(SUMPRODUCT(AC28:AC47*AD29:AD48-AC29:AC48*AD28:AD47)/2)</f>
        <v>50</v>
      </c>
      <c r="AA33" s="1">
        <v>33</v>
      </c>
      <c r="AB33" s="1">
        <v>6</v>
      </c>
      <c r="AC33" s="2">
        <f>IF(AK36&lt;0,AC9+N3*(AK34&lt;Z5-AL37-N3),AC9-N3)</f>
        <v>0.5</v>
      </c>
      <c r="AD33" s="3">
        <f>AD32</f>
        <v>0.5</v>
      </c>
      <c r="AE33" s="1">
        <f t="shared" si="0"/>
        <v>0</v>
      </c>
      <c r="AJ33" s="60">
        <f>((AK34=0)*(AK36&lt;0)*(AL37&gt;N3*2)*(SQRT(AK36*AK36)+N3))*(Z19=0)+Z21*(L21="снизу")+(Z6-Z19-Z21)*(L21="сверху")*(Z19&gt;0)</f>
        <v>0</v>
      </c>
      <c r="AK33" s="36">
        <v>3</v>
      </c>
      <c r="AL33" s="36">
        <v>3</v>
      </c>
      <c r="AM33" s="36">
        <v>3</v>
      </c>
      <c r="AN33" s="58">
        <f>Z26*(L26="снизу")+          (Z6-Z24-Z26-Z10*(L8="выдавить")+Z10*AND(L8="вдавить",L11="справа",Z11=0))*(L26="сверху")*(Z24&gt;0)*NOT(AND(Z24&gt;0,L23="вдавить",L26="сверху",Z26=0))</f>
        <v>0</v>
      </c>
      <c r="AO33" s="9">
        <v>10</v>
      </c>
    </row>
    <row r="34" spans="1:41" x14ac:dyDescent="0.25">
      <c r="K34" s="6" t="s">
        <v>1</v>
      </c>
      <c r="L34" s="17">
        <f>SUM(AE5:AE24)</f>
        <v>34</v>
      </c>
      <c r="AA34" s="1">
        <v>34</v>
      </c>
      <c r="AB34" s="1">
        <v>7</v>
      </c>
      <c r="AC34" s="2">
        <f>AC33</f>
        <v>0.5</v>
      </c>
      <c r="AD34" s="2">
        <f>(IF(AND(AK36&lt;0,OR(AK34=0,AK34=Z5-AL37-N3)),AD10+N3,AD30))</f>
        <v>0.5</v>
      </c>
      <c r="AE34" s="7">
        <f t="shared" si="0"/>
        <v>0</v>
      </c>
      <c r="AF34" s="4"/>
      <c r="AK34" s="34">
        <f>((AJ28&lt;0)*(SQRT(AJ28*AJ28)+N3))*(Z14=0)+Z16*(L16="слева")+(Z5-Z14-Z16)*(L16="справа")*(Z14&gt;0)</f>
        <v>0</v>
      </c>
      <c r="AL34" s="33">
        <v>4</v>
      </c>
      <c r="AM34" s="12">
        <v>7</v>
      </c>
      <c r="AN34" s="9">
        <v>8</v>
      </c>
    </row>
    <row r="35" spans="1:41" ht="20.25" customHeight="1" x14ac:dyDescent="0.25">
      <c r="K35" s="6" t="s">
        <v>3</v>
      </c>
      <c r="L35" s="17">
        <f>ABS(SUMPRODUCT(AC4:AC23*AD5:AD24-AC5:AC24*AD4:AD23)/2)</f>
        <v>66</v>
      </c>
      <c r="AA35" s="1">
        <v>35</v>
      </c>
      <c r="AB35" s="1">
        <v>8</v>
      </c>
      <c r="AC35" s="3">
        <f>AC11-N3</f>
        <v>8.5</v>
      </c>
      <c r="AD35" s="2">
        <f>AD34</f>
        <v>0.5</v>
      </c>
      <c r="AE35" s="1">
        <f t="shared" si="0"/>
        <v>8</v>
      </c>
      <c r="AL35" s="11"/>
      <c r="AM35" s="11"/>
    </row>
    <row r="36" spans="1:41" ht="18.75" x14ac:dyDescent="0.25">
      <c r="AA36" s="1">
        <v>36</v>
      </c>
      <c r="AB36" s="1">
        <v>9</v>
      </c>
      <c r="AC36" s="3">
        <f>AC35</f>
        <v>8.5</v>
      </c>
      <c r="AD36" s="3">
        <f>IF(AND(AN29&lt;0,AN33&gt;0),AD12-N3,AD12+N3)</f>
        <v>0.5</v>
      </c>
      <c r="AE36" s="1">
        <f t="shared" si="0"/>
        <v>0</v>
      </c>
      <c r="AK36" s="59">
        <f>Z15</f>
        <v>0</v>
      </c>
      <c r="AL36" s="32">
        <v>5</v>
      </c>
      <c r="AM36" s="31"/>
    </row>
    <row r="37" spans="1:41" x14ac:dyDescent="0.25">
      <c r="D37" s="20"/>
      <c r="E37" s="20"/>
      <c r="F37" s="20"/>
      <c r="G37" s="20"/>
      <c r="H37" s="20"/>
      <c r="I37" s="20"/>
      <c r="AA37" s="1">
        <v>37</v>
      </c>
      <c r="AB37" s="1">
        <v>10</v>
      </c>
      <c r="AC37" s="2">
        <f>AC13-N3</f>
        <v>8.5</v>
      </c>
      <c r="AD37" s="3">
        <f>AD36</f>
        <v>0.5</v>
      </c>
      <c r="AE37" s="1">
        <f t="shared" ref="AE37:AE55" si="1">SQRT((AC37-AC36)^2+(AD37-AD36)^2)</f>
        <v>0</v>
      </c>
      <c r="AL37" s="30">
        <f>Z14+(Z14=0)</f>
        <v>1</v>
      </c>
      <c r="AM37" s="29">
        <v>6</v>
      </c>
    </row>
    <row r="38" spans="1:41" ht="23.25" customHeight="1" x14ac:dyDescent="0.25">
      <c r="D38" s="20"/>
      <c r="E38" s="20"/>
      <c r="F38" s="20"/>
      <c r="G38" s="20"/>
      <c r="H38" s="20"/>
      <c r="I38" s="20"/>
      <c r="AA38" s="1">
        <v>38</v>
      </c>
      <c r="AB38" s="1">
        <v>11</v>
      </c>
      <c r="AC38" s="2">
        <f>AC37</f>
        <v>8.5</v>
      </c>
      <c r="AD38" s="2">
        <f>(AND(AN29&lt;0,AD14&lt;(Z6-N3))*(AD14+N3)+(AND(AN29&lt;0,AD14=(Z6-N3))*AD14+(AN29&gt;=0)*(AD14-N3)))</f>
        <v>0.5</v>
      </c>
      <c r="AE38" s="1">
        <f t="shared" si="1"/>
        <v>0</v>
      </c>
    </row>
    <row r="39" spans="1:41" x14ac:dyDescent="0.25">
      <c r="D39" s="20"/>
      <c r="E39" s="20"/>
      <c r="F39" s="20"/>
      <c r="G39" s="20"/>
      <c r="H39" s="20"/>
      <c r="I39" s="20"/>
      <c r="AA39" s="1">
        <v>39</v>
      </c>
      <c r="AB39" s="1">
        <v>12</v>
      </c>
      <c r="AC39" s="3">
        <f>IF(AND(AN29&lt;0,OR(AN33=0,Z6=AD14+N3)),AC15-N3,AC36)</f>
        <v>8.5</v>
      </c>
      <c r="AD39" s="2">
        <f>AD38</f>
        <v>0.5</v>
      </c>
      <c r="AE39" s="1">
        <f t="shared" si="1"/>
        <v>0</v>
      </c>
    </row>
    <row r="40" spans="1:41" x14ac:dyDescent="0.25">
      <c r="A40" s="20"/>
      <c r="B40" s="20"/>
      <c r="C40" s="20"/>
      <c r="D40" s="20"/>
      <c r="E40" s="20"/>
      <c r="F40" s="20"/>
      <c r="G40" s="20"/>
      <c r="H40" s="20"/>
      <c r="I40" s="20"/>
      <c r="AA40" s="1">
        <v>40</v>
      </c>
      <c r="AB40" s="1">
        <v>13</v>
      </c>
      <c r="AC40" s="3">
        <f>AC39</f>
        <v>8.5</v>
      </c>
      <c r="AD40" s="3">
        <f>AD16-N3</f>
        <v>6.5</v>
      </c>
      <c r="AE40" s="1">
        <f t="shared" si="1"/>
        <v>6</v>
      </c>
    </row>
    <row r="41" spans="1:41" x14ac:dyDescent="0.25">
      <c r="A41" s="20"/>
      <c r="B41" s="20"/>
      <c r="C41" s="20"/>
      <c r="D41" s="20"/>
      <c r="E41" s="20"/>
      <c r="F41" s="20"/>
      <c r="G41" s="20"/>
      <c r="H41" s="20"/>
      <c r="I41" s="20"/>
      <c r="AA41" s="1">
        <v>41</v>
      </c>
      <c r="AB41" s="1">
        <v>14</v>
      </c>
      <c r="AC41" s="2">
        <f>IF(AND(AK26&lt;0,AM27&gt;0),AC17+N3,AC17-N3)</f>
        <v>6.5</v>
      </c>
      <c r="AD41" s="3">
        <f>AD40</f>
        <v>6.5</v>
      </c>
      <c r="AE41" s="1">
        <f t="shared" si="1"/>
        <v>2</v>
      </c>
    </row>
    <row r="42" spans="1:41" x14ac:dyDescent="0.25">
      <c r="A42" s="20"/>
      <c r="B42" s="20"/>
      <c r="C42" s="20"/>
      <c r="D42" s="20"/>
      <c r="E42" s="20"/>
      <c r="F42" s="20"/>
      <c r="G42" s="20"/>
      <c r="H42" s="20"/>
      <c r="I42" s="20"/>
      <c r="AA42" s="1">
        <v>42</v>
      </c>
      <c r="AB42" s="1">
        <v>15</v>
      </c>
      <c r="AC42" s="2">
        <f>AC41</f>
        <v>6.5</v>
      </c>
      <c r="AD42" s="2">
        <f>AD18-N3</f>
        <v>7.5</v>
      </c>
      <c r="AE42" s="1">
        <f t="shared" si="1"/>
        <v>1</v>
      </c>
    </row>
    <row r="43" spans="1:41" x14ac:dyDescent="0.25">
      <c r="A43" s="20"/>
      <c r="B43" s="20"/>
      <c r="C43" s="20"/>
      <c r="D43" s="20"/>
      <c r="E43" s="20"/>
      <c r="F43" s="20"/>
      <c r="G43" s="20"/>
      <c r="H43" s="20"/>
      <c r="I43" s="20"/>
      <c r="AA43" s="1">
        <v>43</v>
      </c>
      <c r="AB43" s="1">
        <v>16</v>
      </c>
      <c r="AC43" s="3">
        <f>AND(AK26&lt;0,AC19=N3)*AC19+AND(AK26&lt;0,AC19&gt;N3)*(AC19-N3)+(AK26&gt;=0)*(AC19+N3)</f>
        <v>4.5</v>
      </c>
      <c r="AD43" s="2">
        <f>AD42</f>
        <v>7.5</v>
      </c>
      <c r="AE43" s="1">
        <f t="shared" si="1"/>
        <v>2</v>
      </c>
    </row>
    <row r="44" spans="1:41" x14ac:dyDescent="0.25">
      <c r="A44" s="20"/>
      <c r="B44" s="20"/>
      <c r="C44" s="20"/>
      <c r="D44" s="20"/>
      <c r="E44" s="20"/>
      <c r="F44" s="20"/>
      <c r="G44" s="20"/>
      <c r="H44" s="20"/>
      <c r="I44" s="20"/>
      <c r="AA44" s="1">
        <v>44</v>
      </c>
      <c r="AB44" s="1">
        <v>17</v>
      </c>
      <c r="AC44" s="3">
        <f>AC43</f>
        <v>4.5</v>
      </c>
      <c r="AD44" s="3">
        <f>AD20-N3</f>
        <v>6.5</v>
      </c>
      <c r="AE44" s="1">
        <f t="shared" si="1"/>
        <v>1</v>
      </c>
    </row>
    <row r="45" spans="1:41" x14ac:dyDescent="0.25">
      <c r="A45" s="20"/>
      <c r="B45" s="20"/>
      <c r="C45" s="20"/>
      <c r="D45" s="20"/>
      <c r="E45" s="20"/>
      <c r="F45" s="20"/>
      <c r="G45" s="20"/>
      <c r="H45" s="20"/>
      <c r="I45" s="20"/>
      <c r="AA45" s="1">
        <v>45</v>
      </c>
      <c r="AB45" s="1">
        <v>18</v>
      </c>
      <c r="AC45" s="2">
        <f>AC21+N3</f>
        <v>0.5</v>
      </c>
      <c r="AD45" s="3">
        <f>AD44</f>
        <v>6.5</v>
      </c>
      <c r="AE45" s="1">
        <f t="shared" si="1"/>
        <v>4</v>
      </c>
    </row>
    <row r="46" spans="1:41" x14ac:dyDescent="0.25">
      <c r="A46" s="20"/>
      <c r="B46" s="20"/>
      <c r="C46" s="20"/>
      <c r="D46" s="20"/>
      <c r="E46" s="20"/>
      <c r="F46" s="20"/>
      <c r="G46" s="20"/>
      <c r="H46" s="20"/>
      <c r="I46" s="20"/>
      <c r="AA46" s="1">
        <v>46</v>
      </c>
      <c r="AB46" s="1">
        <v>19</v>
      </c>
      <c r="AC46" s="2">
        <f>AC45</f>
        <v>0.5</v>
      </c>
      <c r="AD46" s="2">
        <f>IF(AJ28&lt;0,AD22+N3,AD22-N3)</f>
        <v>0.5</v>
      </c>
      <c r="AE46" s="1">
        <f t="shared" si="1"/>
        <v>6</v>
      </c>
    </row>
    <row r="47" spans="1:41" x14ac:dyDescent="0.25">
      <c r="A47" s="20"/>
      <c r="B47" s="20"/>
      <c r="C47" s="20"/>
      <c r="D47" s="20"/>
      <c r="E47" s="20"/>
      <c r="F47" s="20"/>
      <c r="G47" s="20"/>
      <c r="H47" s="20"/>
      <c r="I47" s="20"/>
      <c r="AA47" s="1">
        <v>47</v>
      </c>
      <c r="AB47" s="1">
        <v>20</v>
      </c>
      <c r="AC47" s="3">
        <f>AC23+N3</f>
        <v>0.5</v>
      </c>
      <c r="AD47" s="2">
        <f>AD46</f>
        <v>0.5</v>
      </c>
      <c r="AE47" s="1">
        <f t="shared" si="1"/>
        <v>0</v>
      </c>
    </row>
    <row r="48" spans="1:41" x14ac:dyDescent="0.25">
      <c r="A48" s="20"/>
      <c r="B48" s="20"/>
      <c r="C48" s="20"/>
      <c r="D48" s="20"/>
      <c r="E48" s="20"/>
      <c r="F48" s="20"/>
      <c r="G48" s="20"/>
      <c r="H48" s="20"/>
      <c r="I48" s="20"/>
      <c r="AA48" s="1">
        <v>48</v>
      </c>
      <c r="AB48" s="1">
        <v>1</v>
      </c>
      <c r="AC48" s="3">
        <f>AC28</f>
        <v>0.5</v>
      </c>
      <c r="AD48" s="3">
        <f>AD28</f>
        <v>0.5</v>
      </c>
      <c r="AE48" s="1">
        <f t="shared" si="1"/>
        <v>0</v>
      </c>
    </row>
    <row r="49" spans="1:31" x14ac:dyDescent="0.25">
      <c r="A49" s="20"/>
      <c r="B49" s="20"/>
      <c r="C49" s="20"/>
      <c r="D49" s="20"/>
      <c r="E49" s="20"/>
      <c r="F49" s="20"/>
      <c r="G49" s="20"/>
      <c r="H49" s="20"/>
      <c r="I49" s="20"/>
      <c r="AA49" s="1">
        <v>49</v>
      </c>
      <c r="AC49" s="2">
        <f t="shared" ref="AC49:AD55" si="2">AC48</f>
        <v>0.5</v>
      </c>
      <c r="AD49" s="3">
        <f t="shared" si="2"/>
        <v>0.5</v>
      </c>
      <c r="AE49" s="1">
        <f t="shared" si="1"/>
        <v>0</v>
      </c>
    </row>
    <row r="50" spans="1:31" x14ac:dyDescent="0.25">
      <c r="A50" s="20"/>
      <c r="B50" s="20"/>
      <c r="C50" s="20"/>
      <c r="D50" s="20"/>
      <c r="E50" s="20"/>
      <c r="F50" s="20"/>
      <c r="G50" s="20"/>
      <c r="H50" s="20"/>
      <c r="I50" s="20"/>
      <c r="AA50" s="1">
        <v>50</v>
      </c>
      <c r="AC50" s="2">
        <f t="shared" si="2"/>
        <v>0.5</v>
      </c>
      <c r="AD50" s="2">
        <f t="shared" si="2"/>
        <v>0.5</v>
      </c>
      <c r="AE50" s="1">
        <f t="shared" si="1"/>
        <v>0</v>
      </c>
    </row>
    <row r="51" spans="1:31" x14ac:dyDescent="0.25">
      <c r="D51" s="20"/>
      <c r="E51" s="20"/>
      <c r="F51" s="20"/>
      <c r="G51" s="20"/>
      <c r="H51" s="20"/>
      <c r="I51" s="20"/>
      <c r="AA51" s="1">
        <v>51</v>
      </c>
      <c r="AC51" s="3">
        <f t="shared" si="2"/>
        <v>0.5</v>
      </c>
      <c r="AD51" s="2">
        <f t="shared" si="2"/>
        <v>0.5</v>
      </c>
      <c r="AE51" s="1">
        <f t="shared" si="1"/>
        <v>0</v>
      </c>
    </row>
    <row r="52" spans="1:31" x14ac:dyDescent="0.25">
      <c r="D52" s="20"/>
      <c r="E52" s="20"/>
      <c r="F52" s="20"/>
      <c r="G52" s="20"/>
      <c r="H52" s="20"/>
      <c r="I52" s="20"/>
      <c r="AA52" s="1">
        <v>52</v>
      </c>
      <c r="AC52" s="3">
        <f t="shared" si="2"/>
        <v>0.5</v>
      </c>
      <c r="AD52" s="3">
        <f t="shared" si="2"/>
        <v>0.5</v>
      </c>
      <c r="AE52" s="1">
        <f t="shared" si="1"/>
        <v>0</v>
      </c>
    </row>
    <row r="53" spans="1:31" x14ac:dyDescent="0.25">
      <c r="D53" s="20"/>
      <c r="E53" s="20"/>
      <c r="F53" s="20"/>
      <c r="G53" s="20"/>
      <c r="H53" s="20"/>
      <c r="I53" s="20"/>
      <c r="AA53" s="1">
        <v>53</v>
      </c>
      <c r="AC53" s="2">
        <f t="shared" si="2"/>
        <v>0.5</v>
      </c>
      <c r="AD53" s="3">
        <f t="shared" si="2"/>
        <v>0.5</v>
      </c>
      <c r="AE53" s="1">
        <f t="shared" si="1"/>
        <v>0</v>
      </c>
    </row>
    <row r="54" spans="1:31" x14ac:dyDescent="0.25">
      <c r="D54" s="20"/>
      <c r="E54" s="20"/>
      <c r="F54" s="20"/>
      <c r="G54" s="20"/>
      <c r="H54" s="20"/>
      <c r="I54" s="20"/>
      <c r="AA54" s="1">
        <v>54</v>
      </c>
      <c r="AC54" s="2">
        <f t="shared" si="2"/>
        <v>0.5</v>
      </c>
      <c r="AD54" s="2">
        <f t="shared" si="2"/>
        <v>0.5</v>
      </c>
      <c r="AE54" s="1">
        <f t="shared" si="1"/>
        <v>0</v>
      </c>
    </row>
    <row r="55" spans="1:31" x14ac:dyDescent="0.25">
      <c r="D55" s="20"/>
      <c r="E55" s="20"/>
      <c r="F55" s="20"/>
      <c r="G55" s="20"/>
      <c r="H55" s="20"/>
      <c r="I55" s="20"/>
      <c r="AA55" s="1">
        <v>55</v>
      </c>
      <c r="AC55" s="3">
        <f t="shared" si="2"/>
        <v>0.5</v>
      </c>
      <c r="AD55" s="2">
        <f t="shared" si="2"/>
        <v>0.5</v>
      </c>
      <c r="AE55" s="1">
        <f t="shared" si="1"/>
        <v>0</v>
      </c>
    </row>
    <row r="56" spans="1:31" x14ac:dyDescent="0.25">
      <c r="D56" s="20"/>
      <c r="E56" s="20"/>
      <c r="F56" s="20"/>
      <c r="G56" s="20"/>
      <c r="H56" s="20"/>
      <c r="I56" s="20"/>
      <c r="AA56" s="1">
        <v>56</v>
      </c>
    </row>
    <row r="57" spans="1:31" x14ac:dyDescent="0.25">
      <c r="D57" s="20"/>
      <c r="E57" s="20"/>
      <c r="F57" s="20"/>
      <c r="G57" s="20"/>
      <c r="H57" s="20"/>
      <c r="I57" s="20"/>
    </row>
    <row r="1956" ht="27" customHeight="1" x14ac:dyDescent="0.25"/>
    <row r="1958" ht="15" customHeight="1" x14ac:dyDescent="0.25"/>
    <row r="1989" ht="27" customHeight="1" x14ac:dyDescent="0.25"/>
    <row r="2028" ht="27" customHeight="1" x14ac:dyDescent="0.25"/>
    <row r="2034" ht="27" customHeight="1" x14ac:dyDescent="0.25"/>
    <row r="2064" ht="30" customHeight="1" x14ac:dyDescent="0.25"/>
    <row r="2070" ht="30" customHeight="1" x14ac:dyDescent="0.25"/>
    <row r="2101" ht="30" customHeight="1" x14ac:dyDescent="0.25"/>
    <row r="2102" ht="30" customHeight="1" x14ac:dyDescent="0.25"/>
    <row r="2106" ht="30" customHeight="1" x14ac:dyDescent="0.25"/>
    <row r="2108" ht="30" customHeight="1" x14ac:dyDescent="0.25"/>
  </sheetData>
  <dataValidations count="3">
    <dataValidation type="list" allowBlank="1" showInputMessage="1" showErrorMessage="1" sqref="L21 L26">
      <formula1>$AH$12:$AH$13</formula1>
    </dataValidation>
    <dataValidation type="list" allowBlank="1" showInputMessage="1" showErrorMessage="1" sqref="L11 L16">
      <formula1>$AH$8:$AH$9</formula1>
    </dataValidation>
    <dataValidation type="list" allowBlank="1" showInputMessage="1" showErrorMessage="1" sqref="L8 L13 L18 L23">
      <formula1>$AH$3:$AH$4</formula1>
    </dataValidation>
  </dataValidation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2022-06-11T07:40:59Z</dcterms:modified>
</cp:coreProperties>
</file>