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/>
  <mc:AlternateContent xmlns:mc="http://schemas.openxmlformats.org/markup-compatibility/2006">
    <mc:Choice Requires="x15">
      <x15ac:absPath xmlns:x15ac="http://schemas.microsoft.com/office/spreadsheetml/2010/11/ac" url="C:\Users\DolgovykhPS\Desktop\"/>
    </mc:Choice>
  </mc:AlternateContent>
  <xr:revisionPtr revIDLastSave="0" documentId="13_ncr:1_{CB372D3E-E509-4E17-A6E7-2FE99AC29F3E}" xr6:coauthVersionLast="36" xr6:coauthVersionMax="36" xr10:uidLastSave="{00000000-0000-0000-0000-000000000000}"/>
  <bookViews>
    <workbookView xWindow="0" yWindow="0" windowWidth="19200" windowHeight="6930" xr2:uid="{00000000-000D-0000-FFFF-FFFF00000000}"/>
  </bookViews>
  <sheets>
    <sheet name="Смета 3П №1 (МК)" sheetId="3" r:id="rId1"/>
    <sheet name="Смета 3П №2 (ЗРУ)" sheetId="2" state="hidden" r:id="rId2"/>
    <sheet name="Смета 3П (отпр)" sheetId="1" state="hidden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\a" localSheetId="2">#REF!</definedName>
    <definedName name="\a" localSheetId="0">#REF!</definedName>
    <definedName name="\a" localSheetId="1">#REF!</definedName>
    <definedName name="\a">#REF!</definedName>
    <definedName name="\m" localSheetId="2">#REF!</definedName>
    <definedName name="\m" localSheetId="0">#REF!</definedName>
    <definedName name="\m" localSheetId="1">#REF!</definedName>
    <definedName name="\m">#REF!</definedName>
    <definedName name="\n" localSheetId="2">#REF!</definedName>
    <definedName name="\n" localSheetId="0">#REF!</definedName>
    <definedName name="\n" localSheetId="1">#REF!</definedName>
    <definedName name="\n">#REF!</definedName>
    <definedName name="\o" localSheetId="2">#REF!</definedName>
    <definedName name="\o" localSheetId="0">#REF!</definedName>
    <definedName name="\o" localSheetId="1">#REF!</definedName>
    <definedName name="\o">#REF!</definedName>
    <definedName name="________wrn1" hidden="1">{#N/A,#N/A,FALSE,"Шаблон_Спец1"}</definedName>
    <definedName name="_______wrn1" hidden="1">{#N/A,#N/A,FALSE,"Шаблон_Спец1"}</definedName>
    <definedName name="______wrn1" hidden="1">{#N/A,#N/A,FALSE,"Шаблон_Спец1"}</definedName>
    <definedName name="_____wrn1" hidden="1">{#N/A,#N/A,FALSE,"Шаблон_Спец1"}</definedName>
    <definedName name="____wrn1" hidden="1">{#N/A,#N/A,FALSE,"Шаблон_Спец1"}</definedName>
    <definedName name="___wrn1" hidden="1">{#N/A,#N/A,FALSE,"Шаблон_Спец1"}</definedName>
    <definedName name="__IntlFixup" hidden="1">TRUE</definedName>
    <definedName name="__wrn1" hidden="1">{#N/A,#N/A,FALSE,"Шаблон_Спец1"}</definedName>
    <definedName name="_e" localSheetId="2">'[1]Таб1.1'!#REF!</definedName>
    <definedName name="_e" localSheetId="0">'[1]Таб1.1'!#REF!</definedName>
    <definedName name="_e" localSheetId="1">'[1]Таб1.1'!#REF!</definedName>
    <definedName name="_e">'[1]Таб1.1'!#REF!</definedName>
    <definedName name="_Fill" localSheetId="2" hidden="1">'[2]MAIN GATE HOUSE'!#REF!</definedName>
    <definedName name="_Fill" localSheetId="0" hidden="1">'[2]MAIN GATE HOUSE'!#REF!</definedName>
    <definedName name="_Fill" localSheetId="1" hidden="1">'[2]MAIN GATE HOUSE'!#REF!</definedName>
    <definedName name="_Fill" hidden="1">'[2]MAIN GATE HOUSE'!#REF!</definedName>
    <definedName name="_g" localSheetId="2">'[1]Таб1.1'!#REF!</definedName>
    <definedName name="_g" localSheetId="0">'[1]Таб1.1'!#REF!</definedName>
    <definedName name="_g" localSheetId="1">'[1]Таб1.1'!#REF!</definedName>
    <definedName name="_g">'[1]Таб1.1'!#REF!</definedName>
    <definedName name="_h" localSheetId="2">'[1]Таб1.1'!#REF!</definedName>
    <definedName name="_h" localSheetId="0">'[1]Таб1.1'!#REF!</definedName>
    <definedName name="_h" localSheetId="1">'[1]Таб1.1'!#REF!</definedName>
    <definedName name="_h">'[1]Таб1.1'!#REF!</definedName>
    <definedName name="_Key1" localSheetId="2" hidden="1">#REF!</definedName>
    <definedName name="_Key1" localSheetId="0" hidden="1">#REF!</definedName>
    <definedName name="_Key1" localSheetId="1" hidden="1">#REF!</definedName>
    <definedName name="_Key1" hidden="1">#REF!</definedName>
    <definedName name="_Key2" localSheetId="2" hidden="1">#REF!</definedName>
    <definedName name="_Key2" localSheetId="0" hidden="1">#REF!</definedName>
    <definedName name="_Key2" localSheetId="1" hidden="1">#REF!</definedName>
    <definedName name="_Key2" hidden="1">#REF!</definedName>
    <definedName name="_Order1" hidden="1">255</definedName>
    <definedName name="_Order2" hidden="1">255</definedName>
    <definedName name="_Sort" localSheetId="2" hidden="1">'[2]MAIN GATE HOUSE'!#REF!</definedName>
    <definedName name="_Sort" localSheetId="0" hidden="1">'[2]MAIN GATE HOUSE'!#REF!</definedName>
    <definedName name="_Sort" localSheetId="1" hidden="1">'[2]MAIN GATE HOUSE'!#REF!</definedName>
    <definedName name="_Sort" hidden="1">'[2]MAIN GATE HOUSE'!#REF!</definedName>
    <definedName name="_SP1" localSheetId="2">[3]FES!#REF!</definedName>
    <definedName name="_SP1" localSheetId="0">[3]FES!#REF!</definedName>
    <definedName name="_SP1" localSheetId="1">[3]FES!#REF!</definedName>
    <definedName name="_SP1">[3]FES!#REF!</definedName>
    <definedName name="_SP10" localSheetId="2">[3]FES!#REF!</definedName>
    <definedName name="_SP10" localSheetId="0">[3]FES!#REF!</definedName>
    <definedName name="_SP10" localSheetId="1">[3]FES!#REF!</definedName>
    <definedName name="_SP10">[3]FES!#REF!</definedName>
    <definedName name="_SP11" localSheetId="2">[3]FES!#REF!</definedName>
    <definedName name="_SP11" localSheetId="0">[3]FES!#REF!</definedName>
    <definedName name="_SP11" localSheetId="1">[3]FES!#REF!</definedName>
    <definedName name="_SP11">[3]FES!#REF!</definedName>
    <definedName name="_SP12" localSheetId="2">[3]FES!#REF!</definedName>
    <definedName name="_SP12" localSheetId="0">[3]FES!#REF!</definedName>
    <definedName name="_SP12" localSheetId="1">[3]FES!#REF!</definedName>
    <definedName name="_SP12">[3]FES!#REF!</definedName>
    <definedName name="_SP13" localSheetId="2">[3]FES!#REF!</definedName>
    <definedName name="_SP13" localSheetId="0">[3]FES!#REF!</definedName>
    <definedName name="_SP13" localSheetId="1">[3]FES!#REF!</definedName>
    <definedName name="_SP13">[3]FES!#REF!</definedName>
    <definedName name="_SP14" localSheetId="2">[3]FES!#REF!</definedName>
    <definedName name="_SP14" localSheetId="0">[3]FES!#REF!</definedName>
    <definedName name="_SP14" localSheetId="1">[3]FES!#REF!</definedName>
    <definedName name="_SP14">[3]FES!#REF!</definedName>
    <definedName name="_SP15" localSheetId="2">[3]FES!#REF!</definedName>
    <definedName name="_SP15" localSheetId="0">[3]FES!#REF!</definedName>
    <definedName name="_SP15" localSheetId="1">[3]FES!#REF!</definedName>
    <definedName name="_SP15">[3]FES!#REF!</definedName>
    <definedName name="_SP16" localSheetId="2">[3]FES!#REF!</definedName>
    <definedName name="_SP16" localSheetId="0">[3]FES!#REF!</definedName>
    <definedName name="_SP16" localSheetId="1">[3]FES!#REF!</definedName>
    <definedName name="_SP16">[3]FES!#REF!</definedName>
    <definedName name="_SP17" localSheetId="2">[3]FES!#REF!</definedName>
    <definedName name="_SP17" localSheetId="0">[3]FES!#REF!</definedName>
    <definedName name="_SP17" localSheetId="1">[3]FES!#REF!</definedName>
    <definedName name="_SP17">[3]FES!#REF!</definedName>
    <definedName name="_SP18" localSheetId="2">[3]FES!#REF!</definedName>
    <definedName name="_SP18" localSheetId="0">[3]FES!#REF!</definedName>
    <definedName name="_SP18" localSheetId="1">[3]FES!#REF!</definedName>
    <definedName name="_SP18">[3]FES!#REF!</definedName>
    <definedName name="_SP19" localSheetId="2">[3]FES!#REF!</definedName>
    <definedName name="_SP19" localSheetId="0">[3]FES!#REF!</definedName>
    <definedName name="_SP19" localSheetId="1">[3]FES!#REF!</definedName>
    <definedName name="_SP19">[3]FES!#REF!</definedName>
    <definedName name="_SP2" localSheetId="2">[3]FES!#REF!</definedName>
    <definedName name="_SP2" localSheetId="0">[3]FES!#REF!</definedName>
    <definedName name="_SP2" localSheetId="1">[3]FES!#REF!</definedName>
    <definedName name="_SP2">[3]FES!#REF!</definedName>
    <definedName name="_SP20" localSheetId="2">[3]FES!#REF!</definedName>
    <definedName name="_SP20" localSheetId="0">[3]FES!#REF!</definedName>
    <definedName name="_SP20" localSheetId="1">[3]FES!#REF!</definedName>
    <definedName name="_SP20">[3]FES!#REF!</definedName>
    <definedName name="_SP3" localSheetId="2">[3]FES!#REF!</definedName>
    <definedName name="_SP3" localSheetId="0">[3]FES!#REF!</definedName>
    <definedName name="_SP3" localSheetId="1">[3]FES!#REF!</definedName>
    <definedName name="_SP3">[3]FES!#REF!</definedName>
    <definedName name="_SP4" localSheetId="2">[3]FES!#REF!</definedName>
    <definedName name="_SP4" localSheetId="0">[3]FES!#REF!</definedName>
    <definedName name="_SP4" localSheetId="1">[3]FES!#REF!</definedName>
    <definedName name="_SP4">[3]FES!#REF!</definedName>
    <definedName name="_SP5" localSheetId="2">[3]FES!#REF!</definedName>
    <definedName name="_SP5" localSheetId="0">[3]FES!#REF!</definedName>
    <definedName name="_SP5" localSheetId="1">[3]FES!#REF!</definedName>
    <definedName name="_SP5">[3]FES!#REF!</definedName>
    <definedName name="_SP7" localSheetId="2">[3]FES!#REF!</definedName>
    <definedName name="_SP7" localSheetId="0">[3]FES!#REF!</definedName>
    <definedName name="_SP7" localSheetId="1">[3]FES!#REF!</definedName>
    <definedName name="_SP7">[3]FES!#REF!</definedName>
    <definedName name="_SP8" localSheetId="2">[3]FES!#REF!</definedName>
    <definedName name="_SP8" localSheetId="0">[3]FES!#REF!</definedName>
    <definedName name="_SP8" localSheetId="1">[3]FES!#REF!</definedName>
    <definedName name="_SP8">[3]FES!#REF!</definedName>
    <definedName name="_SP9" localSheetId="2">[3]FES!#REF!</definedName>
    <definedName name="_SP9" localSheetId="0">[3]FES!#REF!</definedName>
    <definedName name="_SP9" localSheetId="1">[3]FES!#REF!</definedName>
    <definedName name="_SP9">[3]FES!#REF!</definedName>
    <definedName name="_wrn1" hidden="1">{#N/A,#N/A,FALSE,"Шаблон_Спец1"}</definedName>
    <definedName name="_с" localSheetId="2">'[1]Таб1.1'!#REF!</definedName>
    <definedName name="_с" localSheetId="0">'[1]Таб1.1'!#REF!</definedName>
    <definedName name="_с" localSheetId="1">'[1]Таб1.1'!#REF!</definedName>
    <definedName name="_с">'[1]Таб1.1'!#REF!</definedName>
    <definedName name="_xlnm._FilterDatabase" localSheetId="2" hidden="1">#REF!</definedName>
    <definedName name="_xlnm._FilterDatabase" localSheetId="0" hidden="1">#REF!</definedName>
    <definedName name="_xlnm._FilterDatabase" localSheetId="1" hidden="1">#REF!</definedName>
    <definedName name="_xlnm._FilterDatabase" hidden="1">#REF!</definedName>
    <definedName name="AccessDatabase" hidden="1">"C:\My Documents\vlad\Var_2\can270398v2t05.mdb"</definedName>
    <definedName name="anscount" hidden="1">1</definedName>
    <definedName name="b" localSheetId="2">'[1]Таб1.1'!#REF!</definedName>
    <definedName name="b" localSheetId="0">'[1]Таб1.1'!#REF!</definedName>
    <definedName name="b" localSheetId="1">'[1]Таб1.1'!#REF!</definedName>
    <definedName name="b">'[1]Таб1.1'!#REF!</definedName>
    <definedName name="CompOt" localSheetId="2">[4]!CompOt</definedName>
    <definedName name="CompOt" localSheetId="0">[4]!CompOt</definedName>
    <definedName name="CompOt" localSheetId="1">[4]!CompOt</definedName>
    <definedName name="CompOt">[4]!CompOt</definedName>
    <definedName name="CompRas" localSheetId="2">[4]!CompRas</definedName>
    <definedName name="CompRas" localSheetId="0">[4]!CompRas</definedName>
    <definedName name="CompRas" localSheetId="1">[4]!CompRas</definedName>
    <definedName name="CompRas">[4]!CompRas</definedName>
    <definedName name="d" localSheetId="2">'[1]Таб1.1'!#REF!</definedName>
    <definedName name="d" localSheetId="0">'[1]Таб1.1'!#REF!</definedName>
    <definedName name="d" localSheetId="1">'[1]Таб1.1'!#REF!</definedName>
    <definedName name="d">'[1]Таб1.1'!#REF!</definedName>
    <definedName name="e" localSheetId="2">'[1]Таб1.1'!#REF!</definedName>
    <definedName name="e" localSheetId="0">'[1]Таб1.1'!#REF!</definedName>
    <definedName name="e" localSheetId="1">'[1]Таб1.1'!#REF!</definedName>
    <definedName name="e">'[1]Таб1.1'!#REF!</definedName>
    <definedName name="EUR">'[5]IT функц'!$L$5</definedName>
    <definedName name="ew" localSheetId="2">[4]!ew</definedName>
    <definedName name="ew" localSheetId="0">[4]!ew</definedName>
    <definedName name="ew" localSheetId="1">[4]!ew</definedName>
    <definedName name="ew">[4]!ew</definedName>
    <definedName name="f" localSheetId="2">'[1]Таб1.1'!#REF!</definedName>
    <definedName name="f" localSheetId="0">'[1]Таб1.1'!#REF!</definedName>
    <definedName name="f" localSheetId="1">'[1]Таб1.1'!#REF!</definedName>
    <definedName name="f">'[1]Таб1.1'!#REF!</definedName>
    <definedName name="fact12mes">'[1]Таб1.1'!$B$41</definedName>
    <definedName name="fact1kv">'[1]Таб1.1'!$B$35</definedName>
    <definedName name="fact2kv">'[1]Таб1.1'!$B$36</definedName>
    <definedName name="fact3kv">'[1]Таб1.1'!$B$38</definedName>
    <definedName name="fact4kv">'[1]Таб1.1'!$B$40</definedName>
    <definedName name="fact6mes">'[1]Таб1.1'!$B$37</definedName>
    <definedName name="fact9mes">'[1]Таб1.1'!$B$39</definedName>
    <definedName name="fg" localSheetId="2">[4]!fg</definedName>
    <definedName name="fg" localSheetId="0">[4]!fg</definedName>
    <definedName name="fg" localSheetId="1">[4]!fg</definedName>
    <definedName name="fg">[4]!fg</definedName>
    <definedName name="h" localSheetId="2">'[1]Таб1.1'!#REF!</definedName>
    <definedName name="h" localSheetId="0">'[1]Таб1.1'!#REF!</definedName>
    <definedName name="h" localSheetId="1">'[1]Таб1.1'!#REF!</definedName>
    <definedName name="h">'[1]Таб1.1'!#REF!</definedName>
    <definedName name="HTML_CodePage" localSheetId="2" hidden="1">1252</definedName>
    <definedName name="HTML_CodePage" localSheetId="0" hidden="1">1252</definedName>
    <definedName name="HTML_CodePage" localSheetId="1" hidden="1">1252</definedName>
    <definedName name="HTML_CodePage" hidden="1">950</definedName>
    <definedName name="HTML_Con" hidden="1">{"'Hosting'!$A$2:$I$61"}</definedName>
    <definedName name="HTML_cont" hidden="1">{"'Hosting'!$A$2:$I$61"}</definedName>
    <definedName name="HTML_Control" localSheetId="2" hidden="1">{"'Hosting'!$A$2:$I$61"}</definedName>
    <definedName name="HTML_Control" localSheetId="0" hidden="1">{"'Hosting'!$A$2:$I$61"}</definedName>
    <definedName name="HTML_Control" localSheetId="1" hidden="1">{"'Hosting'!$A$2:$I$61"}</definedName>
    <definedName name="HTML_Control" hidden="1">{"'Sheet1'!$L$16"}</definedName>
    <definedName name="HTML_Description" hidden="1">""</definedName>
    <definedName name="HTML_Email" hidden="1">""</definedName>
    <definedName name="HTML_Header" localSheetId="2" hidden="1">""</definedName>
    <definedName name="HTML_Header" localSheetId="0" hidden="1">""</definedName>
    <definedName name="HTML_Header" localSheetId="1" hidden="1">""</definedName>
    <definedName name="HTML_Header" hidden="1">"Sheet1"</definedName>
    <definedName name="HTML_LastUpdate" localSheetId="2" hidden="1">"21.03.00"</definedName>
    <definedName name="HTML_LastUpdate" localSheetId="0" hidden="1">"21.03.00"</definedName>
    <definedName name="HTML_LastUpdate" localSheetId="1" hidden="1">"21.03.00"</definedName>
    <definedName name="HTML_LastUpdate" hidden="1">"2000/9/14"</definedName>
    <definedName name="HTML_LineAfter" hidden="1">FALSE</definedName>
    <definedName name="HTML_LineBefore" hidden="1">FALSE</definedName>
    <definedName name="HTML_Name" localSheetId="2" hidden="1">""</definedName>
    <definedName name="HTML_Name" localSheetId="0" hidden="1">""</definedName>
    <definedName name="HTML_Name" localSheetId="1" hidden="1">""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localSheetId="2" hidden="1">"C:\Data\PROJECT\GTS\Network.drw\campus.htm"</definedName>
    <definedName name="HTML_PathFile" localSheetId="0" hidden="1">"C:\Data\PROJECT\GTS\Network.drw\campus.htm"</definedName>
    <definedName name="HTML_PathFile" localSheetId="1" hidden="1">"C:\Data\PROJECT\GTS\Network.drw\campus.htm"</definedName>
    <definedName name="HTML_PathFile" hidden="1">"C:\2689\Q\國內\00q3961台化龍德PTA3建造\MyHTML.htm"</definedName>
    <definedName name="HTML_Title" localSheetId="2" hidden="1">"Corporate Campus"</definedName>
    <definedName name="HTML_Title" localSheetId="0" hidden="1">"Corporate Campus"</definedName>
    <definedName name="HTML_Title" localSheetId="1" hidden="1">"Corporate Campus"</definedName>
    <definedName name="HTML_Title" hidden="1">"00Q3961-SUM"</definedName>
    <definedName name="huy" localSheetId="2" hidden="1">{"'Sheet1'!$L$16"}</definedName>
    <definedName name="huy" localSheetId="0" hidden="1">{"'Sheet1'!$L$16"}</definedName>
    <definedName name="huy" localSheetId="1" hidden="1">{"'Sheet1'!$L$16"}</definedName>
    <definedName name="huy" hidden="1">{"'Sheet1'!$L$16"}</definedName>
    <definedName name="I_й_кв._факт" localSheetId="2">'[1]Таб1.1'!#REF!</definedName>
    <definedName name="I_й_кв._факт" localSheetId="0">'[1]Таб1.1'!#REF!</definedName>
    <definedName name="I_й_кв._факт" localSheetId="1">'[1]Таб1.1'!#REF!</definedName>
    <definedName name="I_й_кв._факт">'[1]Таб1.1'!#REF!</definedName>
    <definedName name="iii" hidden="1">{#N/A,#N/A,FALSE,"Шаблон_Спец1"}</definedName>
    <definedName name="inf">'[5]IT функц'!$L$6</definedName>
    <definedName name="k" localSheetId="2">[4]!k</definedName>
    <definedName name="k" localSheetId="0">[4]!k</definedName>
    <definedName name="k" localSheetId="1">[4]!k</definedName>
    <definedName name="k">[4]!k</definedName>
    <definedName name="limcount" hidden="1">1</definedName>
    <definedName name="plan12mes">'[1]Таб1.1'!$B$34</definedName>
    <definedName name="S1_" localSheetId="2">#REF!</definedName>
    <definedName name="S1_" localSheetId="0">#REF!</definedName>
    <definedName name="S1_" localSheetId="1">#REF!</definedName>
    <definedName name="S1_">#REF!</definedName>
    <definedName name="S10_" localSheetId="2">#REF!</definedName>
    <definedName name="S10_" localSheetId="0">#REF!</definedName>
    <definedName name="S10_" localSheetId="1">#REF!</definedName>
    <definedName name="S10_">#REF!</definedName>
    <definedName name="S11_" localSheetId="2">#REF!</definedName>
    <definedName name="S11_" localSheetId="0">#REF!</definedName>
    <definedName name="S11_" localSheetId="1">#REF!</definedName>
    <definedName name="S11_">#REF!</definedName>
    <definedName name="S12_" localSheetId="2">#REF!</definedName>
    <definedName name="S12_" localSheetId="0">#REF!</definedName>
    <definedName name="S12_" localSheetId="1">#REF!</definedName>
    <definedName name="S12_">#REF!</definedName>
    <definedName name="S13_" localSheetId="2">#REF!</definedName>
    <definedName name="S13_" localSheetId="0">#REF!</definedName>
    <definedName name="S13_" localSheetId="1">#REF!</definedName>
    <definedName name="S13_">#REF!</definedName>
    <definedName name="S14_" localSheetId="2">#REF!</definedName>
    <definedName name="S14_" localSheetId="0">#REF!</definedName>
    <definedName name="S14_" localSheetId="1">#REF!</definedName>
    <definedName name="S14_">#REF!</definedName>
    <definedName name="S15_" localSheetId="2">#REF!</definedName>
    <definedName name="S15_" localSheetId="0">#REF!</definedName>
    <definedName name="S15_" localSheetId="1">#REF!</definedName>
    <definedName name="S15_">#REF!</definedName>
    <definedName name="S16_" localSheetId="2">#REF!</definedName>
    <definedName name="S16_" localSheetId="0">#REF!</definedName>
    <definedName name="S16_" localSheetId="1">#REF!</definedName>
    <definedName name="S16_">#REF!</definedName>
    <definedName name="S17_" localSheetId="2">#REF!</definedName>
    <definedName name="S17_" localSheetId="0">#REF!</definedName>
    <definedName name="S17_" localSheetId="1">#REF!</definedName>
    <definedName name="S17_">#REF!</definedName>
    <definedName name="S18_" localSheetId="2">#REF!</definedName>
    <definedName name="S18_" localSheetId="0">#REF!</definedName>
    <definedName name="S18_" localSheetId="1">#REF!</definedName>
    <definedName name="S18_">#REF!</definedName>
    <definedName name="S19_" localSheetId="2">#REF!</definedName>
    <definedName name="S19_" localSheetId="0">#REF!</definedName>
    <definedName name="S19_" localSheetId="1">#REF!</definedName>
    <definedName name="S19_">#REF!</definedName>
    <definedName name="S2_" localSheetId="2">#REF!</definedName>
    <definedName name="S2_" localSheetId="0">#REF!</definedName>
    <definedName name="S2_" localSheetId="1">#REF!</definedName>
    <definedName name="S2_">#REF!</definedName>
    <definedName name="S20_" localSheetId="2">#REF!</definedName>
    <definedName name="S20_" localSheetId="0">#REF!</definedName>
    <definedName name="S20_" localSheetId="1">#REF!</definedName>
    <definedName name="S20_">#REF!</definedName>
    <definedName name="S3_" localSheetId="2">#REF!</definedName>
    <definedName name="S3_" localSheetId="0">#REF!</definedName>
    <definedName name="S3_" localSheetId="1">#REF!</definedName>
    <definedName name="S3_">#REF!</definedName>
    <definedName name="S4_" localSheetId="2">#REF!</definedName>
    <definedName name="S4_" localSheetId="0">#REF!</definedName>
    <definedName name="S4_" localSheetId="1">#REF!</definedName>
    <definedName name="S4_">#REF!</definedName>
    <definedName name="S5_" localSheetId="2">#REF!</definedName>
    <definedName name="S5_" localSheetId="0">#REF!</definedName>
    <definedName name="S5_" localSheetId="1">#REF!</definedName>
    <definedName name="S5_">#REF!</definedName>
    <definedName name="S6_" localSheetId="2">#REF!</definedName>
    <definedName name="S6_" localSheetId="0">#REF!</definedName>
    <definedName name="S6_" localSheetId="1">#REF!</definedName>
    <definedName name="S6_">#REF!</definedName>
    <definedName name="S7_" localSheetId="2">#REF!</definedName>
    <definedName name="S7_" localSheetId="0">#REF!</definedName>
    <definedName name="S7_" localSheetId="1">#REF!</definedName>
    <definedName name="S7_">#REF!</definedName>
    <definedName name="S8_" localSheetId="2">#REF!</definedName>
    <definedName name="S8_" localSheetId="0">#REF!</definedName>
    <definedName name="S8_" localSheetId="1">#REF!</definedName>
    <definedName name="S8_">#REF!</definedName>
    <definedName name="S9_" localSheetId="2">#REF!</definedName>
    <definedName name="S9_" localSheetId="0">#REF!</definedName>
    <definedName name="S9_" localSheetId="1">#REF!</definedName>
    <definedName name="S9_">#REF!</definedName>
    <definedName name="SAPBEXhrIndnt" hidden="1">3</definedName>
    <definedName name="SAPBEXrevision" hidden="1">1</definedName>
    <definedName name="SAPBEXsysID" hidden="1">"PBW"</definedName>
    <definedName name="SAPBEXwbID" hidden="1">"4E63OCYVVOC4MUTFHY1YZ9H5V"</definedName>
    <definedName name="sd">'[6]Таб1.1'!$B$34</definedName>
    <definedName name="sencount" hidden="1">1</definedName>
    <definedName name="USD">'[5]IT функц'!$L$4</definedName>
    <definedName name="wrn" hidden="1">{#N/A,#N/A,FALSE,"Шаблон_Спец1"}</definedName>
    <definedName name="wrn.1." localSheetId="2" hidden="1">{#N/A,#N/A,FALSE,"Шаблон_Спец1"}</definedName>
    <definedName name="wrn.1." localSheetId="0" hidden="1">{#N/A,#N/A,FALSE,"Шаблон_Спец1"}</definedName>
    <definedName name="wrn.1." localSheetId="1" hidden="1">{#N/A,#N/A,FALSE,"Шаблон_Спец1"}</definedName>
    <definedName name="wrn.1." hidden="1">{"konoplin - Личное представление",#N/A,TRUE,"ФинПлан_1кв";"konoplin - Личное представление",#N/A,TRUE,"ФинПлан_2кв"}</definedName>
    <definedName name="wrn.2" hidden="1">{#N/A,#N/A,FALSE,"Шаблон_Спец1"}</definedName>
    <definedName name="wrn.2." localSheetId="2" hidden="1">{#N/A,#N/A,FALSE,"Шаблон_Спец1"}</definedName>
    <definedName name="wrn.2." localSheetId="0" hidden="1">{#N/A,#N/A,FALSE,"Шаблон_Спец1"}</definedName>
    <definedName name="wrn.2." localSheetId="1" hidden="1">{#N/A,#N/A,FALSE,"Шаблон_Спец1"}</definedName>
    <definedName name="wrn.2." hidden="1">{"konoplin - Личное представление",#N/A,TRUE,"ФинПлан_1кв";"konoplin - Личное представление",#N/A,TRUE,"ФинПлан_2кв"}</definedName>
    <definedName name="wrn.Сравнение._.с._.отраслями." localSheetId="2" hidden="1">{#N/A,#N/A,TRUE,"Лист1";#N/A,#N/A,TRUE,"Лист2";#N/A,#N/A,TRUE,"Лист3"}</definedName>
    <definedName name="wrn.Сравнение._.с._.отраслями." localSheetId="0" hidden="1">{#N/A,#N/A,TRUE,"Лист1";#N/A,#N/A,TRUE,"Лист2";#N/A,#N/A,TRUE,"Лист3"}</definedName>
    <definedName name="wrn.Сравнение._.с._.отраслями." localSheetId="1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XLRPARAMS_Kat" hidden="1">[7]XLR_NoRangeSheet!$AH$6</definedName>
    <definedName name="Z_30FEE15E_D26F_11D4_A6F7_00508B6A7686_.wvu.FilterData" localSheetId="2" hidden="1">#REF!</definedName>
    <definedName name="Z_30FEE15E_D26F_11D4_A6F7_00508B6A7686_.wvu.FilterData" localSheetId="0" hidden="1">#REF!</definedName>
    <definedName name="Z_30FEE15E_D26F_11D4_A6F7_00508B6A7686_.wvu.FilterData" localSheetId="1" hidden="1">#REF!</definedName>
    <definedName name="Z_30FEE15E_D26F_11D4_A6F7_00508B6A7686_.wvu.FilterData" hidden="1">#REF!</definedName>
    <definedName name="Z_30FEE15E_D26F_11D4_A6F7_00508B6A7686_.wvu.PrintArea" localSheetId="2" hidden="1">#REF!</definedName>
    <definedName name="Z_30FEE15E_D26F_11D4_A6F7_00508B6A7686_.wvu.PrintArea" localSheetId="0" hidden="1">#REF!</definedName>
    <definedName name="Z_30FEE15E_D26F_11D4_A6F7_00508B6A7686_.wvu.PrintArea" localSheetId="1" hidden="1">#REF!</definedName>
    <definedName name="Z_30FEE15E_D26F_11D4_A6F7_00508B6A7686_.wvu.PrintArea" hidden="1">#REF!</definedName>
    <definedName name="Z_30FEE15E_D26F_11D4_A6F7_00508B6A7686_.wvu.PrintTitles" localSheetId="2" hidden="1">#REF!</definedName>
    <definedName name="Z_30FEE15E_D26F_11D4_A6F7_00508B6A7686_.wvu.PrintTitles" localSheetId="0" hidden="1">#REF!</definedName>
    <definedName name="Z_30FEE15E_D26F_11D4_A6F7_00508B6A7686_.wvu.PrintTitles" localSheetId="1" hidden="1">#REF!</definedName>
    <definedName name="Z_30FEE15E_D26F_11D4_A6F7_00508B6A7686_.wvu.PrintTitles" hidden="1">#REF!</definedName>
    <definedName name="Z_30FEE15E_D26F_11D4_A6F7_00508B6A7686_.wvu.Rows" localSheetId="2" hidden="1">#REF!</definedName>
    <definedName name="Z_30FEE15E_D26F_11D4_A6F7_00508B6A7686_.wvu.Rows" localSheetId="0" hidden="1">#REF!</definedName>
    <definedName name="Z_30FEE15E_D26F_11D4_A6F7_00508B6A7686_.wvu.Rows" localSheetId="1" hidden="1">#REF!</definedName>
    <definedName name="Z_30FEE15E_D26F_11D4_A6F7_00508B6A7686_.wvu.Rows" hidden="1">#REF!</definedName>
    <definedName name="А">[8]ИП!$S$16:$S$18</definedName>
    <definedName name="ааа" localSheetId="2">#REF!</definedName>
    <definedName name="ааа" localSheetId="0">#REF!</definedName>
    <definedName name="ааа" localSheetId="1">#REF!</definedName>
    <definedName name="ааа">#REF!</definedName>
    <definedName name="АААААААА" localSheetId="2">[4]!АААААААА</definedName>
    <definedName name="АААААААА" localSheetId="0">[4]!АААААААА</definedName>
    <definedName name="АААААААА" localSheetId="1">[4]!АААААААА</definedName>
    <definedName name="АААААААА">[4]!АААААААА</definedName>
    <definedName name="ап" localSheetId="2">[4]!ап</definedName>
    <definedName name="ап" localSheetId="0">[4]!ап</definedName>
    <definedName name="ап" localSheetId="1">[4]!ап</definedName>
    <definedName name="ап">[4]!ап</definedName>
    <definedName name="в23ё" localSheetId="2">[4]!в23ё</definedName>
    <definedName name="в23ё" localSheetId="0">[4]!в23ё</definedName>
    <definedName name="в23ё" localSheetId="1">[4]!в23ё</definedName>
    <definedName name="в23ё">[4]!в23ё</definedName>
    <definedName name="вапро" hidden="1">{#N/A,#N/A,FALSE,"Шаблон_Спец1"}</definedName>
    <definedName name="вв" localSheetId="2">[4]!вв</definedName>
    <definedName name="вв" localSheetId="0">[4]!вв</definedName>
    <definedName name="вв" localSheetId="1">[4]!вв</definedName>
    <definedName name="вв">[4]!вв</definedName>
    <definedName name="Вид_деят">'[9]Приложение 6 '!$B$19:$B$25</definedName>
    <definedName name="ВИД_ПРОЕКТНОЙ_ДОКУМЕТНАЦИИ" localSheetId="2">[10]Шаблоны!#REF!</definedName>
    <definedName name="ВИД_ПРОЕКТНОЙ_ДОКУМЕТНАЦИИ" localSheetId="0">[10]Шаблоны!#REF!</definedName>
    <definedName name="ВИД_ПРОЕКТНОЙ_ДОКУМЕТНАЦИИ" localSheetId="1">[10]Шаблоны!#REF!</definedName>
    <definedName name="ВИД_ПРОЕКТНОЙ_ДОКУМЕТНАЦИИ">[10]Шаблоны!#REF!</definedName>
    <definedName name="вид_работ">[11]справка!$D$5:$D$39</definedName>
    <definedName name="второй" localSheetId="2">#REF!</definedName>
    <definedName name="второй" localSheetId="0">#REF!</definedName>
    <definedName name="второй" localSheetId="1">#REF!</definedName>
    <definedName name="второй">#REF!</definedName>
    <definedName name="вуув" localSheetId="2" hidden="1">{#N/A,#N/A,TRUE,"Лист1";#N/A,#N/A,TRUE,"Лист2";#N/A,#N/A,TRUE,"Лист3"}</definedName>
    <definedName name="вуув" localSheetId="0" hidden="1">{#N/A,#N/A,TRUE,"Лист1";#N/A,#N/A,TRUE,"Лист2";#N/A,#N/A,TRUE,"Лист3"}</definedName>
    <definedName name="вуув" localSheetId="1" hidden="1">{#N/A,#N/A,TRUE,"Лист1";#N/A,#N/A,TRUE,"Лист2";#N/A,#N/A,TRUE,"Лист3"}</definedName>
    <definedName name="вуув" hidden="1">{#N/A,#N/A,TRUE,"Лист1";#N/A,#N/A,TRUE,"Лист2";#N/A,#N/A,TRUE,"Лист3"}</definedName>
    <definedName name="ггг" hidden="1">{#N/A,#N/A,FALSE,"Шаблон_Спец1"}</definedName>
    <definedName name="города">[11]справка!$M$37:$N$103</definedName>
    <definedName name="грприрцфв00ав98" localSheetId="2" hidden="1">{#N/A,#N/A,TRUE,"Лист1";#N/A,#N/A,TRUE,"Лист2";#N/A,#N/A,TRUE,"Лист3"}</definedName>
    <definedName name="грприрцфв00ав98" localSheetId="0" hidden="1">{#N/A,#N/A,TRUE,"Лист1";#N/A,#N/A,TRUE,"Лист2";#N/A,#N/A,TRUE,"Лист3"}</definedName>
    <definedName name="грприрцфв00ав98" localSheetId="1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2" hidden="1">{#N/A,#N/A,TRUE,"Лист1";#N/A,#N/A,TRUE,"Лист2";#N/A,#N/A,TRUE,"Лист3"}</definedName>
    <definedName name="грфинцкавг98Х" localSheetId="0" hidden="1">{#N/A,#N/A,TRUE,"Лист1";#N/A,#N/A,TRUE,"Лист2";#N/A,#N/A,TRUE,"Лист3"}</definedName>
    <definedName name="грфинцкавг98Х" localSheetId="1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ата_приема">'[11]План движения персонала'!$R$5:$R$2980</definedName>
    <definedName name="дата_увольнения">'[11]План движения персонала'!$S$5:$S$2980</definedName>
    <definedName name="дес" hidden="1">{"","двадцать ","тридцать ","сорок ","пятьдесят ","шестьдесят ","семьдесят ","восемьдесят ","девяносто "}</definedName>
    <definedName name="Джубгап.3" localSheetId="2">#REF!</definedName>
    <definedName name="Джубгап.3" localSheetId="0">#REF!</definedName>
    <definedName name="Джубгап.3" localSheetId="1">#REF!</definedName>
    <definedName name="Джубгап.3">#REF!</definedName>
    <definedName name="Е0" localSheetId="2" hidden="1">MOD(INT(#REF!),10)</definedName>
    <definedName name="Е0" localSheetId="0" hidden="1">MOD(INT(#REF!),10)</definedName>
    <definedName name="Е0" localSheetId="1" hidden="1">MOD(INT(#REF!),10)</definedName>
    <definedName name="Е0" hidden="1">MOD(INT(#REF!),10)</definedName>
    <definedName name="Е1" localSheetId="2" hidden="1">MOD(INT(#REF!/10),10)</definedName>
    <definedName name="Е1" localSheetId="0" hidden="1">MOD(INT(#REF!/10),10)</definedName>
    <definedName name="Е1" localSheetId="1" hidden="1">MOD(INT(#REF!/10),10)</definedName>
    <definedName name="Е1" hidden="1">MOD(INT(#REF!/10),10)</definedName>
    <definedName name="Е123" localSheetId="2" hidden="1">INDEX([0]!сот,'Смета 3П (отпр)'!Е2+1)&amp;IF('Смета 3П (отпр)'!Е1=1,INDEX([0]!цать,'Смета 3П (отпр)'!Е0+1),INDEX([0]!дес,'Смета 3П (отпр)'!Е1))&amp;IF(INT(#REF!)=0,"ноль ",IF('Смета 3П (отпр)'!Е1&lt;&gt;1,INDEX([0]!ед,'Смета 3П (отпр)'!Е0+1),""))&amp;"рубл"&amp;IF('Смета 3П (отпр)'!Е1=1,"ей",LOOKUP('Смета 3П (отпр)'!Е0,{0,1,2,5},{"ей","ь","я","ей"}))</definedName>
    <definedName name="Е123" localSheetId="0" hidden="1">INDEX([0]!сот,'Смета 3П №1 (МК)'!Е2+1)&amp;IF('Смета 3П №1 (МК)'!Е1=1,INDEX([0]!цать,'Смета 3П №1 (МК)'!Е0+1),INDEX([0]!дес,'Смета 3П №1 (МК)'!Е1))&amp;IF(INT(#REF!)=0,"ноль ",IF('Смета 3П №1 (МК)'!Е1&lt;&gt;1,INDEX([0]!ед,'Смета 3П №1 (МК)'!Е0+1),""))&amp;"рубл"&amp;IF('Смета 3П №1 (МК)'!Е1=1,"ей",LOOKUP('Смета 3П №1 (МК)'!Е0,{0,1,2,5},{"ей","ь","я","ей"}))</definedName>
    <definedName name="Е123" localSheetId="1" hidden="1">INDEX([0]!сот,'Смета 3П №2 (ЗРУ)'!Е2+1)&amp;IF('Смета 3П №2 (ЗРУ)'!Е1=1,INDEX([0]!цать,'Смета 3П №2 (ЗРУ)'!Е0+1),INDEX([0]!дес,'Смета 3П №2 (ЗРУ)'!Е1))&amp;IF(INT(#REF!)=0,"ноль ",IF('Смета 3П №2 (ЗРУ)'!Е1&lt;&gt;1,INDEX([0]!ед,'Смета 3П №2 (ЗРУ)'!Е0+1),""))&amp;"рубл"&amp;IF('Смета 3П №2 (ЗРУ)'!Е1=1,"ей",LOOKUP('Смета 3П №2 (ЗРУ)'!Е0,{0,1,2,5},{"ей","ь","я","ей"}))</definedName>
    <definedName name="Е123" hidden="1">INDEX(сот,Е2+1)&amp;IF(Е1=1,INDEX(цать,Е0+1),INDEX(дес,Е1))&amp;IF(INT(#REF!)=0,"ноль ",IF(Е1&lt;&gt;1,INDEX(ед,Е0+1),""))&amp;"рубл"&amp;IF(Е1=1,"ей",LOOKUP(Е0,{0,1,2,5},{"ей","ь","я","ей"}))</definedName>
    <definedName name="Е2" localSheetId="2" hidden="1">MOD(INT(#REF!/100),10)</definedName>
    <definedName name="Е2" localSheetId="0" hidden="1">MOD(INT(#REF!/100),10)</definedName>
    <definedName name="Е2" localSheetId="1" hidden="1">MOD(INT(#REF!/100),10)</definedName>
    <definedName name="Е2" hidden="1">MOD(INT(#REF!/100),10)</definedName>
    <definedName name="Е3" localSheetId="2" hidden="1">MOD(INT(#REF!/1000),10)</definedName>
    <definedName name="Е3" localSheetId="0" hidden="1">MOD(INT(#REF!/1000),10)</definedName>
    <definedName name="Е3" localSheetId="1" hidden="1">MOD(INT(#REF!/1000),10)</definedName>
    <definedName name="Е3" hidden="1">MOD(INT(#REF!/1000),10)</definedName>
    <definedName name="Е4" localSheetId="2" hidden="1">MOD(INT(#REF!/10^4),10)</definedName>
    <definedName name="Е4" localSheetId="0" hidden="1">MOD(INT(#REF!/10^4),10)</definedName>
    <definedName name="Е4" localSheetId="1" hidden="1">MOD(INT(#REF!/10^4),10)</definedName>
    <definedName name="Е4" hidden="1">MOD(INT(#REF!/10^4),10)</definedName>
    <definedName name="Е5" localSheetId="2" hidden="1">MOD(INT(#REF!/10^5),10)</definedName>
    <definedName name="Е5" localSheetId="0" hidden="1">MOD(INT(#REF!/10^5),10)</definedName>
    <definedName name="Е5" localSheetId="1" hidden="1">MOD(INT(#REF!/10^5),10)</definedName>
    <definedName name="Е5" hidden="1">MOD(INT(#REF!/10^5),10)</definedName>
    <definedName name="Е6" localSheetId="2" hidden="1">MOD(INT(#REF!/10^6),10)</definedName>
    <definedName name="Е6" localSheetId="0" hidden="1">MOD(INT(#REF!/10^6),10)</definedName>
    <definedName name="Е6" localSheetId="1" hidden="1">MOD(INT(#REF!/10^6),10)</definedName>
    <definedName name="Е6" hidden="1">MOD(INT(#REF!/10^6),10)</definedName>
    <definedName name="Е7" localSheetId="2" hidden="1">MOD(INT(#REF!/10^7),10)</definedName>
    <definedName name="Е7" localSheetId="0" hidden="1">MOD(INT(#REF!/10^7),10)</definedName>
    <definedName name="Е7" localSheetId="1" hidden="1">MOD(INT(#REF!/10^7),10)</definedName>
    <definedName name="Е7" hidden="1">MOD(INT(#REF!/10^7),10)</definedName>
    <definedName name="Е8" localSheetId="2" hidden="1">MOD(INT(#REF!/10^8),10)</definedName>
    <definedName name="Е8" localSheetId="0" hidden="1">MOD(INT(#REF!/10^8),10)</definedName>
    <definedName name="Е8" localSheetId="1" hidden="1">MOD(INT(#REF!/10^8),10)</definedName>
    <definedName name="Е8" hidden="1">MOD(INT(#REF!/10^8),10)</definedName>
    <definedName name="ед" hidden="1">{"","один ","два ","три ","четыре ","пять ","шесть ","семь ","восемь ","девять "}</definedName>
    <definedName name="едж" hidden="1">{"","одна ","две ","три ","четыре ","пять ","шесть ","семь ","восемь ","девять "}</definedName>
    <definedName name="Заказчик">'[9]Приложение 6 '!$C$19:$C$27</definedName>
    <definedName name="индцкавг98" localSheetId="2" hidden="1">{#N/A,#N/A,TRUE,"Лист1";#N/A,#N/A,TRUE,"Лист2";#N/A,#N/A,TRUE,"Лист3"}</definedName>
    <definedName name="индцкавг98" localSheetId="0" hidden="1">{#N/A,#N/A,TRUE,"Лист1";#N/A,#N/A,TRUE,"Лист2";#N/A,#N/A,TRUE,"Лист3"}</definedName>
    <definedName name="индцкавг98" localSheetId="1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сполнитель">'[9]Приложение 6 '!$D$19:$D$27</definedName>
    <definedName name="й" localSheetId="2">[4]!й</definedName>
    <definedName name="й" localSheetId="0">[4]!й</definedName>
    <definedName name="й" localSheetId="1">[4]!й</definedName>
    <definedName name="й">[4]!й</definedName>
    <definedName name="й1" hidden="1">{"'Hosting'!$A$2:$I$61"}</definedName>
    <definedName name="й2" hidden="1">{"'Hosting'!$A$2:$I$61"}</definedName>
    <definedName name="й3" hidden="1">{"'Hosting'!$A$2:$I$61"}</definedName>
    <definedName name="йй" localSheetId="2">[4]!йй</definedName>
    <definedName name="йй" localSheetId="0">[4]!йй</definedName>
    <definedName name="йй" localSheetId="1">[4]!йй</definedName>
    <definedName name="йй">[4]!йй</definedName>
    <definedName name="К12" localSheetId="2" hidden="1">IF(#REF!-INT(#REF!),TEXT(INT((#REF!-INT(#REF!)+0.00001)*100)," 00") &amp;" коп.","")</definedName>
    <definedName name="К12" localSheetId="0" hidden="1">IF(#REF!-INT(#REF!),TEXT(INT((#REF!-INT(#REF!)+0.00001)*100)," 00") &amp;" коп.","")</definedName>
    <definedName name="К12" localSheetId="1" hidden="1">IF(#REF!-INT(#REF!),TEXT(INT((#REF!-INT(#REF!)+0.00001)*100)," 00") &amp;" коп.","")</definedName>
    <definedName name="К12" hidden="1">IF(#REF!-INT(#REF!),TEXT(INT((#REF!-INT(#REF!)+0.00001)*100)," 00") &amp;" коп.","")</definedName>
    <definedName name="Категория_персонала">[11]справка!$B$5:$B$20</definedName>
    <definedName name="Кдней">20.58</definedName>
    <definedName name="ке" localSheetId="2">[4]!ке</definedName>
    <definedName name="ке" localSheetId="0">[4]!ке</definedName>
    <definedName name="ке" localSheetId="1">[4]!ке</definedName>
    <definedName name="ке">[4]!ке</definedName>
    <definedName name="кеппппппппппп" localSheetId="2" hidden="1">{#N/A,#N/A,TRUE,"Лист1";#N/A,#N/A,TRUE,"Лист2";#N/A,#N/A,TRUE,"Лист3"}</definedName>
    <definedName name="кеппппппппппп" localSheetId="0" hidden="1">{#N/A,#N/A,TRUE,"Лист1";#N/A,#N/A,TRUE,"Лист2";#N/A,#N/A,TRUE,"Лист3"}</definedName>
    <definedName name="кеппппппппппп" localSheetId="1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оды">[11]справка!$M$5:$R$12</definedName>
    <definedName name="коды1">[11]справка!$M$5:$S$12</definedName>
    <definedName name="коды2">[11]справка!$M$5:$T$12</definedName>
    <definedName name="Котпусков">13/12</definedName>
    <definedName name="Ксоцстрах">0.2781</definedName>
    <definedName name="л" hidden="1">{"'Hosting'!$A$2:$I$61"}</definedName>
    <definedName name="М123" localSheetId="2" hidden="1">INDEX([0]!сот,'Смета 3П (отпр)'!Е8+1)&amp;IF('Смета 3П (отпр)'!Е7=1,INDEX([0]!цать,'Смета 3П (отпр)'!Е6+1),INDEX([0]!дес,'Смета 3П (отпр)'!Е7))&amp;IF('Смета 3П (отпр)'!Е7&lt;&gt;1,INDEX([0]!ед,'Смета 3П (отпр)'!Е6+1),"")&amp;IF('Смета 3П (отпр)'!Е6+'Смета 3П (отпр)'!Е7+'Смета 3П (отпр)'!Е8,"миллион"&amp;IF('Смета 3П (отпр)'!Е7=1,"ов ",LOOKUP('Смета 3П (отпр)'!Е6,{0,1,2,5},{"ов "," ","а ","ов "})),"")</definedName>
    <definedName name="М123" localSheetId="0" hidden="1">INDEX([0]!сот,'Смета 3П №1 (МК)'!Е8+1)&amp;IF('Смета 3П №1 (МК)'!Е7=1,INDEX([0]!цать,'Смета 3П №1 (МК)'!Е6+1),INDEX([0]!дес,'Смета 3П №1 (МК)'!Е7))&amp;IF('Смета 3П №1 (МК)'!Е7&lt;&gt;1,INDEX([0]!ед,'Смета 3П №1 (МК)'!Е6+1),"")&amp;IF('Смета 3П №1 (МК)'!Е6+'Смета 3П №1 (МК)'!Е7+'Смета 3П №1 (МК)'!Е8,"миллион"&amp;IF('Смета 3П №1 (МК)'!Е7=1,"ов ",LOOKUP('Смета 3П №1 (МК)'!Е6,{0,1,2,5},{"ов "," ","а ","ов "})),"")</definedName>
    <definedName name="М123" localSheetId="1" hidden="1">INDEX([0]!сот,'Смета 3П №2 (ЗРУ)'!Е8+1)&amp;IF('Смета 3П №2 (ЗРУ)'!Е7=1,INDEX([0]!цать,'Смета 3П №2 (ЗРУ)'!Е6+1),INDEX([0]!дес,'Смета 3П №2 (ЗРУ)'!Е7))&amp;IF('Смета 3П №2 (ЗРУ)'!Е7&lt;&gt;1,INDEX([0]!ед,'Смета 3П №2 (ЗРУ)'!Е6+1),"")&amp;IF('Смета 3П №2 (ЗРУ)'!Е6+'Смета 3П №2 (ЗРУ)'!Е7+'Смета 3П №2 (ЗРУ)'!Е8,"миллион"&amp;IF('Смета 3П №2 (ЗРУ)'!Е7=1,"ов ",LOOKUP('Смета 3П №2 (ЗРУ)'!Е6,{0,1,2,5},{"ов "," ","а ","ов "})),"")</definedName>
    <definedName name="М123" hidden="1">INDEX(сот,Е8+1)&amp;IF(Е7=1,INDEX(цать,Е6+1),INDEX(дес,Е7))&amp;IF(Е7&lt;&gt;1,INDEX(ед,Е6+1),"")&amp;IF(Е6+Е7+Е8,"миллион"&amp;IF(Е7=1,"ов ",LOOKUP(Е6,{0,1,2,5},{"ов "," ","а ","ов "})),"")</definedName>
    <definedName name="мым" localSheetId="2">[4]!мым</definedName>
    <definedName name="мым" localSheetId="0">[4]!мым</definedName>
    <definedName name="мым" localSheetId="1">[4]!мым</definedName>
    <definedName name="мым">[4]!мым</definedName>
    <definedName name="_xlnm.Print_Area" localSheetId="2">'Смета 3П (отпр)'!$A$10:$CB$76</definedName>
    <definedName name="_xlnm.Print_Area" localSheetId="0">'Смета 3П №1 (МК)'!$A$10:$CB$56</definedName>
    <definedName name="_xlnm.Print_Area" localSheetId="1">'Смета 3П №2 (ЗРУ)'!$A$10:$CB$76</definedName>
    <definedName name="ОПР">0.4781</definedName>
    <definedName name="ОХР">0.3795</definedName>
    <definedName name="папа" localSheetId="2" hidden="1">{"konoplin - Личное представление",#N/A,TRUE,"ФинПлан_1кв";"konoplin - Личное представление",#N/A,TRUE,"ФинПлан_2кв"}</definedName>
    <definedName name="папа" localSheetId="0" hidden="1">{"konoplin - Личное представление",#N/A,TRUE,"ФинПлан_1кв";"konoplin - Личное представление",#N/A,TRUE,"ФинПлан_2кв"}</definedName>
    <definedName name="папа" localSheetId="1" hidden="1">{"konoplin - Личное представление",#N/A,TRUE,"ФинПлан_1кв";"konoplin - Личное представление",#N/A,TRUE,"ФинПлан_2кв"}</definedName>
    <definedName name="папа" hidden="1">{"konoplin - Личное представление",#N/A,TRUE,"ФинПлан_1кв";"konoplin - Личное представление",#N/A,TRUE,"ФинПлан_2кв"}</definedName>
    <definedName name="первый" localSheetId="2">#REF!</definedName>
    <definedName name="первый" localSheetId="0">#REF!</definedName>
    <definedName name="первый" localSheetId="1">#REF!</definedName>
    <definedName name="первый">#REF!</definedName>
    <definedName name="план1" localSheetId="2">'[1]Таб1.1'!#REF!</definedName>
    <definedName name="план1" localSheetId="0">'[1]Таб1.1'!#REF!</definedName>
    <definedName name="план1" localSheetId="1">'[1]Таб1.1'!#REF!</definedName>
    <definedName name="план1">'[1]Таб1.1'!#REF!</definedName>
    <definedName name="план12" localSheetId="2">'[1]Таб1.1'!#REF!</definedName>
    <definedName name="план12" localSheetId="0">'[1]Таб1.1'!#REF!</definedName>
    <definedName name="план12" localSheetId="1">'[1]Таб1.1'!#REF!</definedName>
    <definedName name="план12">'[1]Таб1.1'!#REF!</definedName>
    <definedName name="Подраздел" localSheetId="2">[10]Шаблоны!#REF!</definedName>
    <definedName name="Подраздел" localSheetId="0">[10]Шаблоны!#REF!</definedName>
    <definedName name="Подраздел" localSheetId="1">[10]Шаблоны!#REF!</definedName>
    <definedName name="Подраздел">[10]Шаблоны!#REF!</definedName>
    <definedName name="Праздники">[12]Служебный!$A$4:$A$48</definedName>
    <definedName name="прибыль3" localSheetId="2" hidden="1">{#N/A,#N/A,TRUE,"Лист1";#N/A,#N/A,TRUE,"Лист2";#N/A,#N/A,TRUE,"Лист3"}</definedName>
    <definedName name="прибыль3" localSheetId="0" hidden="1">{#N/A,#N/A,TRUE,"Лист1";#N/A,#N/A,TRUE,"Лист2";#N/A,#N/A,TRUE,"Лист3"}</definedName>
    <definedName name="прибыль3" localSheetId="1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азделы" localSheetId="2">[10]Шаблоны!#REF!</definedName>
    <definedName name="разделы" localSheetId="0">[10]Шаблоны!#REF!</definedName>
    <definedName name="разделы" localSheetId="1">[10]Шаблоны!#REF!</definedName>
    <definedName name="разделы">[10]Шаблоны!#REF!</definedName>
    <definedName name="рис1" localSheetId="2" hidden="1">{#N/A,#N/A,TRUE,"Лист1";#N/A,#N/A,TRUE,"Лист2";#N/A,#N/A,TRUE,"Лист3"}</definedName>
    <definedName name="рис1" localSheetId="0" hidden="1">{#N/A,#N/A,TRUE,"Лист1";#N/A,#N/A,TRUE,"Лист2";#N/A,#N/A,TRUE,"Лист3"}</definedName>
    <definedName name="рис1" localSheetId="1" hidden="1">{#N/A,#N/A,TRUE,"Лист1";#N/A,#N/A,TRUE,"Лист2";#N/A,#N/A,TRUE,"Лист3"}</definedName>
    <definedName name="рис1" hidden="1">{#N/A,#N/A,TRUE,"Лист1";#N/A,#N/A,TRUE,"Лист2";#N/A,#N/A,TRUE,"Лист3"}</definedName>
    <definedName name="Риски_проекта" localSheetId="2">[10]Шаблоны!#REF!</definedName>
    <definedName name="Риски_проекта" localSheetId="0">[10]Шаблоны!#REF!</definedName>
    <definedName name="Риски_проекта" localSheetId="1">[10]Шаблоны!#REF!</definedName>
    <definedName name="Риски_проекта">[10]Шаблоны!#REF!</definedName>
    <definedName name="ррлол" hidden="1">{"'Hosting'!$A$2:$I$61"}</definedName>
    <definedName name="с" localSheetId="2">'[1]Таб1.1'!#REF!</definedName>
    <definedName name="с" localSheetId="0">'[1]Таб1.1'!#REF!</definedName>
    <definedName name="с" localSheetId="1">'[1]Таб1.1'!#REF!</definedName>
    <definedName name="с">'[1]Таб1.1'!#REF!</definedName>
    <definedName name="свод">[13]ИЦЭНЕРГО!$A$14:$B$16</definedName>
    <definedName name="Сегменты">[10]Шаблоны!$C$1:$C$6</definedName>
    <definedName name="сот" hidden="1">{"","сто ","двести ","триста ","четыреста ","пятьсот ","шестьсот ","семьсот ","восемьсот ","девятьсот "}</definedName>
    <definedName name="сс" localSheetId="2">[4]!сс</definedName>
    <definedName name="сс" localSheetId="0">[4]!сс</definedName>
    <definedName name="сс" localSheetId="1">[4]!сс</definedName>
    <definedName name="сс">[4]!сс</definedName>
    <definedName name="сссс" localSheetId="2">[4]!сссс</definedName>
    <definedName name="сссс" localSheetId="0">[4]!сссс</definedName>
    <definedName name="сссс" localSheetId="1">[4]!сссс</definedName>
    <definedName name="сссс">[4]!сссс</definedName>
    <definedName name="ссы" localSheetId="2">[4]!ссы</definedName>
    <definedName name="ссы" localSheetId="0">[4]!ссы</definedName>
    <definedName name="ссы" localSheetId="1">[4]!ссы</definedName>
    <definedName name="ссы">[4]!ссы</definedName>
    <definedName name="Ставка">'[11]План движения персонала'!$P$5:$P$2980</definedName>
    <definedName name="СТАНДАРТ" localSheetId="2">[10]Шаблоны!#REF!</definedName>
    <definedName name="СТАНДАРТ" localSheetId="0">[10]Шаблоны!#REF!</definedName>
    <definedName name="СТАНДАРТ" localSheetId="1">[10]Шаблоны!#REF!</definedName>
    <definedName name="СТАНДАРТ">[10]Шаблоны!#REF!</definedName>
    <definedName name="Т123" localSheetId="2" hidden="1">INDEX([0]!сот,'Смета 3П (отпр)'!Е5+1)&amp;IF('Смета 3П (отпр)'!Е4=1,INDEX([0]!цать,'Смета 3П (отпр)'!Е3+1),INDEX([0]!дес,'Смета 3П (отпр)'!Е4))&amp;IF('Смета 3П (отпр)'!Е4&lt;&gt;1,INDEX([0]!едж,'Смета 3П (отпр)'!Е3+1),"")&amp;IF('Смета 3П (отпр)'!Е3+'Смета 3П (отпр)'!Е4+'Смета 3П (отпр)'!Е5,"тысяч"&amp;IF('Смета 3П (отпр)'!Е4=1," ",LOOKUP('Смета 3П (отпр)'!Е3,{0,1,2,5},{" ","а ","и "," "})),"")</definedName>
    <definedName name="Т123" localSheetId="0" hidden="1">INDEX([0]!сот,'Смета 3П №1 (МК)'!Е5+1)&amp;IF('Смета 3П №1 (МК)'!Е4=1,INDEX([0]!цать,'Смета 3П №1 (МК)'!Е3+1),INDEX([0]!дес,'Смета 3П №1 (МК)'!Е4))&amp;IF('Смета 3П №1 (МК)'!Е4&lt;&gt;1,INDEX([0]!едж,'Смета 3П №1 (МК)'!Е3+1),"")&amp;IF('Смета 3П №1 (МК)'!Е3+'Смета 3П №1 (МК)'!Е4+'Смета 3П №1 (МК)'!Е5,"тысяч"&amp;IF('Смета 3П №1 (МК)'!Е4=1," ",LOOKUP('Смета 3П №1 (МК)'!Е3,{0,1,2,5},{" ","а ","и "," "})),"")</definedName>
    <definedName name="Т123" localSheetId="1" hidden="1">INDEX([0]!сот,'Смета 3П №2 (ЗРУ)'!Е5+1)&amp;IF('Смета 3П №2 (ЗРУ)'!Е4=1,INDEX([0]!цать,'Смета 3П №2 (ЗРУ)'!Е3+1),INDEX([0]!дес,'Смета 3П №2 (ЗРУ)'!Е4))&amp;IF('Смета 3П №2 (ЗРУ)'!Е4&lt;&gt;1,INDEX([0]!едж,'Смета 3П №2 (ЗРУ)'!Е3+1),"")&amp;IF('Смета 3П №2 (ЗРУ)'!Е3+'Смета 3П №2 (ЗРУ)'!Е4+'Смета 3П №2 (ЗРУ)'!Е5,"тысяч"&amp;IF('Смета 3П №2 (ЗРУ)'!Е4=1," ",LOOKUP('Смета 3П №2 (ЗРУ)'!Е3,{0,1,2,5},{" ","а ","и "," "})),"")</definedName>
    <definedName name="Т123" hidden="1">INDEX(сот,Е5+1)&amp;IF(Е4=1,INDEX(цать,Е3+1),INDEX(дес,Е4))&amp;IF(Е4&lt;&gt;1,INDEX(едж,Е3+1),"")&amp;IF(Е3+Е4+Е5,"тысяч"&amp;IF(Е4=1," ",LOOKUP(Е3,{0,1,2,5},{" ","а ","и "," "})),"")</definedName>
    <definedName name="Томск" hidden="1">{#N/A,#N/A,FALSE,"Шаблон_Спец1"}</definedName>
    <definedName name="тп" localSheetId="2" hidden="1">{#N/A,#N/A,TRUE,"Лист1";#N/A,#N/A,TRUE,"Лист2";#N/A,#N/A,TRUE,"Лист3"}</definedName>
    <definedName name="тп" localSheetId="0" hidden="1">{#N/A,#N/A,TRUE,"Лист1";#N/A,#N/A,TRUE,"Лист2";#N/A,#N/A,TRUE,"Лист3"}</definedName>
    <definedName name="тп" localSheetId="1" hidden="1">{#N/A,#N/A,TRUE,"Лист1";#N/A,#N/A,TRUE,"Лист2";#N/A,#N/A,TRUE,"Лист3"}</definedName>
    <definedName name="тп" hidden="1">{#N/A,#N/A,TRUE,"Лист1";#N/A,#N/A,TRUE,"Лист2";#N/A,#N/A,TRUE,"Лист3"}</definedName>
    <definedName name="третий" localSheetId="2">#REF!</definedName>
    <definedName name="третий" localSheetId="0">#REF!</definedName>
    <definedName name="третий" localSheetId="1">#REF!</definedName>
    <definedName name="третий">#REF!</definedName>
    <definedName name="Трудозатраты_со_специализацией1" localSheetId="2">#REF!</definedName>
    <definedName name="Трудозатраты_со_специализацией1" localSheetId="0">#REF!</definedName>
    <definedName name="Трудозатраты_со_специализацией1" localSheetId="1">#REF!</definedName>
    <definedName name="Трудозатраты_со_специализацией1">#REF!</definedName>
    <definedName name="у" localSheetId="2">[4]!у</definedName>
    <definedName name="у" localSheetId="0">[4]!у</definedName>
    <definedName name="у" localSheetId="1">[4]!у</definedName>
    <definedName name="у">[4]!у</definedName>
    <definedName name="ук" localSheetId="2">[4]!ук</definedName>
    <definedName name="ук" localSheetId="0">[4]!ук</definedName>
    <definedName name="ук" localSheetId="1">[4]!ук</definedName>
    <definedName name="ук">[4]!ук</definedName>
    <definedName name="укеееукеееееееееееееее" localSheetId="2" hidden="1">{#N/A,#N/A,TRUE,"Лист1";#N/A,#N/A,TRUE,"Лист2";#N/A,#N/A,TRUE,"Лист3"}</definedName>
    <definedName name="укеееукеееееееееееееее" localSheetId="0" hidden="1">{#N/A,#N/A,TRUE,"Лист1";#N/A,#N/A,TRUE,"Лист2";#N/A,#N/A,TRUE,"Лист3"}</definedName>
    <definedName name="укеееукеееееееееееееее" localSheetId="1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2" hidden="1">{#N/A,#N/A,TRUE,"Лист1";#N/A,#N/A,TRUE,"Лист2";#N/A,#N/A,TRUE,"Лист3"}</definedName>
    <definedName name="укеукеуеуе" localSheetId="0" hidden="1">{#N/A,#N/A,TRUE,"Лист1";#N/A,#N/A,TRUE,"Лист2";#N/A,#N/A,TRUE,"Лист3"}</definedName>
    <definedName name="укеукеуеуе" localSheetId="1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ралвагонзавод" localSheetId="2">#REF!</definedName>
    <definedName name="уралвагонзавод" localSheetId="0">#REF!</definedName>
    <definedName name="уралвагонзавод" localSheetId="1">#REF!</definedName>
    <definedName name="уралвагонзавод">#REF!</definedName>
    <definedName name="Уровень_должности">[11]справка!$F$5:$F$10</definedName>
    <definedName name="факт1" localSheetId="2">'[1]Таб1.1'!#REF!</definedName>
    <definedName name="факт1" localSheetId="0">'[1]Таб1.1'!#REF!</definedName>
    <definedName name="факт1" localSheetId="1">'[1]Таб1.1'!#REF!</definedName>
    <definedName name="факт1">'[1]Таб1.1'!#REF!</definedName>
    <definedName name="ффф" hidden="1">{#N/A,#N/A,FALSE,"Шаблон_Спец1"}</definedName>
    <definedName name="ффффф" hidden="1">{#N/A,#N/A,FALSE,"Шаблон_Спец1"}</definedName>
    <definedName name="фыф" hidden="1">{#N/A,#N/A,FALSE,"Шаблон_Спец1"}</definedName>
    <definedName name="ц" localSheetId="2">[4]!ц</definedName>
    <definedName name="ц" localSheetId="0">[4]!ц</definedName>
    <definedName name="ц" localSheetId="1">[4]!ц</definedName>
    <definedName name="ц">[4]!ц</definedName>
    <definedName name="ц2" hidden="1">{"'Hosting'!$A$2:$I$61"}</definedName>
    <definedName name="цать" hidden="1">{"десять ","одиннадцать ","двенадцать ","тринадцать ","четырнадцать ","пятнадцать ","шестнадцать ","семнадцать ","восемнадцать ","девятнадцать "}</definedName>
    <definedName name="цу" localSheetId="2">[4]!цу</definedName>
    <definedName name="цу" localSheetId="0">[4]!цу</definedName>
    <definedName name="цу" localSheetId="1">[4]!цу</definedName>
    <definedName name="цу">[4]!цу</definedName>
    <definedName name="цуйцуцйув" hidden="1">{#N/A,#N/A,FALSE,"Шаблон_Спец1"}</definedName>
    <definedName name="цццц" hidden="1">{#N/A,#N/A,FALSE,"Шаблон_Спец1"}</definedName>
    <definedName name="ццццц" hidden="1">{#N/A,#N/A,FALSE,"Шаблон_Спец1"}</definedName>
    <definedName name="четвертый" localSheetId="2">#REF!</definedName>
    <definedName name="четвертый" localSheetId="0">#REF!</definedName>
    <definedName name="четвертый" localSheetId="1">#REF!</definedName>
    <definedName name="четвертый">#REF!</definedName>
    <definedName name="ччч" hidden="1">{#N/A,#N/A,FALSE,"Шаблон_Спец1"}</definedName>
    <definedName name="щ" localSheetId="2">[4]!щ</definedName>
    <definedName name="щ" localSheetId="0">[4]!щ</definedName>
    <definedName name="щ" localSheetId="1">[4]!щ</definedName>
    <definedName name="щ">[4]!щ</definedName>
    <definedName name="ы2" hidden="1">{"'Hosting'!$A$2:$I$61"}</definedName>
    <definedName name="ыв" localSheetId="2">[4]!ыв</definedName>
    <definedName name="ыв" localSheetId="0">[4]!ыв</definedName>
    <definedName name="ыв" localSheetId="1">[4]!ыв</definedName>
    <definedName name="ыв">[4]!ыв</definedName>
    <definedName name="ыуаы" localSheetId="2" hidden="1">{#N/A,#N/A,TRUE,"Лист1";#N/A,#N/A,TRUE,"Лист2";#N/A,#N/A,TRUE,"Лист3"}</definedName>
    <definedName name="ыуаы" localSheetId="0" hidden="1">{#N/A,#N/A,TRUE,"Лист1";#N/A,#N/A,TRUE,"Лист2";#N/A,#N/A,TRUE,"Лист3"}</definedName>
    <definedName name="ыуаы" localSheetId="1" hidden="1">{#N/A,#N/A,TRUE,"Лист1";#N/A,#N/A,TRUE,"Лист2";#N/A,#N/A,TRUE,"Лист3"}</definedName>
    <definedName name="ыуаы" hidden="1">{#N/A,#N/A,TRUE,"Лист1";#N/A,#N/A,TRUE,"Лист2";#N/A,#N/A,TRUE,"Лист3"}</definedName>
    <definedName name="ыыы" hidden="1">{#N/A,#N/A,FALSE,"Шаблон_Спец1"}</definedName>
    <definedName name="ыыыы" localSheetId="2" hidden="1">{#N/A,#N/A,FALSE,"Шаблон_Спец1"}</definedName>
    <definedName name="ыыыы" localSheetId="0" hidden="1">{#N/A,#N/A,FALSE,"Шаблон_Спец1"}</definedName>
    <definedName name="ыыыы" localSheetId="1" hidden="1">{#N/A,#N/A,FALSE,"Шаблон_Спец1"}</definedName>
    <definedName name="ыыыы">[4]!ыыыы</definedName>
    <definedName name="ыыыыы" hidden="1">{#N/A,#N/A,FALSE,"Шаблон_Спец1"}</definedName>
    <definedName name="ыыыыыы" hidden="1">{#N/A,#N/A,FALSE,"Шаблон_Спец1"}</definedName>
    <definedName name="ыыыыыыыы" hidden="1">{#N/A,#N/A,FALSE,"Шаблон_Спец1"}</definedName>
    <definedName name="Экопия" hidden="1">{#N/A,#N/A,FALSE,"Шаблон_Спец1"}</definedName>
    <definedName name="ячсвивыкр" hidden="1">{#N/A,#N/A,FALSE,"Шаблон_Спец1"}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H52" i="2" l="1"/>
  <c r="CH41" i="3"/>
  <c r="BB36" i="2" l="1"/>
  <c r="BT36" i="2" s="1"/>
  <c r="BB33" i="2"/>
  <c r="BB37" i="2"/>
  <c r="BB35" i="2"/>
  <c r="BT35" i="2" s="1"/>
  <c r="BB34" i="2"/>
  <c r="BB32" i="2"/>
  <c r="BB26" i="3"/>
  <c r="BT26" i="3" s="1"/>
  <c r="BB25" i="3"/>
  <c r="BT25" i="3" s="1"/>
  <c r="BB24" i="3"/>
  <c r="BT24" i="3" s="1"/>
  <c r="BB23" i="3"/>
  <c r="BT23" i="3" s="1"/>
  <c r="BB22" i="3"/>
  <c r="BT22" i="3" s="1"/>
  <c r="BB21" i="3"/>
  <c r="BT21" i="3" s="1"/>
  <c r="CK57" i="1"/>
  <c r="CJ55" i="1"/>
  <c r="CK55" i="1" s="1"/>
  <c r="CJ57" i="1"/>
  <c r="CJ47" i="1"/>
  <c r="CJ48" i="1"/>
  <c r="CJ49" i="1"/>
  <c r="CJ50" i="1"/>
  <c r="CJ51" i="1"/>
  <c r="CJ52" i="1"/>
  <c r="CJ53" i="1"/>
  <c r="CJ46" i="1"/>
  <c r="CJ40" i="1"/>
  <c r="CJ41" i="1"/>
  <c r="CJ42" i="1"/>
  <c r="CJ43" i="1"/>
  <c r="CJ44" i="1"/>
  <c r="CJ45" i="1"/>
  <c r="CJ59" i="1"/>
  <c r="CJ60" i="1"/>
  <c r="CJ61" i="1"/>
  <c r="CH33" i="3"/>
  <c r="CH32" i="3"/>
  <c r="CH31" i="3"/>
  <c r="CH30" i="3"/>
  <c r="CH29" i="3"/>
  <c r="CH28" i="3"/>
  <c r="BK28" i="3"/>
  <c r="BB28" i="3"/>
  <c r="CH27" i="3"/>
  <c r="BK27" i="3"/>
  <c r="BB27" i="3"/>
  <c r="Z20" i="3"/>
  <c r="CH44" i="2"/>
  <c r="CH43" i="2"/>
  <c r="CH42" i="2"/>
  <c r="CH41" i="2"/>
  <c r="CH40" i="2"/>
  <c r="CH39" i="2"/>
  <c r="BK39" i="2"/>
  <c r="BB39" i="2"/>
  <c r="BT39" i="2" s="1"/>
  <c r="CH38" i="2"/>
  <c r="BK38" i="2"/>
  <c r="BB38" i="2"/>
  <c r="BT38" i="2" s="1"/>
  <c r="BT37" i="2"/>
  <c r="BT34" i="2"/>
  <c r="BT33" i="2"/>
  <c r="BT32" i="2"/>
  <c r="Z31" i="2"/>
  <c r="E31" i="2"/>
  <c r="BT28" i="3" l="1"/>
  <c r="BT27" i="3"/>
  <c r="BT20" i="3" s="1"/>
  <c r="BT31" i="2"/>
  <c r="BB46" i="2" s="1"/>
  <c r="BO52" i="2" s="1"/>
  <c r="BB31" i="2"/>
  <c r="BK31" i="2" s="1"/>
  <c r="CJ36" i="1"/>
  <c r="CJ34" i="1"/>
  <c r="BB20" i="3"/>
  <c r="CH50" i="1"/>
  <c r="CH44" i="1"/>
  <c r="CH43" i="1"/>
  <c r="CH42" i="1"/>
  <c r="CH41" i="1"/>
  <c r="CH40" i="1"/>
  <c r="CH39" i="1"/>
  <c r="BK39" i="1"/>
  <c r="BB39" i="1"/>
  <c r="CH38" i="1"/>
  <c r="BK38" i="1"/>
  <c r="BT38" i="1" s="1"/>
  <c r="CJ38" i="1" s="1"/>
  <c r="BB38" i="1"/>
  <c r="BT37" i="1"/>
  <c r="CJ37" i="1" s="1"/>
  <c r="BT36" i="1"/>
  <c r="BT35" i="1"/>
  <c r="CJ35" i="1" s="1"/>
  <c r="BT34" i="1"/>
  <c r="BT33" i="1"/>
  <c r="CJ33" i="1" s="1"/>
  <c r="BT32" i="1"/>
  <c r="CJ32" i="1" s="1"/>
  <c r="BB31" i="1"/>
  <c r="Z31" i="1"/>
  <c r="E31" i="1"/>
  <c r="BT39" i="1" l="1"/>
  <c r="CJ39" i="1" s="1"/>
  <c r="BO50" i="2"/>
  <c r="AN54" i="2" s="1"/>
  <c r="Z56" i="2" s="1"/>
  <c r="BB35" i="3"/>
  <c r="BK20" i="3"/>
  <c r="BT31" i="1"/>
  <c r="CJ31" i="1" s="1"/>
  <c r="P58" i="2" l="1"/>
  <c r="AO65" i="2" s="1"/>
  <c r="BH67" i="2" s="1"/>
  <c r="BO41" i="3"/>
  <c r="BO39" i="3"/>
  <c r="BK31" i="1"/>
  <c r="BB46" i="1"/>
  <c r="AN43" i="3" l="1"/>
  <c r="Z45" i="3" s="1"/>
  <c r="BO52" i="1"/>
  <c r="BO50" i="1"/>
  <c r="BB48" i="1"/>
  <c r="AN54" i="1" s="1"/>
  <c r="CJ54" i="1" s="1"/>
  <c r="CK54" i="1" l="1"/>
  <c r="P47" i="3"/>
  <c r="Z56" i="1"/>
  <c r="P58" i="1" l="1"/>
  <c r="CJ56" i="1"/>
  <c r="CK56" i="1" s="1"/>
  <c r="AO54" i="3"/>
  <c r="BH56" i="3" s="1"/>
  <c r="AO65" i="1" l="1"/>
  <c r="BH67" i="1" s="1"/>
  <c r="CJ58" i="1"/>
  <c r="CK58" i="1" s="1"/>
</calcChain>
</file>

<file path=xl/sharedStrings.xml><?xml version="1.0" encoding="utf-8"?>
<sst xmlns="http://schemas.openxmlformats.org/spreadsheetml/2006/main" count="188" uniqueCount="66">
  <si>
    <t>СМЕТА №</t>
  </si>
  <si>
    <t>1</t>
  </si>
  <si>
    <t>Наименование предприятия, здания, сооружения, стадии проектирования, этапа, вида</t>
  </si>
  <si>
    <t>проектных или изыскательских работ</t>
  </si>
  <si>
    <t xml:space="preserve"> «Черногорский горно-обогатительный комбинат (ГОК). Очередь 1. Вскрытие и отработка запасов Черногорского месторождения. Черногорская ТЭЦ и межсистемная связь 110 кВ»</t>
  </si>
  <si>
    <t>Расчёт металлоконструкций зданий и сооружений по предварительным метеорологическим изысканиям, выполнение работ по проектированию здания ЗРУ</t>
  </si>
  <si>
    <t>Наименование проектной (изыскательской) организации</t>
  </si>
  <si>
    <t>АО "Институт Теплоэлектропроект"</t>
  </si>
  <si>
    <t>Наименование организации заказчика</t>
  </si>
  <si>
    <t>ООО "Институт Гипроникель"</t>
  </si>
  <si>
    <t>1 мес</t>
  </si>
  <si>
    <t>руб.</t>
  </si>
  <si>
    <t>№
п. п.</t>
  </si>
  <si>
    <t>Перечень выполняемых работ</t>
  </si>
  <si>
    <t>Исполнители</t>
  </si>
  <si>
    <t>Коли-</t>
  </si>
  <si>
    <t>Средняя</t>
  </si>
  <si>
    <t>Оплата</t>
  </si>
  <si>
    <t>кол-во</t>
  </si>
  <si>
    <t>должность</t>
  </si>
  <si>
    <t>чество</t>
  </si>
  <si>
    <t>оплата</t>
  </si>
  <si>
    <t>труда</t>
  </si>
  <si>
    <t>человеко-</t>
  </si>
  <si>
    <t>(всего)</t>
  </si>
  <si>
    <t>дней</t>
  </si>
  <si>
    <t>за 1 день</t>
  </si>
  <si>
    <t>1.</t>
  </si>
  <si>
    <t>1.1.</t>
  </si>
  <si>
    <t>Главный инженер проекта</t>
  </si>
  <si>
    <t>1.2.</t>
  </si>
  <si>
    <t>Строительный отдел</t>
  </si>
  <si>
    <t>1.3.</t>
  </si>
  <si>
    <t>Отдел металлоконструкций</t>
  </si>
  <si>
    <t>1.4.</t>
  </si>
  <si>
    <t>Электротехнический  отдел</t>
  </si>
  <si>
    <t>1.5.</t>
  </si>
  <si>
    <t>Отдел автоматизированных систем управления</t>
  </si>
  <si>
    <t>1.6.</t>
  </si>
  <si>
    <t>Санитарно-технический отдел</t>
  </si>
  <si>
    <t>Отдел  подстанций</t>
  </si>
  <si>
    <t>Управление по экономике проектов и сметному ценообразованию</t>
  </si>
  <si>
    <t>Итого оплата труда, руб.</t>
  </si>
  <si>
    <t>Начисление страховых взносов на оплату труда, в руб.</t>
  </si>
  <si>
    <t>Другие прямые затраты (бумага, расходные материалы и т.д.), в руб.</t>
  </si>
  <si>
    <t>Накладные расходы (89,8% от п. 1), в руб.</t>
  </si>
  <si>
    <r>
      <rPr>
        <b/>
        <sz val="12"/>
        <rFont val="Times New Roman"/>
        <family val="1"/>
        <charset val="204"/>
      </rPr>
      <t>Итого</t>
    </r>
    <r>
      <rPr>
        <sz val="12"/>
        <rFont val="Times New Roman"/>
        <family val="1"/>
        <charset val="204"/>
      </rPr>
      <t xml:space="preserve"> прямые затраты и накладные расходы, в руб.</t>
    </r>
  </si>
  <si>
    <t>Накопления (прибыль 10%), в руб.</t>
  </si>
  <si>
    <t>Всего, в руб.</t>
  </si>
  <si>
    <t>в том числе Проектная документация (40%), в руб.</t>
  </si>
  <si>
    <t>в том числе Разработка рабочей документации (60%), в руб.</t>
  </si>
  <si>
    <t>(сумма прописью)</t>
  </si>
  <si>
    <t xml:space="preserve">Проезд (до места и обратно), в руб. </t>
  </si>
  <si>
    <t xml:space="preserve">Всего с учетом проезда (до места и обратно), в руб. </t>
  </si>
  <si>
    <t xml:space="preserve">Итого стоимость работы (стоимость 1 чел. дня на объекте), в руб. </t>
  </si>
  <si>
    <t>Генеральный директор</t>
  </si>
  <si>
    <t>Д. Н. Филиппов</t>
  </si>
  <si>
    <t>(подпись (инициалы, фамилия))</t>
  </si>
  <si>
    <t xml:space="preserve">            М.В. Дмитриев</t>
  </si>
  <si>
    <t>Начальник ПЭО</t>
  </si>
  <si>
    <t xml:space="preserve">                                         А.М. Морозов</t>
  </si>
  <si>
    <t>Выполнение бросовых работ по проектированию здания ЗРУ</t>
  </si>
  <si>
    <t>Расчёт металлоконструкций зданий и сооружений по предварительным метеорологическим изысканиям</t>
  </si>
  <si>
    <t>Накладные расходы (122% от п. 1), в руб.</t>
  </si>
  <si>
    <t>4.1</t>
  </si>
  <si>
    <t>4.2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</si>
</sst>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7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7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3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applyFont="1" applyFill="1" applyAlignment="1">
      <alignment horizontal="center"/>
    </xf>
    <xf numFmtId="0" fontId="5" fillId="0" borderId="0" xfId="1" applyFont="1" applyFill="1" applyAlignment="1"/>
    <xf numFmtId="49" fontId="5" fillId="0" borderId="1" xfId="1" applyNumberFormat="1" applyFont="1" applyFill="1" applyBorder="1" applyAlignment="1"/>
    <xf numFmtId="49" fontId="5" fillId="0" borderId="0" xfId="1" applyNumberFormat="1" applyFont="1" applyFill="1" applyBorder="1" applyAlignment="1"/>
    <xf numFmtId="0" fontId="5" fillId="0" borderId="0" xfId="1" applyFont="1" applyAlignment="1">
      <alignment horizontal="center"/>
    </xf>
    <xf numFmtId="0" fontId="3" fillId="0" borderId="0" xfId="1" applyFont="1" applyAlignment="1">
      <alignment horizontal="left"/>
    </xf>
    <xf numFmtId="0" fontId="3" fillId="0" borderId="0" xfId="1" applyFont="1" applyFill="1" applyAlignment="1">
      <alignment horizontal="left"/>
    </xf>
    <xf numFmtId="0" fontId="3" fillId="0" borderId="0" xfId="1" applyFont="1" applyFill="1" applyAlignment="1">
      <alignment horizontal="center"/>
    </xf>
    <xf numFmtId="4" fontId="3" fillId="0" borderId="0" xfId="1" applyNumberFormat="1" applyFont="1" applyAlignment="1">
      <alignment horizontal="center"/>
    </xf>
    <xf numFmtId="2" fontId="3" fillId="0" borderId="0" xfId="1" applyNumberFormat="1" applyFont="1" applyAlignment="1">
      <alignment horizontal="center"/>
    </xf>
    <xf numFmtId="4" fontId="3" fillId="0" borderId="3" xfId="1" applyNumberFormat="1" applyFont="1" applyBorder="1" applyAlignment="1">
      <alignment vertical="center" wrapText="1"/>
    </xf>
    <xf numFmtId="0" fontId="3" fillId="0" borderId="0" xfId="1" applyFont="1" applyAlignment="1">
      <alignment horizontal="center" vertical="center"/>
    </xf>
    <xf numFmtId="4" fontId="3" fillId="0" borderId="3" xfId="1" applyNumberFormat="1" applyFont="1" applyBorder="1" applyAlignment="1">
      <alignment vertical="center"/>
    </xf>
    <xf numFmtId="2" fontId="3" fillId="0" borderId="0" xfId="1" applyNumberFormat="1" applyFont="1" applyAlignment="1">
      <alignment horizontal="center" vertical="center"/>
    </xf>
    <xf numFmtId="4" fontId="3" fillId="0" borderId="3" xfId="1" applyNumberFormat="1" applyFont="1" applyFill="1" applyBorder="1" applyAlignment="1">
      <alignment vertical="center" wrapText="1"/>
    </xf>
    <xf numFmtId="165" fontId="3" fillId="0" borderId="0" xfId="1" applyNumberFormat="1" applyFont="1" applyAlignment="1">
      <alignment horizontal="center" vertical="center"/>
    </xf>
    <xf numFmtId="0" fontId="3" fillId="0" borderId="7" xfId="1" applyFont="1" applyBorder="1" applyAlignment="1">
      <alignment vertical="center"/>
    </xf>
    <xf numFmtId="0" fontId="3" fillId="0" borderId="0" xfId="1" applyFont="1" applyBorder="1" applyAlignment="1">
      <alignment vertical="center"/>
    </xf>
    <xf numFmtId="0" fontId="3" fillId="0" borderId="8" xfId="1" applyFont="1" applyBorder="1" applyAlignment="1">
      <alignment vertical="center"/>
    </xf>
    <xf numFmtId="0" fontId="3" fillId="0" borderId="7" xfId="1" applyFont="1" applyFill="1" applyBorder="1" applyAlignment="1">
      <alignment vertical="center" wrapText="1"/>
    </xf>
    <xf numFmtId="0" fontId="3" fillId="0" borderId="0" xfId="1" applyFont="1" applyFill="1" applyBorder="1" applyAlignment="1">
      <alignment vertical="center" wrapText="1"/>
    </xf>
    <xf numFmtId="0" fontId="3" fillId="0" borderId="8" xfId="1" applyFont="1" applyFill="1" applyBorder="1" applyAlignment="1">
      <alignment vertical="center" wrapText="1"/>
    </xf>
    <xf numFmtId="0" fontId="3" fillId="0" borderId="9" xfId="1" applyFont="1" applyBorder="1" applyAlignment="1">
      <alignment vertical="center"/>
    </xf>
    <xf numFmtId="0" fontId="3" fillId="0" borderId="1" xfId="1" applyFont="1" applyBorder="1" applyAlignment="1">
      <alignment vertical="center"/>
    </xf>
    <xf numFmtId="0" fontId="3" fillId="0" borderId="10" xfId="1" applyFont="1" applyBorder="1" applyAlignment="1">
      <alignment vertical="center"/>
    </xf>
    <xf numFmtId="0" fontId="3" fillId="0" borderId="9" xfId="1" applyFont="1" applyFill="1" applyBorder="1" applyAlignment="1">
      <alignment vertical="center" wrapText="1"/>
    </xf>
    <xf numFmtId="0" fontId="3" fillId="0" borderId="1" xfId="1" applyFont="1" applyFill="1" applyBorder="1" applyAlignment="1">
      <alignment vertical="center" wrapText="1"/>
    </xf>
    <xf numFmtId="0" fontId="3" fillId="0" borderId="10" xfId="1" applyFont="1" applyFill="1" applyBorder="1" applyAlignment="1">
      <alignment vertical="center" wrapText="1"/>
    </xf>
    <xf numFmtId="0" fontId="3" fillId="0" borderId="5" xfId="1" applyFont="1" applyBorder="1" applyAlignment="1">
      <alignment horizontal="center"/>
    </xf>
    <xf numFmtId="4" fontId="3" fillId="0" borderId="0" xfId="1" applyNumberFormat="1" applyFont="1" applyBorder="1" applyAlignment="1"/>
    <xf numFmtId="4" fontId="3" fillId="0" borderId="0" xfId="1" applyNumberFormat="1" applyFont="1" applyBorder="1" applyAlignment="1">
      <alignment horizontal="center"/>
    </xf>
    <xf numFmtId="4" fontId="3" fillId="0" borderId="1" xfId="1" applyNumberFormat="1" applyFont="1" applyBorder="1" applyAlignment="1"/>
    <xf numFmtId="166" fontId="3" fillId="0" borderId="0" xfId="1" applyNumberFormat="1" applyFont="1" applyAlignment="1">
      <alignment horizontal="center"/>
    </xf>
    <xf numFmtId="0" fontId="6" fillId="0" borderId="0" xfId="1" applyFont="1" applyFill="1" applyAlignment="1">
      <alignment horizontal="left"/>
    </xf>
    <xf numFmtId="0" fontId="6" fillId="0" borderId="0" xfId="1" applyFont="1" applyFill="1" applyAlignment="1">
      <alignment horizontal="center"/>
    </xf>
    <xf numFmtId="4" fontId="7" fillId="0" borderId="0" xfId="1" applyNumberFormat="1" applyFont="1" applyFill="1" applyAlignment="1">
      <alignment horizontal="center"/>
    </xf>
    <xf numFmtId="4" fontId="6" fillId="0" borderId="0" xfId="1" applyNumberFormat="1" applyFont="1" applyFill="1" applyAlignment="1">
      <alignment horizontal="center"/>
    </xf>
    <xf numFmtId="4" fontId="3" fillId="0" borderId="1" xfId="1" applyNumberFormat="1" applyFont="1" applyFill="1" applyBorder="1" applyAlignment="1"/>
    <xf numFmtId="4" fontId="3" fillId="0" borderId="0" xfId="1" applyNumberFormat="1" applyFont="1" applyFill="1" applyAlignment="1">
      <alignment horizontal="center"/>
    </xf>
    <xf numFmtId="0" fontId="8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6" fillId="0" borderId="0" xfId="1" applyFont="1" applyAlignment="1">
      <alignment horizontal="center"/>
    </xf>
    <xf numFmtId="3" fontId="6" fillId="0" borderId="0" xfId="1" applyNumberFormat="1" applyFont="1" applyAlignment="1">
      <alignment horizontal="center"/>
    </xf>
    <xf numFmtId="0" fontId="6" fillId="0" borderId="0" xfId="1" applyFont="1" applyAlignment="1">
      <alignment horizontal="left"/>
    </xf>
    <xf numFmtId="4" fontId="6" fillId="0" borderId="1" xfId="1" applyNumberFormat="1" applyFont="1" applyBorder="1" applyAlignment="1"/>
    <xf numFmtId="0" fontId="6" fillId="0" borderId="1" xfId="1" applyFont="1" applyBorder="1" applyAlignment="1"/>
    <xf numFmtId="4" fontId="6" fillId="0" borderId="0" xfId="1" applyNumberFormat="1" applyFont="1" applyAlignment="1">
      <alignment horizontal="center"/>
    </xf>
    <xf numFmtId="0" fontId="6" fillId="2" borderId="0" xfId="1" applyFont="1" applyFill="1" applyAlignment="1">
      <alignment horizontal="left"/>
    </xf>
    <xf numFmtId="0" fontId="3" fillId="2" borderId="0" xfId="1" applyFont="1" applyFill="1" applyAlignment="1">
      <alignment horizontal="center"/>
    </xf>
    <xf numFmtId="0" fontId="3" fillId="2" borderId="0" xfId="1" applyFont="1" applyFill="1" applyAlignment="1">
      <alignment horizontal="left"/>
    </xf>
    <xf numFmtId="4" fontId="3" fillId="2" borderId="0" xfId="1" applyNumberFormat="1" applyFont="1" applyFill="1" applyAlignment="1">
      <alignment horizontal="center"/>
    </xf>
    <xf numFmtId="4" fontId="4" fillId="0" borderId="0" xfId="1" applyNumberFormat="1" applyFont="1" applyAlignment="1">
      <alignment horizontal="center"/>
    </xf>
    <xf numFmtId="0" fontId="3" fillId="0" borderId="3" xfId="1" applyFont="1" applyBorder="1" applyAlignment="1">
      <alignment horizontal="center"/>
    </xf>
    <xf numFmtId="4" fontId="3" fillId="0" borderId="0" xfId="1" applyNumberFormat="1" applyFont="1" applyAlignment="1">
      <alignment horizontal="center" vertical="center"/>
    </xf>
    <xf numFmtId="0" fontId="2" fillId="0" borderId="1" xfId="1" applyFont="1" applyBorder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 wrapText="1"/>
    </xf>
    <xf numFmtId="0" fontId="3" fillId="0" borderId="1" xfId="1" applyFont="1" applyFill="1" applyBorder="1" applyAlignment="1">
      <alignment horizontal="center" wrapText="1"/>
    </xf>
    <xf numFmtId="0" fontId="3" fillId="0" borderId="2" xfId="1" applyFont="1" applyFill="1" applyBorder="1" applyAlignment="1">
      <alignment horizontal="center" wrapText="1"/>
    </xf>
    <xf numFmtId="0" fontId="3" fillId="0" borderId="0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9" fontId="3" fillId="0" borderId="2" xfId="1" applyNumberFormat="1" applyFont="1" applyBorder="1" applyAlignment="1">
      <alignment horizontal="center" wrapText="1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/>
    </xf>
    <xf numFmtId="0" fontId="3" fillId="0" borderId="3" xfId="1" applyFont="1" applyBorder="1" applyAlignment="1">
      <alignment horizontal="center" vertical="center"/>
    </xf>
    <xf numFmtId="164" fontId="3" fillId="0" borderId="3" xfId="1" applyNumberFormat="1" applyFont="1" applyBorder="1" applyAlignment="1">
      <alignment horizontal="center" vertical="center"/>
    </xf>
    <xf numFmtId="3" fontId="3" fillId="0" borderId="3" xfId="1" applyNumberFormat="1" applyFont="1" applyFill="1" applyBorder="1" applyAlignment="1">
      <alignment horizontal="left" vertical="center" wrapText="1"/>
    </xf>
    <xf numFmtId="3" fontId="3" fillId="0" borderId="3" xfId="1" applyNumberFormat="1" applyFont="1" applyFill="1" applyBorder="1" applyAlignment="1">
      <alignment horizontal="center" vertical="center"/>
    </xf>
    <xf numFmtId="4" fontId="3" fillId="0" borderId="3" xfId="1" applyNumberFormat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/>
    </xf>
    <xf numFmtId="4" fontId="3" fillId="0" borderId="3" xfId="1" applyNumberFormat="1" applyFont="1" applyFill="1" applyBorder="1" applyAlignment="1">
      <alignment horizontal="center" vertical="center"/>
    </xf>
    <xf numFmtId="4" fontId="3" fillId="0" borderId="3" xfId="1" applyNumberFormat="1" applyFont="1" applyBorder="1" applyAlignment="1">
      <alignment horizontal="center" vertical="center"/>
    </xf>
    <xf numFmtId="4" fontId="3" fillId="0" borderId="3" xfId="1" applyNumberFormat="1" applyFont="1" applyBorder="1" applyAlignment="1">
      <alignment horizontal="center" vertical="center" wrapText="1"/>
    </xf>
    <xf numFmtId="3" fontId="3" fillId="0" borderId="3" xfId="1" applyNumberFormat="1" applyFont="1" applyBorder="1" applyAlignment="1">
      <alignment horizontal="center" vertical="center"/>
    </xf>
    <xf numFmtId="164" fontId="3" fillId="0" borderId="11" xfId="1" applyNumberFormat="1" applyFont="1" applyFill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/>
    </xf>
    <xf numFmtId="164" fontId="3" fillId="0" borderId="12" xfId="1" applyNumberFormat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3" fontId="3" fillId="0" borderId="4" xfId="1" applyNumberFormat="1" applyFont="1" applyFill="1" applyBorder="1" applyAlignment="1">
      <alignment horizontal="left" vertical="center" wrapText="1"/>
    </xf>
    <xf numFmtId="3" fontId="3" fillId="0" borderId="5" xfId="1" applyNumberFormat="1" applyFont="1" applyFill="1" applyBorder="1" applyAlignment="1">
      <alignment horizontal="left" vertical="center" wrapText="1"/>
    </xf>
    <xf numFmtId="3" fontId="3" fillId="0" borderId="6" xfId="1" applyNumberFormat="1" applyFont="1" applyFill="1" applyBorder="1" applyAlignment="1">
      <alignment horizontal="left" vertical="center" wrapText="1"/>
    </xf>
    <xf numFmtId="4" fontId="3" fillId="0" borderId="1" xfId="1" applyNumberFormat="1" applyFont="1" applyBorder="1" applyAlignment="1">
      <alignment horizontal="right"/>
    </xf>
    <xf numFmtId="4" fontId="6" fillId="0" borderId="1" xfId="1" applyNumberFormat="1" applyFont="1" applyBorder="1" applyAlignment="1">
      <alignment horizontal="right"/>
    </xf>
    <xf numFmtId="0" fontId="6" fillId="0" borderId="1" xfId="1" applyFont="1" applyBorder="1" applyAlignment="1">
      <alignment horizontal="right"/>
    </xf>
    <xf numFmtId="0" fontId="3" fillId="2" borderId="1" xfId="1" applyFont="1" applyFill="1" applyBorder="1" applyAlignment="1">
      <alignment horizontal="center"/>
    </xf>
    <xf numFmtId="4" fontId="6" fillId="0" borderId="1" xfId="1" applyNumberFormat="1" applyFont="1" applyFill="1" applyBorder="1" applyAlignment="1">
      <alignment horizontal="right"/>
    </xf>
    <xf numFmtId="4" fontId="3" fillId="0" borderId="2" xfId="1" applyNumberFormat="1" applyFont="1" applyFill="1" applyBorder="1" applyAlignment="1">
      <alignment horizontal="right"/>
    </xf>
    <xf numFmtId="0" fontId="8" fillId="0" borderId="0" xfId="1" applyFont="1" applyAlignment="1">
      <alignment horizontal="center"/>
    </xf>
  </cellXfs>
  <cellStyles count="2">
    <cellStyle name="Обычный" xfId="0" builtinId="0"/>
    <cellStyle name="Обычный 2 2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10" Type="http://schemas.openxmlformats.org/officeDocument/2006/relationships/externalLink" Target="externalLinks/externalLink7.xml"/><Relationship Id="rId19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GRPK\&#1041;&#1080;&#1079;&#1085;&#1077;&#1089;-&#1087;&#1083;&#1072;&#1085;\&#1041;&#1055;_&#1044;&#1047;&#1054;%202006\&#1048;&#1085;&#1089;&#1090;&#1080;&#1090;&#1091;&#1090;&#1099;\&#1057;&#1086;&#1075;&#1083;&#1072;&#1089;&#1086;&#1074;&#1072;&#1085;&#1085;&#1099;&#1077;\&#1044;&#1072;&#1083;&#1100;&#1089;&#1077;&#1083;&#1100;&#1101;&#1085;&#1077;&#1088;&#1075;&#1086;&#1087;&#1088;&#1086;&#1077;&#1082;&#1090;\&#1041;&#1045;-&#1057;&#1077;&#1088;&#1074;&#1080;&#1089;_&#1053;&#1058;&#1062;_&#1044;&#1072;&#1083;&#1100;&#1089;&#1077;&#1083;&#1100;&#1101;&#1085;&#1077;&#1088;&#1075;&#1086;&#1087;&#1088;&#1086;&#1077;&#1082;&#1090;_200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pmshare\&#1041;&#1102;&#1076;&#1078;&#1077;&#1090;$\Users\KopeikinAV\Documents\&#1041;&#1102;&#1076;&#1078;&#1077;&#1090;%20&#1087;&#1088;&#1086;&#1077;&#1082;&#1090;&#1072;\&#1064;&#1072;&#1073;&#1083;&#1086;&#1085;%20&#1082;&#1072;&#1088;&#1090;&#1086;&#1095;&#1082;&#1080;%20&#1087;&#1088;&#1086;&#1077;&#1082;&#1090;&#1072;_2017&#1075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pmshare\&#1041;&#1102;&#1076;&#1078;&#1077;&#1090;$\Users\KnyazevaND\AppData\Local\Microsoft\Windows\Temporary%20Internet%20Files\Content.Outlook\41F8LO1P\&#1041;&#1056;&#1055;_2014_&#1044;&#1047;&#1054;%20v2%20(2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pmshare\&#1041;&#1102;&#1076;&#1078;&#1077;&#1090;$\Users\BVReva\AppData\Local\Microsoft\Windows\Temporary%20Internet%20Files\Content.Outlook\3VQDBJI6\ZS2_O&#1047;&#1061;_&#1055;&#1044;&#1056;%20&#1087;&#1086;%20&#1056;&#1072;&#1085;&#1085;&#1080;&#1084;%20&#1056;&#1072;&#1073;&#1086;&#1090;&#1072;&#1084;_2015-01-19&#1088;&#1077;&#1074;%201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69;&#1057;&#1048;&#1061;\&#1057;&#1087;&#1088;&#1072;&#1074;&#1082;&#1080;\&#1053;&#1086;&#1074;&#1072;&#1103;%20&#1087;&#1072;&#1087;&#1082;&#1072;%20(2)\&#1053;&#1086;&#1074;&#1072;&#1103;%20&#1087;&#1072;&#1087;&#1082;&#1072;\&#1086;&#1090;&#1095;&#1077;&#1090;%20HR\&#1060;&#1072;&#1082;&#1090;&#1086;&#1088;&#1085;&#1099;&#1081;%20&#1072;&#1085;&#1072;&#1083;&#1080;&#1079;%20&#1060;&#1054;&#1058;%20&#1073;&#1102;&#1076;&#1078;&#1077;&#1090;%202012%20&#1073;&#1072;&#1079;&#1086;&#1074;&#1099;&#1081;%20&#1082;%20&#1092;&#1072;&#1082;&#1090;&#1091;%20201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pmfs22\&#1041;&#1102;&#1076;&#1078;&#1077;&#1090;$\&#1050;&#1086;&#1085;&#1082;&#1091;&#1088;&#1089;&#1099;,%20&#1058;&#1050;&#1055;\2021\&#1063;&#1077;&#1088;&#1085;&#1086;&#1075;&#1086;&#1088;&#1089;&#1082;&#1072;&#1103;%20&#1058;&#1069;&#1062;\&#1041;&#1088;&#1086;&#1089;&#1086;&#1074;&#1099;&#1077;%20&#1088;&#1072;&#1073;&#1086;&#1090;&#1099;%2002.2021\&#1055;&#1072;&#1089;&#1087;&#1086;&#1088;&#1090;%20&#1087;&#1088;&#1086;&#1077;&#1082;&#1090;&#1072;%20&#1063;&#1077;&#1088;&#1085;&#1086;&#1075;&#1086;&#1088;&#1089;&#1082;&#1072;&#1103;%20&#1058;&#1069;&#1062;%20(&#1073;&#1088;&#1086;&#1089;&#1086;&#1074;&#1099;&#1077;%20&#1088;&#1072;&#1073;&#1086;&#1090;&#1099;%203&#1055;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blesch-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-PL\NBPL\_F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85;&#1080;&#1075;&#1072;7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pmshare\&#1073;&#1102;&#1076;&#1078;&#1077;&#1090;$\2017%20&#1075;&#1086;&#1076;\&#1041;&#1102;&#1076;&#1078;&#1077;&#1090;&#1099;%20&#1087;&#1088;&#1086;&#1077;&#1082;&#1090;&#1086;&#1074;\&#1047;&#1072;&#1090;&#1088;&#1072;&#1090;&#1099;%202015%202016%20&#1075;&#1075;%20(&#1054;&#1082;&#1090;&#1103;&#1073;&#1088;&#1100;2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Otchik_IV\Local%20Settings\Temporary%20Internet%20Files\OLKE6\&#1041;&#1055;%20&#1053;&#1048;&#1048;&#1055;&#1058;_2006(&#1048;&#1053;&#1057;&#1058;&#1048;&#1058;&#1059;&#1058;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pmshare\&#1073;&#1102;&#1076;&#1078;&#1077;&#1090;$\Users\rsosranov\AppData\Local\Microsoft\Windows\Temporary%20Internet%20Files\Content.Outlook\ZZXZ5HGZ\&#1056;&#1072;&#1079;&#1088;&#1072;&#1073;&#1086;&#1090;&#1082;&#1072;%20&#1064;&#1056;%20&#1080;%20&#1095;&#1080;&#1089;&#1083;&#1077;&#1085;&#1085;&#1086;&#1089;&#1090;&#1080;%20&#1085;&#1072;%202012%20&#1075;&#1086;&#1076;\&#1057;&#1054;&#1058;\&#1064;&#1056;%20&#1052;&#1069;&#1055;-&#1058;&#1069;&#1050;%202011%20&#1085;&#1072;%2001.09.201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pmshare\&#1073;&#1102;&#1076;&#1078;&#1077;&#1090;$\&#1048;&#1040;\&#1055;&#1072;&#1087;&#1082;&#1080;%20&#1087;&#1086;&#1083;&#1100;&#1079;&#1086;&#1074;&#1072;&#1090;&#1077;&#1083;&#1077;&#1081;\&#1059;&#1087;&#1088;&#1072;&#1074;&#1083;&#1077;&#1085;&#1080;&#1077;%20&#1087;&#1077;&#1088;&#1089;&#1086;&#1085;&#1072;&#1083;&#1086;&#1084;\&#1073;&#1102;&#1076;&#1078;&#1077;&#1090;%20HR\&#1058;&#1069;&#1050;\&#1092;&#1086;&#1088;&#1084;&#1072;%20&#1072;&#1082;&#1094;&#1080;&#1086;&#1085;&#1077;&#1088;&#1072;\&#1057;&#1074;&#1086;&#1076;%20&#1060;&#1054;&#1058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pmshare\&#1041;&#1102;&#1076;&#1078;&#1077;&#1090;$\Documents%20and%20Settings\A.Lysenkova\Local%20Settings\Temporary%20Internet%20Files\Content.Outlook\F04EQLDO\C&#1074;&#1086;&#1076;%20&#1092;&#1086;&#1088;&#1084;%20&#1088;&#1077;&#1075;&#1083;&#1072;&#1084;&#1077;&#1085;&#1090;%20&#1089;%20&#1080;&#1079;&#1084;&#1077;&#1085;&#1077;&#1085;&#1080;&#1103;&#1084;&#108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1 Общ.свед."/>
      <sheetName val="Таб1.1"/>
      <sheetName val="Таб1.2"/>
      <sheetName val="Таб2.1"/>
      <sheetName val="Таб3.1"/>
      <sheetName val="Таб3.2"/>
      <sheetName val="Таб4.1"/>
      <sheetName val="Таб4.2"/>
      <sheetName val="Таб5.1"/>
      <sheetName val="Таб6.1"/>
      <sheetName val="Таб6.2"/>
      <sheetName val="Таб6.3"/>
      <sheetName val="Таб6.4"/>
      <sheetName val="Таб7.1"/>
      <sheetName val="Таб7.2"/>
      <sheetName val="Таб7.3"/>
      <sheetName val="Таб7.5"/>
      <sheetName val="Таб7.6"/>
      <sheetName val="Экспресс-оценка"/>
    </sheetNames>
    <sheetDataSet>
      <sheetData sheetId="0"/>
      <sheetData sheetId="1"/>
      <sheetData sheetId="2">
        <row r="34">
          <cell r="B34" t="str">
            <v>12 мес. план</v>
          </cell>
        </row>
        <row r="35">
          <cell r="B35" t="str">
            <v>I-й кв. факт</v>
          </cell>
        </row>
        <row r="36">
          <cell r="B36" t="str">
            <v>II-й кв. факт</v>
          </cell>
        </row>
        <row r="37">
          <cell r="B37" t="str">
            <v>6 мес. факт</v>
          </cell>
        </row>
        <row r="38">
          <cell r="B38" t="str">
            <v>III-й кв. факт</v>
          </cell>
        </row>
        <row r="39">
          <cell r="B39" t="str">
            <v>9 мес. факт</v>
          </cell>
        </row>
        <row r="40">
          <cell r="B40" t="str">
            <v>IV-й кв. факт</v>
          </cell>
        </row>
        <row r="41">
          <cell r="B41" t="str">
            <v>12 мес. факт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проекта"/>
      <sheetName val="Виды и объемы работ"/>
      <sheetName val="Трудозатраты"/>
      <sheetName val="Календарный план"/>
      <sheetName val="Командировки&amp;Субподряд&amp;Закупки"/>
      <sheetName val="Коммерческая информация"/>
      <sheetName val="Шаблоны"/>
      <sheetName val="КИ_2017"/>
      <sheetName val="КИ_2018"/>
      <sheetName val="КИ_2019"/>
      <sheetName val="КИ_2020"/>
      <sheetName val="КИ_2021"/>
      <sheetName val="Себестоимость часа"/>
      <sheetName val="Пароль для снятия защиты листа"/>
    </sheetNames>
    <sheetDataSet>
      <sheetData sheetId="0"/>
      <sheetData sheetId="1"/>
      <sheetData sheetId="2" refreshError="1"/>
      <sheetData sheetId="3"/>
      <sheetData sheetId="4" refreshError="1"/>
      <sheetData sheetId="5">
        <row r="4">
          <cell r="B4">
            <v>0</v>
          </cell>
        </row>
      </sheetData>
      <sheetData sheetId="6">
        <row r="1">
          <cell r="C1" t="str">
            <v>Обустройство_месторождений</v>
          </cell>
        </row>
        <row r="2">
          <cell r="C2" t="str">
            <v>Подготовка_к_транспортировке</v>
          </cell>
        </row>
        <row r="3">
          <cell r="C3" t="str">
            <v>Трубопроводный_транспорт</v>
          </cell>
        </row>
        <row r="4">
          <cell r="C4" t="str">
            <v>Хранение_и_отгрузка</v>
          </cell>
        </row>
        <row r="5">
          <cell r="C5" t="str">
            <v>Переработка</v>
          </cell>
        </row>
        <row r="6">
          <cell r="C6" t="str">
            <v>СПГ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БРП-свод"/>
      <sheetName val=" БРП"/>
      <sheetName val="Расшифровка БРП (по блокам)"/>
      <sheetName val="Расшифровка БРП (ГИ по отд.)"/>
      <sheetName val="БРП (по видам работ)"/>
      <sheetName val="План движения персонала"/>
      <sheetName val="Индивидуальное изменение ДО"/>
      <sheetName val="Тарифные ставки ( без отпуска)"/>
      <sheetName val="Тарифные ставки (с уч. отпуска)"/>
      <sheetName val="РК"/>
      <sheetName val="СН"/>
      <sheetName val="ВСХ"/>
      <sheetName val="ВСХ-2"/>
      <sheetName val="ВСХ-3"/>
      <sheetName val="ВКХ"/>
      <sheetName val="ВКХ-2"/>
      <sheetName val="ВКХ-3"/>
      <sheetName val="Премии"/>
      <sheetName val="Компенсация наемного жилья"/>
      <sheetName val="Единовременная выплата к ОТ"/>
      <sheetName val="Единовременное премирование"/>
      <sheetName val="Отпуск (рабочие дни)"/>
      <sheetName val="Отпуск (календарные дни)"/>
      <sheetName val="ДМС"/>
      <sheetName val="Обучение"/>
      <sheetName val="Социальный пакет"/>
      <sheetName val="Договоры подряда"/>
      <sheetName val="Бонусы руководству"/>
      <sheetName val="СВ"/>
      <sheetName val="справка"/>
      <sheetName val="справка (1)"/>
      <sheetName val="резерв на оплату отпусков_свод"/>
      <sheetName val="БДР"/>
      <sheetName val="БДДС"/>
      <sheetName val="БДР ДБиК"/>
      <sheetName val="БДДС ДБиК"/>
      <sheetName val="проверка"/>
    </sheetNames>
    <sheetDataSet>
      <sheetData sheetId="0"/>
      <sheetData sheetId="1"/>
      <sheetData sheetId="2"/>
      <sheetData sheetId="3"/>
      <sheetData sheetId="4"/>
      <sheetData sheetId="5"/>
      <sheetData sheetId="6">
        <row r="5">
          <cell r="L5" t="str">
            <v>ОПП СМР</v>
          </cell>
          <cell r="P5">
            <v>1</v>
          </cell>
        </row>
        <row r="6">
          <cell r="P6">
            <v>1</v>
          </cell>
        </row>
      </sheetData>
      <sheetData sheetId="7"/>
      <sheetData sheetId="8"/>
      <sheetData sheetId="9">
        <row r="5">
          <cell r="L5" t="str">
            <v>ОПП СМР</v>
          </cell>
        </row>
      </sheetData>
      <sheetData sheetId="10">
        <row r="5">
          <cell r="K5" t="str">
            <v>ОПП СМР</v>
          </cell>
        </row>
      </sheetData>
      <sheetData sheetId="11">
        <row r="5">
          <cell r="K5" t="str">
            <v>ОПП СМР</v>
          </cell>
        </row>
      </sheetData>
      <sheetData sheetId="12">
        <row r="5">
          <cell r="R5">
            <v>0</v>
          </cell>
        </row>
      </sheetData>
      <sheetData sheetId="13"/>
      <sheetData sheetId="14"/>
      <sheetData sheetId="15">
        <row r="5">
          <cell r="Q5">
            <v>0</v>
          </cell>
        </row>
      </sheetData>
      <sheetData sheetId="16"/>
      <sheetData sheetId="17"/>
      <sheetData sheetId="18">
        <row r="5">
          <cell r="L5" t="str">
            <v>ОПП СМР</v>
          </cell>
        </row>
      </sheetData>
      <sheetData sheetId="19">
        <row r="5">
          <cell r="K5" t="str">
            <v>ОПП СМР</v>
          </cell>
        </row>
      </sheetData>
      <sheetData sheetId="20">
        <row r="5">
          <cell r="K5" t="str">
            <v>ОПП СМР</v>
          </cell>
        </row>
      </sheetData>
      <sheetData sheetId="21">
        <row r="5">
          <cell r="K5" t="str">
            <v>ОПП СМР</v>
          </cell>
        </row>
      </sheetData>
      <sheetData sheetId="22"/>
      <sheetData sheetId="23">
        <row r="5">
          <cell r="K5" t="str">
            <v>ОПП СМР</v>
          </cell>
        </row>
      </sheetData>
      <sheetData sheetId="24">
        <row r="5">
          <cell r="K5" t="str">
            <v>ОПП СМР</v>
          </cell>
        </row>
      </sheetData>
      <sheetData sheetId="25">
        <row r="5">
          <cell r="K5" t="str">
            <v>ОПП СМР</v>
          </cell>
        </row>
      </sheetData>
      <sheetData sheetId="26">
        <row r="5">
          <cell r="G5">
            <v>0</v>
          </cell>
        </row>
      </sheetData>
      <sheetData sheetId="27">
        <row r="5">
          <cell r="P5">
            <v>0</v>
          </cell>
        </row>
      </sheetData>
      <sheetData sheetId="28">
        <row r="5">
          <cell r="K5" t="str">
            <v>ОПП СМР</v>
          </cell>
        </row>
      </sheetData>
      <sheetData sheetId="29">
        <row r="5">
          <cell r="K5" t="str">
            <v>ОПП СМР</v>
          </cell>
        </row>
      </sheetData>
      <sheetData sheetId="30">
        <row r="5">
          <cell r="B5" t="str">
            <v>ОПП СМР</v>
          </cell>
          <cell r="D5" t="str">
            <v>Административно-хозяйственные работы</v>
          </cell>
          <cell r="F5" t="str">
            <v>Топ-менеджмент</v>
          </cell>
          <cell r="M5" t="str">
            <v>Персонал ПИР</v>
          </cell>
          <cell r="N5">
            <v>2020113011</v>
          </cell>
          <cell r="O5">
            <v>2020113012</v>
          </cell>
          <cell r="P5">
            <v>2020113013</v>
          </cell>
          <cell r="Q5">
            <v>2020113014</v>
          </cell>
          <cell r="R5">
            <v>2020113015</v>
          </cell>
          <cell r="S5">
            <v>4020101</v>
          </cell>
          <cell r="T5">
            <v>4020102</v>
          </cell>
        </row>
        <row r="6">
          <cell r="B6" t="str">
            <v>ОПП ПИР</v>
          </cell>
          <cell r="D6" t="str">
            <v>Автоматизация систем управления технологическим процессом</v>
          </cell>
          <cell r="F6" t="str">
            <v>Руководители филиалов, директора по строительству</v>
          </cell>
          <cell r="M6" t="str">
            <v>Персонал СМР</v>
          </cell>
          <cell r="N6">
            <v>2020133011</v>
          </cell>
          <cell r="O6">
            <v>2020133012</v>
          </cell>
          <cell r="P6">
            <v>2020133013</v>
          </cell>
          <cell r="Q6">
            <v>2020133014</v>
          </cell>
          <cell r="R6">
            <v>2020133015</v>
          </cell>
          <cell r="S6">
            <v>4020101</v>
          </cell>
          <cell r="T6">
            <v>4020102</v>
          </cell>
        </row>
        <row r="7">
          <cell r="B7" t="str">
            <v>ОПП ПНР</v>
          </cell>
          <cell r="D7" t="str">
            <v>Бухгалтерский учет</v>
          </cell>
          <cell r="F7" t="str">
            <v>Руководители специализированных и функциональных подразделений (служб)</v>
          </cell>
          <cell r="M7" t="str">
            <v>Персонал Общепит</v>
          </cell>
          <cell r="N7">
            <v>2020243011</v>
          </cell>
          <cell r="O7">
            <v>2020243012</v>
          </cell>
          <cell r="P7">
            <v>2020243013</v>
          </cell>
          <cell r="Q7">
            <v>2020243014</v>
          </cell>
          <cell r="R7">
            <v>2020243015</v>
          </cell>
          <cell r="S7">
            <v>4020201</v>
          </cell>
          <cell r="T7">
            <v>4020202</v>
          </cell>
        </row>
        <row r="8">
          <cell r="B8" t="str">
            <v>ОПП З</v>
          </cell>
          <cell r="D8" t="str">
            <v>Изыскания и научная деятельность</v>
          </cell>
          <cell r="F8" t="str">
            <v>Специалисты</v>
          </cell>
          <cell r="M8" t="str">
            <v>Персонал ПРБ</v>
          </cell>
          <cell r="N8">
            <v>2040130011</v>
          </cell>
          <cell r="O8">
            <v>2040130012</v>
          </cell>
          <cell r="P8">
            <v>2040130013</v>
          </cell>
          <cell r="Q8">
            <v>2040130014</v>
          </cell>
          <cell r="R8">
            <v>2040130015</v>
          </cell>
          <cell r="S8">
            <v>404031</v>
          </cell>
          <cell r="T8">
            <v>404032</v>
          </cell>
        </row>
        <row r="9">
          <cell r="B9" t="str">
            <v>ОПП УП</v>
          </cell>
          <cell r="D9" t="str">
            <v>Информационные технологии</v>
          </cell>
          <cell r="F9" t="str">
            <v>Технические исполнители</v>
          </cell>
          <cell r="M9" t="str">
            <v>Персонал ГУС/ДУП</v>
          </cell>
          <cell r="N9">
            <v>2040100011</v>
          </cell>
          <cell r="O9">
            <v>2040100012</v>
          </cell>
          <cell r="P9">
            <v>2040100013</v>
          </cell>
          <cell r="Q9">
            <v>2040100014</v>
          </cell>
          <cell r="R9">
            <v>2040100015</v>
          </cell>
          <cell r="S9">
            <v>404001</v>
          </cell>
          <cell r="T9">
            <v>404002</v>
          </cell>
        </row>
        <row r="10">
          <cell r="B10" t="str">
            <v>ППП</v>
          </cell>
          <cell r="D10" t="str">
            <v>Комплектация и подготовка производства</v>
          </cell>
          <cell r="F10" t="str">
            <v>Рабочие</v>
          </cell>
          <cell r="M10" t="str">
            <v>Персонал УПР</v>
          </cell>
          <cell r="N10">
            <v>2040110011</v>
          </cell>
          <cell r="O10">
            <v>2040110012</v>
          </cell>
          <cell r="P10">
            <v>2040110013</v>
          </cell>
          <cell r="Q10">
            <v>2040110014</v>
          </cell>
          <cell r="R10">
            <v>2040110015</v>
          </cell>
          <cell r="S10">
            <v>404011</v>
          </cell>
          <cell r="T10">
            <v>404012</v>
          </cell>
        </row>
        <row r="11">
          <cell r="B11" t="str">
            <v>ВПП СМР</v>
          </cell>
          <cell r="D11" t="str">
            <v>Контроль качества производства</v>
          </cell>
          <cell r="M11" t="str">
            <v>Персонал АУП</v>
          </cell>
          <cell r="N11">
            <v>20420000111</v>
          </cell>
          <cell r="O11">
            <v>20420000112</v>
          </cell>
          <cell r="P11">
            <v>20420000113</v>
          </cell>
          <cell r="Q11">
            <v>20420000114</v>
          </cell>
          <cell r="R11">
            <v>20420000115</v>
          </cell>
          <cell r="S11">
            <v>404211</v>
          </cell>
          <cell r="T11">
            <v>404212</v>
          </cell>
        </row>
        <row r="12">
          <cell r="B12" t="str">
            <v>ВПП ПИР</v>
          </cell>
          <cell r="D12" t="str">
            <v>Маркетинг и продажи</v>
          </cell>
          <cell r="M12" t="str">
            <v>Персонал ВАП</v>
          </cell>
          <cell r="N12">
            <v>20420000121</v>
          </cell>
          <cell r="O12">
            <v>20420000122</v>
          </cell>
          <cell r="P12">
            <v>20420000123</v>
          </cell>
          <cell r="Q12">
            <v>20420000124</v>
          </cell>
          <cell r="R12">
            <v>20420000125</v>
          </cell>
          <cell r="S12">
            <v>404221</v>
          </cell>
          <cell r="T12">
            <v>404222</v>
          </cell>
        </row>
        <row r="13">
          <cell r="B13" t="str">
            <v>ВПП ПНР</v>
          </cell>
          <cell r="D13" t="str">
            <v>Медицина</v>
          </cell>
        </row>
        <row r="14">
          <cell r="B14" t="str">
            <v>ВПП З</v>
          </cell>
          <cell r="D14" t="str">
            <v>Механизация работ</v>
          </cell>
        </row>
        <row r="15">
          <cell r="B15" t="str">
            <v>АУП</v>
          </cell>
          <cell r="D15" t="str">
            <v>Обеспечение безопасности и режима</v>
          </cell>
        </row>
        <row r="16">
          <cell r="B16" t="str">
            <v>ВАП</v>
          </cell>
          <cell r="D16" t="str">
            <v>Общее руководство</v>
          </cell>
        </row>
        <row r="17">
          <cell r="D17" t="str">
            <v>Общественное питание</v>
          </cell>
        </row>
        <row r="18">
          <cell r="D18" t="str">
            <v>Охрана труда и окружающей среды</v>
          </cell>
        </row>
        <row r="19">
          <cell r="D19" t="str">
            <v>Проектирование</v>
          </cell>
        </row>
        <row r="20">
          <cell r="D20" t="str">
            <v>Проектное управление</v>
          </cell>
        </row>
        <row r="21">
          <cell r="D21" t="str">
            <v>Производственно-технические работы</v>
          </cell>
        </row>
        <row r="22">
          <cell r="D22" t="str">
            <v>Пусконаладочные работы</v>
          </cell>
        </row>
        <row r="23">
          <cell r="D23" t="str">
            <v xml:space="preserve">Работы по оформлению, выпуску и хранению проектов </v>
          </cell>
        </row>
        <row r="24">
          <cell r="D24" t="str">
            <v>Работы по ремонту и обслуживанию парка автомобилей и строительных машин</v>
          </cell>
        </row>
        <row r="25">
          <cell r="D25" t="str">
            <v>Связи с общественностью</v>
          </cell>
        </row>
        <row r="26">
          <cell r="D26" t="str">
            <v>Секретариат и делопроизводство</v>
          </cell>
        </row>
        <row r="27">
          <cell r="D27" t="str">
            <v>Сметные и договорные работы</v>
          </cell>
        </row>
        <row r="28">
          <cell r="D28" t="str">
            <v>Стратегическое развитие</v>
          </cell>
        </row>
        <row r="29">
          <cell r="D29" t="str">
            <v>Строительно-монтажные работы</v>
          </cell>
        </row>
        <row r="30">
          <cell r="D30" t="str">
            <v>Управление легковым и грузовым автомобильным транспортом</v>
          </cell>
        </row>
        <row r="31">
          <cell r="D31" t="str">
            <v>Управление персоналом</v>
          </cell>
        </row>
        <row r="32">
          <cell r="D32" t="str">
            <v>Учет кадров</v>
          </cell>
        </row>
        <row r="33">
          <cell r="D33" t="str">
            <v>Финансово-экономическая деятельность</v>
          </cell>
        </row>
        <row r="34">
          <cell r="D34" t="str">
            <v>Электромонтажные работы</v>
          </cell>
        </row>
        <row r="35">
          <cell r="D35" t="str">
            <v>Юридическая деятельность</v>
          </cell>
        </row>
        <row r="36">
          <cell r="D36" t="str">
            <v>Строительство объектов генерации</v>
          </cell>
        </row>
        <row r="37">
          <cell r="M37" t="str">
            <v>ОАО "ТЭК МОСЭНЕРГО"</v>
          </cell>
          <cell r="N37" t="str">
            <v>г. Москва</v>
          </cell>
        </row>
        <row r="38">
          <cell r="M38" t="str">
            <v>Филиал ОАО "ТЭК МОСЭНЕРГО" - Мосэнергопроект</v>
          </cell>
          <cell r="N38" t="str">
            <v>г.Москва</v>
          </cell>
        </row>
        <row r="39">
          <cell r="M39" t="str">
            <v>Филиал ОАО "ТЭК МОСЭНЕРГО" - Управление по строительству Нижнетуринской ГРЭС</v>
          </cell>
          <cell r="N39" t="str">
            <v>г.Нижняя Тура</v>
          </cell>
        </row>
        <row r="40">
          <cell r="M40" t="str">
            <v>ОАО "ТЭК Мосэнерго" - Дирекция по строительству ТЭЦ-12</v>
          </cell>
          <cell r="N40" t="str">
            <v>г.Москва</v>
          </cell>
        </row>
        <row r="41">
          <cell r="M41" t="str">
            <v>ОАО "ТЭК Мосэнерго" - Дирекция по строительству ТЭЦ-16</v>
          </cell>
          <cell r="N41" t="str">
            <v>г.Москва</v>
          </cell>
        </row>
        <row r="42">
          <cell r="M42" t="str">
            <v>ОАО "ТЭК Мосэнерго" - Дирекция по строительству ТЭЦ-20</v>
          </cell>
          <cell r="N42" t="str">
            <v>г.Москва</v>
          </cell>
        </row>
        <row r="43">
          <cell r="M43" t="str">
            <v>ОАО "ТРЕСТ ГИДРОМОНТАЖ"</v>
          </cell>
          <cell r="N43" t="str">
            <v>г.Москва</v>
          </cell>
        </row>
        <row r="44">
          <cell r="M44" t="str">
            <v>Специальное  проектное конструкторско-технологическое бюро "Мосгидросталь"</v>
          </cell>
          <cell r="N44" t="str">
            <v>г.Москва</v>
          </cell>
        </row>
        <row r="45">
          <cell r="M45" t="str">
            <v>Специальное  проектное конструкторско-технологическое бюро "Ленгидросталь"</v>
          </cell>
          <cell r="N45" t="str">
            <v>г. Санкт-Петербург</v>
          </cell>
        </row>
        <row r="46">
          <cell r="M46" t="str">
            <v xml:space="preserve">Инженерно-технологический центр </v>
          </cell>
          <cell r="N46" t="str">
            <v>МО, г.Сергиев Посад</v>
          </cell>
        </row>
        <row r="47">
          <cell r="M47" t="str">
            <v>ООО "Богучанское монтажное управление Гидромонтаж"</v>
          </cell>
          <cell r="N47" t="str">
            <v>Иркутская область, г. Усть-Илимск</v>
          </cell>
        </row>
        <row r="48">
          <cell r="M48" t="str">
            <v>ОАО "Волгоградское монтажное управление Гидромонтаж"</v>
          </cell>
          <cell r="N48" t="str">
            <v>Волгоградская область, г. Волжский</v>
          </cell>
        </row>
        <row r="49">
          <cell r="M49" t="str">
            <v>ОАО "Волго-камское монтажное управление Гидромонтаж"</v>
          </cell>
          <cell r="N49" t="str">
            <v>Республика Чувашия, г. Новочебоксарск</v>
          </cell>
        </row>
        <row r="50">
          <cell r="M50" t="str">
            <v>ОАО "Волжское монтажное управление Гидромонтаж"</v>
          </cell>
          <cell r="N50" t="str">
            <v>Амурская область, Бурейский район</v>
          </cell>
        </row>
        <row r="51">
          <cell r="M51" t="str">
            <v>ОАО "Северозападное монтажное управление Гидромонтаж"</v>
          </cell>
          <cell r="N51" t="str">
            <v>Новгородская область, г. Буровичи</v>
          </cell>
        </row>
        <row r="52">
          <cell r="M52" t="str">
            <v>ООО "Новосибирское монтажное управление Гидромонтаж"</v>
          </cell>
          <cell r="N52" t="str">
            <v>г. Новосибирск</v>
          </cell>
        </row>
        <row r="53">
          <cell r="M53" t="str">
            <v>ОАО "Подпорожский механический завод"</v>
          </cell>
          <cell r="N53" t="str">
            <v>Ленинградская область, г. Подпорожье</v>
          </cell>
        </row>
        <row r="54">
          <cell r="M54" t="str">
            <v>АО "СПКТБ Запорожгидросталь"</v>
          </cell>
        </row>
        <row r="55">
          <cell r="M55" t="str">
            <v>ОАО "Уралгидросталь"</v>
          </cell>
        </row>
        <row r="56">
          <cell r="M56" t="str">
            <v>ОАО "ВКМУ Гидромонтаж"</v>
          </cell>
        </row>
        <row r="57">
          <cell r="M57" t="str">
            <v>ОАО "Межрегионтеплосетьэнергоремонт"</v>
          </cell>
          <cell r="N57" t="str">
            <v>г. Москва</v>
          </cell>
        </row>
        <row r="58">
          <cell r="M58" t="str">
            <v>ООО "Межрегионтеплосетьэнергоремонт Санкт-Петербург"</v>
          </cell>
          <cell r="N58" t="str">
            <v>г. Санкт-Петербург</v>
          </cell>
        </row>
        <row r="59">
          <cell r="M59" t="str">
            <v>ООО "Межрегионтеплосетьэнергоремонт Цех Теплоизолированных Систем"</v>
          </cell>
          <cell r="N59" t="str">
            <v>г. Москва</v>
          </cell>
        </row>
        <row r="60">
          <cell r="M60" t="str">
            <v>ОАО "Институт теплоэлектропроект"</v>
          </cell>
          <cell r="N60" t="str">
            <v>г. Москва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утульный Лист"/>
      <sheetName val="План действий руководителей"/>
      <sheetName val="Служебный"/>
      <sheetName val="Лист1"/>
    </sheetNames>
    <sheetDataSet>
      <sheetData sheetId="0" refreshError="1"/>
      <sheetData sheetId="1" refreshError="1"/>
      <sheetData sheetId="2">
        <row r="4">
          <cell r="A4">
            <v>41640</v>
          </cell>
        </row>
        <row r="5">
          <cell r="A5">
            <v>41641</v>
          </cell>
        </row>
        <row r="6">
          <cell r="A6">
            <v>41642</v>
          </cell>
        </row>
        <row r="7">
          <cell r="A7">
            <v>41645</v>
          </cell>
        </row>
        <row r="8">
          <cell r="A8">
            <v>41646</v>
          </cell>
        </row>
        <row r="9">
          <cell r="A9">
            <v>41647</v>
          </cell>
        </row>
        <row r="10">
          <cell r="A10">
            <v>41708</v>
          </cell>
        </row>
        <row r="11">
          <cell r="A11">
            <v>41760</v>
          </cell>
        </row>
        <row r="12">
          <cell r="A12">
            <v>41761</v>
          </cell>
        </row>
        <row r="13">
          <cell r="A13">
            <v>41768</v>
          </cell>
        </row>
        <row r="14">
          <cell r="A14">
            <v>41802</v>
          </cell>
        </row>
        <row r="15">
          <cell r="A15">
            <v>41803</v>
          </cell>
        </row>
        <row r="16">
          <cell r="A16">
            <v>41946</v>
          </cell>
        </row>
        <row r="17">
          <cell r="A17">
            <v>41947</v>
          </cell>
        </row>
        <row r="18">
          <cell r="A18">
            <v>42005</v>
          </cell>
        </row>
        <row r="19">
          <cell r="A19">
            <v>42006</v>
          </cell>
        </row>
        <row r="20">
          <cell r="A20">
            <v>42009</v>
          </cell>
        </row>
        <row r="21">
          <cell r="A21">
            <v>42010</v>
          </cell>
        </row>
        <row r="22">
          <cell r="A22">
            <v>42011</v>
          </cell>
        </row>
        <row r="23">
          <cell r="A23">
            <v>42012</v>
          </cell>
        </row>
        <row r="24">
          <cell r="A24">
            <v>42013</v>
          </cell>
        </row>
        <row r="25">
          <cell r="A25">
            <v>42058</v>
          </cell>
        </row>
        <row r="26">
          <cell r="A26">
            <v>42072</v>
          </cell>
        </row>
        <row r="27">
          <cell r="A27">
            <v>42125</v>
          </cell>
        </row>
        <row r="28">
          <cell r="A28">
            <v>42128</v>
          </cell>
        </row>
        <row r="29">
          <cell r="A29">
            <v>42129</v>
          </cell>
        </row>
        <row r="30">
          <cell r="A30">
            <v>42135</v>
          </cell>
        </row>
        <row r="31">
          <cell r="A31">
            <v>42167</v>
          </cell>
        </row>
        <row r="32">
          <cell r="A32">
            <v>42312</v>
          </cell>
        </row>
        <row r="33">
          <cell r="A33">
            <v>42370</v>
          </cell>
        </row>
        <row r="34">
          <cell r="A34">
            <v>42373</v>
          </cell>
        </row>
        <row r="35">
          <cell r="A35">
            <v>42374</v>
          </cell>
        </row>
        <row r="36">
          <cell r="A36">
            <v>42375</v>
          </cell>
        </row>
        <row r="37">
          <cell r="A37">
            <v>42376</v>
          </cell>
        </row>
        <row r="38">
          <cell r="A38">
            <v>42377</v>
          </cell>
        </row>
        <row r="39">
          <cell r="A39">
            <v>42422</v>
          </cell>
        </row>
        <row r="40">
          <cell r="A40">
            <v>42423</v>
          </cell>
        </row>
        <row r="41">
          <cell r="A41">
            <v>42436</v>
          </cell>
        </row>
        <row r="42">
          <cell r="A42">
            <v>42437</v>
          </cell>
        </row>
        <row r="43">
          <cell r="A43">
            <v>42492</v>
          </cell>
        </row>
        <row r="44">
          <cell r="A44">
            <v>42493</v>
          </cell>
        </row>
        <row r="45">
          <cell r="A45">
            <v>42494</v>
          </cell>
        </row>
        <row r="46">
          <cell r="A46">
            <v>42499</v>
          </cell>
        </row>
        <row r="47">
          <cell r="A47">
            <v>42534</v>
          </cell>
        </row>
        <row r="48">
          <cell r="A48">
            <v>42678</v>
          </cell>
        </row>
      </sheetData>
      <sheetData sheetId="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 год"/>
      <sheetName val="расчет средней без ЕСН по ф (2)"/>
      <sheetName val="расчет средней без ЕСН по бюдже"/>
      <sheetName val="Категории персонала"/>
      <sheetName val="рабоч факт 1 квартал"/>
      <sheetName val="рабоч бюджет 1 кварт"/>
      <sheetName val="расчет нормативов ИНЖ факт"/>
      <sheetName val="расчет нормативов СМР факт"/>
      <sheetName val="расчет нормативов ПИР факт 1п-г"/>
      <sheetName val="Факт 2011"/>
      <sheetName val="Лист1"/>
      <sheetName val="Бюджет 2012"/>
      <sheetName val="2 кв бюджет"/>
      <sheetName val="2 кв факт"/>
      <sheetName val="2 кв резерв"/>
      <sheetName val="таблицы к гр. эфектив"/>
      <sheetName val="график эффект (2)"/>
      <sheetName val="график эффект"/>
      <sheetName val="по компаниям"/>
      <sheetName val="свод по ФОТ09"/>
      <sheetName val="описание прироста по компаниям"/>
      <sheetName val="свод по ФОТ11"/>
      <sheetName val="свод по ФОТ12"/>
      <sheetName val="общий ФОТ"/>
      <sheetName val="значения"/>
      <sheetName val="Фактор для презент"/>
      <sheetName val="факторы по направл"/>
      <sheetName val="сбор с листов по факторам"/>
      <sheetName val="факторный всего"/>
      <sheetName val="факторныйсс"/>
      <sheetName val="факторныйпир"/>
      <sheetName val="факторныйинж"/>
      <sheetName val="УЭМ"/>
      <sheetName val="ЭСИХ"/>
      <sheetName val="ИЦЭНЕРГО"/>
      <sheetName val="НИК"/>
      <sheetName val="СЭТ"/>
      <sheetName val="КВАРЦ"/>
      <sheetName val="СЗЭСС"/>
      <sheetName val="ДЭСС"/>
      <sheetName val="ПЭЛС"/>
      <sheetName val="ССС"/>
      <sheetName val="ЭМИ"/>
      <sheetName val="СЭМ"/>
      <sheetName val="ТЭРМ"/>
      <sheetName val="ИЦЭУ"/>
      <sheetName val="СЗНТЦ"/>
      <sheetName val="ПИЦ"/>
      <sheetName val="ПЦЭ"/>
      <sheetName val="ССК"/>
      <sheetName val="ТЭК"/>
      <sheetName val="Список"/>
      <sheetName val="справка"/>
      <sheetName val="План движения персонала"/>
      <sheetName val="титульный лист"/>
      <sheetName val="БРП по В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14">
          <cell r="A14">
            <v>2010</v>
          </cell>
          <cell r="B14" t="str">
            <v>свод10</v>
          </cell>
        </row>
        <row r="15">
          <cell r="A15">
            <v>2011</v>
          </cell>
          <cell r="B15" t="str">
            <v>свод11</v>
          </cell>
        </row>
        <row r="16">
          <cell r="A16">
            <v>2012</v>
          </cell>
          <cell r="B16" t="str">
            <v>свод12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КСГ"/>
      <sheetName val="Титул (2)"/>
      <sheetName val="СП1"/>
      <sheetName val="ФОТ1"/>
      <sheetName val="ФОТ4"/>
      <sheetName val="ФОТ5"/>
      <sheetName val="ФОТ2"/>
      <sheetName val="ФОТ3"/>
      <sheetName val="СП2"/>
      <sheetName val="КР"/>
      <sheetName val="БГ"/>
      <sheetName val="БДР"/>
      <sheetName val="БДДС"/>
      <sheetName val="САЭ1"/>
      <sheetName val="Прогноз инфляции"/>
      <sheetName val="Трудозатраты (распр)"/>
      <sheetName val="Смета 3П"/>
      <sheetName val="Смета 3П (отпр)"/>
      <sheetName val="ЦБДиР"/>
      <sheetName val=" БДР_план"/>
      <sheetName val=" БДР_отчет"/>
      <sheetName val="БДДС_план"/>
      <sheetName val="БДДС_план отче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7">
          <cell r="AU17">
            <v>92811</v>
          </cell>
        </row>
        <row r="18">
          <cell r="AU18">
            <v>84586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GATE HOUSE"/>
      <sheetName val="ADMINISTRATION BUILDING "/>
      <sheetName val="HYDROGEN PLANT BUILDING"/>
      <sheetName val="COAL HANDLING CONTROL BUILDING"/>
      <sheetName val="COAL PLANT BUNKERING SW. BLDG."/>
      <sheetName val="COAL RAIL UNLOADING SW. BLDG."/>
      <sheetName val="FUEL OIL XFER"/>
      <sheetName val="ASH CONTROL"/>
      <sheetName val="ESP CONTROL HOUSE"/>
      <sheetName val="WAREHOUSE"/>
      <sheetName val="WORKSHOP-STORE"/>
      <sheetName val="BULLDOZER GARAGE"/>
      <sheetName val="CHLORINATION BLDG"/>
      <sheetName val="CIRCULATING WATER PUMP HOUSE"/>
      <sheetName val="SWITCH YARD BUILDING"/>
      <sheetName val="BERTH ELECTRICITY HOUSE"/>
      <sheetName val="COMMON SERVICE HOUSE "/>
      <sheetName val="UNIT 1 &amp; UNIT 2 FGD PUMPHOUSE"/>
      <sheetName val="GYPSUM DEWATERING HOUSE"/>
      <sheetName val="LIMESTONE MILLING HOUSE"/>
      <sheetName val="WATER TREATMENT CONTROL HOUSE"/>
      <sheetName val="WASTE WATER TREATMENT BLDG. "/>
      <sheetName val="GARAGE-CIVIL WORSHOP"/>
      <sheetName val="SUB GATE HOUSE"/>
      <sheetName val="EXTERNAL PLANT WORKSHOP"/>
      <sheetName val="UNIT 1 BOILER BUILDING"/>
      <sheetName val="CENTRAL CONTROL BUILDING"/>
      <sheetName val="UNIT 1 TURBINE BUILDING"/>
      <sheetName val="UNIT 1 &amp; UNIT 2 AUX BAY-BUNKER "/>
      <sheetName val="UNIT 2 BOILER BUILDING "/>
      <sheetName val="UNIT 2 TURBINE BUILDING"/>
      <sheetName val="RETURN WATER PUMPHOUSE"/>
      <sheetName val="H.F.O. UNLOADING PUMP HOUSE"/>
      <sheetName val="Sheet1"/>
      <sheetName val="XL4Poppy"/>
      <sheetName val="справка"/>
      <sheetName val="KL"/>
      <sheetName val="THKL"/>
      <sheetName val="CHIETTINH"/>
      <sheetName val="SON"/>
      <sheetName val="DT chi tiet"/>
      <sheetName val="Don gia chung vat lieu chinh"/>
      <sheetName val="TH kinh phi"/>
      <sheetName val="bia"/>
      <sheetName val="SX"/>
      <sheetName val="00000000"/>
      <sheetName val="XXXXXXXX"/>
      <sheetName val="XXXXXXX0"/>
      <sheetName val="Sheet2"/>
      <sheetName val="Sheet3"/>
      <sheetName val="Список"/>
      <sheetName val="Факторы график_свод_12мес"/>
      <sheetName val="SL dau tien"/>
      <sheetName val="Справочники"/>
      <sheetName val="List"/>
      <sheetName val="tuong"/>
      <sheetName val="MasterData"/>
      <sheetName val="Факт"/>
      <sheetName val="Master data"/>
      <sheetName val="Main"/>
      <sheetName val="revision"/>
      <sheetName val=" СУ ФНП"/>
      <sheetName val="+списо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"/>
      <sheetName val="БДР (2)"/>
      <sheetName val="ПП  отпр актов+ ФОТ 0%"/>
      <sheetName val="3П (округленно до руб.)"/>
      <sheetName val="Книга7"/>
      <sheetName val="ВТагил"/>
      <sheetName val="СНИП расчет"/>
      <sheetName val="31.03.2015 верс 22.04"/>
      <sheetName val="30.09.2015"/>
      <sheetName val="31.10.2015"/>
      <sheetName val="30.11.2015"/>
      <sheetName val="30.11.2015 созд 18.01.2016"/>
      <sheetName val="30.11.2015 проекты"/>
      <sheetName val="свод"/>
      <sheetName val="для аналитики"/>
      <sheetName val="свод 11"/>
      <sheetName val="для аналитики ДЗ КЗ 11"/>
      <sheetName val="Лист4"/>
      <sheetName val="Лист1"/>
      <sheetName val="РД 5.3.2 этапа предл ПЭО"/>
      <sheetName val="Портфель заказов "/>
      <sheetName val="Субподряд"/>
      <sheetName val="Выработка по max нормам ФОТ"/>
      <sheetName val="БПЗ БУ "/>
      <sheetName val="БПЗ  (2)"/>
      <sheetName val="БПЗ "/>
      <sheetName val="29.05"/>
      <sheetName val="26.06 (3)"/>
      <sheetName val="144N16"/>
      <sheetName val="Ягрэс ПД КП"/>
      <sheetName val="Амур"/>
      <sheetName val="бух"/>
      <sheetName val="отчет бу+вып (3)"/>
      <sheetName val="новый Д.с2 (2)"/>
      <sheetName val="ПП"/>
      <sheetName val="130"/>
      <sheetName val="Пр. прод."/>
      <sheetName val="Сургут"/>
      <sheetName val="артем газ"/>
      <sheetName val="бух 21"/>
    </sheetNames>
    <definedNames>
      <definedName name="CompOt"/>
      <definedName name="CompRas"/>
      <definedName name="ew"/>
      <definedName name="fg"/>
      <definedName name="k"/>
      <definedName name="АААААААА"/>
      <definedName name="ап"/>
      <definedName name="в23ё"/>
      <definedName name="вв"/>
      <definedName name="й"/>
      <definedName name="йй"/>
      <definedName name="ке"/>
      <definedName name="мым"/>
      <definedName name="сс"/>
      <definedName name="сссс"/>
      <definedName name="ссы"/>
      <definedName name="у"/>
      <definedName name="ук"/>
      <definedName name="ц"/>
      <definedName name="цу"/>
      <definedName name="щ"/>
      <definedName name="ыв"/>
      <definedName name="ыыыы"/>
    </defined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>
        <row r="40">
          <cell r="EL40">
            <v>100</v>
          </cell>
        </row>
      </sheetData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ОП"/>
      <sheetName val="страховка"/>
      <sheetName val="подписка"/>
      <sheetName val="ТР налог"/>
      <sheetName val="без ть"/>
      <sheetName val="ТО"/>
      <sheetName val="СРО"/>
      <sheetName val="ЮО"/>
      <sheetName val="ГОЧС"/>
      <sheetName val="ПО"/>
      <sheetName val="IT бюджет"/>
      <sheetName val="IT функц"/>
      <sheetName val="амортизация"/>
      <sheetName val="обсл. ПК и обор"/>
      <sheetName val="для сравн проектн институтов"/>
      <sheetName val="БРП 2015"/>
      <sheetName val="БРП 2016"/>
      <sheetName val="БДР ИСХ"/>
      <sheetName val="Численность по вариантам"/>
      <sheetName val="План для ПП"/>
      <sheetName val="Затраты"/>
      <sheetName val="46 сч"/>
      <sheetName val="БДР"/>
      <sheetName val="ОНА ОНО пример"/>
      <sheetName val="БГ Троицкая"/>
      <sheetName val="Затраты (ТЭК)"/>
      <sheetName val="ФОТ 16-17"/>
      <sheetName val="Прогноз 2017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">
          <cell r="L4">
            <v>67.685000000000002</v>
          </cell>
        </row>
        <row r="5">
          <cell r="L5">
            <v>75.4011</v>
          </cell>
        </row>
        <row r="6">
          <cell r="L6">
            <v>1.05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1 Общ.свед."/>
      <sheetName val="Таб1.1"/>
      <sheetName val="Таб1.2"/>
      <sheetName val="Таб2.1"/>
      <sheetName val="Таб3.1"/>
      <sheetName val="Таб3.2"/>
      <sheetName val="Таб4.1"/>
      <sheetName val="Таб4.2"/>
      <sheetName val="Таб5.1"/>
      <sheetName val="Таб6.1"/>
      <sheetName val="Таб6.2"/>
      <sheetName val="Таб6.3"/>
      <sheetName val="Таб6.4"/>
      <sheetName val="Таб7.1"/>
      <sheetName val="Таб7.2"/>
      <sheetName val="Таб7.3"/>
      <sheetName val="Таб7.5"/>
    </sheetNames>
    <sheetDataSet>
      <sheetData sheetId="0" refreshError="1"/>
      <sheetData sheetId="1" refreshError="1"/>
      <sheetData sheetId="2">
        <row r="34">
          <cell r="B34" t="str">
            <v>12 мес. план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Штатное расписание"/>
      <sheetName val="XLR_NoRangeSheet"/>
      <sheetName val="main gate house"/>
      <sheetName val="на 1 тут"/>
      <sheetName val="Оборудование"/>
      <sheetName val="共機J"/>
      <sheetName val="ис.смета"/>
    </sheetNames>
    <sheetDataSet>
      <sheetData sheetId="0"/>
      <sheetData sheetId="1">
        <row r="6">
          <cell r="AE6">
            <v>39814.876363541669</v>
          </cell>
          <cell r="AH6">
            <v>1</v>
          </cell>
        </row>
      </sheetData>
      <sheetData sheetId="2" refreshError="1"/>
      <sheetData sheetId="3" refreshError="1"/>
      <sheetData sheetId="4"/>
      <sheetData sheetId="5" refreshError="1"/>
      <sheetData sheetId="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мментарии к заполнению"/>
      <sheetName val="Содержание"/>
      <sheetName val="Титул"/>
      <sheetName val="ПП"/>
      <sheetName val="БНЗП"/>
      <sheetName val="БП"/>
      <sheetName val="БПЗ"/>
      <sheetName val="БПЗН"/>
      <sheetName val="БУР"/>
      <sheetName val="БРП"/>
      <sheetName val="БРН"/>
      <sheetName val="ИП"/>
      <sheetName val="БРПП"/>
      <sheetName val="БДЗК"/>
      <sheetName val="БФВ"/>
      <sheetName val="БДСК"/>
      <sheetName val="БДДС по проектам"/>
      <sheetName val="БДДС"/>
      <sheetName val="БДР"/>
      <sheetName val="Расходы по видам деятельности"/>
      <sheetName val="Схема"/>
      <sheetName val="БДР по проектам"/>
      <sheetName val="ББЛ"/>
      <sheetName val="ФЭП"/>
      <sheetName val="Контрольный лист"/>
      <sheetName val="справка"/>
      <sheetName val="Список"/>
      <sheetName val="Лист2"/>
      <sheetName val="cписо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5">
          <cell r="F15">
            <v>1017.9583333333331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вод"/>
      <sheetName val="Приложение 1"/>
      <sheetName val="Приложение 2 _раздел 1"/>
      <sheetName val="Приложение 2_раздел 2"/>
      <sheetName val="Приложение 2_раздел 3"/>
      <sheetName val="Приложение 3"/>
      <sheetName val="Приложение 4 "/>
      <sheetName val="Приложение 5 "/>
      <sheetName val="Приложение 6 "/>
      <sheetName val="Приложение 7"/>
      <sheetName val="Приложение 11"/>
      <sheetName val="П6а План факт анализ (ДО)"/>
      <sheetName val="Лист3"/>
      <sheetName val="Приложение 10 новое"/>
      <sheetName val="Приложение 12 новое"/>
      <sheetName val="справка"/>
      <sheetName val="Справочник предприятий"/>
      <sheetName val="И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19">
          <cell r="B19" t="str">
            <v>Техническое обслуживание и ремонт</v>
          </cell>
          <cell r="C19" t="str">
            <v>ОАО "Газпром"</v>
          </cell>
          <cell r="D19" t="str">
            <v>Структурное подразделение_1</v>
          </cell>
        </row>
        <row r="20">
          <cell r="B20" t="str">
            <v>Капитальное строительство и реконструкция</v>
          </cell>
          <cell r="C20" t="str">
            <v>ДООО ОАО "Газпром"</v>
          </cell>
          <cell r="D20" t="str">
            <v>Структурное подразделение_2</v>
          </cell>
        </row>
        <row r="21">
          <cell r="B21" t="str">
            <v>Диагностика</v>
          </cell>
          <cell r="C21" t="str">
            <v>ООО "Газпром центрремонт"</v>
          </cell>
          <cell r="D21" t="str">
            <v>…</v>
          </cell>
        </row>
        <row r="22">
          <cell r="B22" t="str">
            <v>Заводской ремонт деталей и узлов</v>
          </cell>
          <cell r="C22" t="str">
            <v>ДОАО "Центрэнергогаз" ОАО "Газпром"</v>
          </cell>
          <cell r="D22" t="str">
            <v>…</v>
          </cell>
        </row>
        <row r="23">
          <cell r="B23" t="str">
            <v>Перепродажа товаров (МТР)</v>
          </cell>
          <cell r="C23" t="str">
            <v>ДОАО "Оргэнергогаз"</v>
          </cell>
          <cell r="D23" t="str">
            <v>…</v>
          </cell>
        </row>
        <row r="24">
          <cell r="B24" t="str">
            <v>Изготовление запасных частей, инструментов, оборудования</v>
          </cell>
          <cell r="C24" t="str">
            <v>ДОАО "Электрогаз" ОАО "Газпром"</v>
          </cell>
          <cell r="D24" t="str">
            <v>…</v>
          </cell>
        </row>
        <row r="25">
          <cell r="B25" t="str">
            <v>Прочие виды деятельности (расшифровать)</v>
          </cell>
          <cell r="C25" t="str">
            <v>ОАО "Газэнергосервис"</v>
          </cell>
          <cell r="D25" t="str">
            <v>…</v>
          </cell>
        </row>
        <row r="26">
          <cell r="C26" t="str">
            <v>ОАО "Газавтоматика"</v>
          </cell>
          <cell r="D26" t="str">
            <v>…</v>
          </cell>
        </row>
        <row r="27">
          <cell r="C27" t="str">
            <v>Прочие</v>
          </cell>
          <cell r="D27" t="str">
            <v>Структурное подразделение_m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CP56"/>
  <sheetViews>
    <sheetView tabSelected="1" view="pageBreakPreview" topLeftCell="A10" zoomScale="85" zoomScaleNormal="100" zoomScaleSheetLayoutView="85" workbookViewId="0">
      <pane xSplit="34" ySplit="9" topLeftCell="AI40" activePane="bottomRight" state="frozen"/>
      <selection activeCell="Z69" sqref="Z69:CB69"/>
      <selection pane="topRight" activeCell="Z69" sqref="Z69:CB69"/>
      <selection pane="bottomLeft" activeCell="Z69" sqref="Z69:CB69"/>
      <selection pane="bottomRight" activeCell="U41" sqref="U41"/>
    </sheetView>
  </sheetViews>
  <sheetFormatPr defaultColWidth="1.1796875" defaultRowHeight="15.5" x14ac:dyDescent="0.35"/>
  <cols>
    <col min="1" max="24" width="1.1796875" style="3"/>
    <col min="25" max="25" width="13.81640625" style="3" customWidth="1"/>
    <col min="26" max="32" width="1.1796875" style="3"/>
    <col min="33" max="33" width="5.26953125" style="3" customWidth="1"/>
    <col min="34" max="34" width="1.1796875" style="3" hidden="1" customWidth="1"/>
    <col min="35" max="43" width="0" style="3" hidden="1" customWidth="1"/>
    <col min="44" max="44" width="2.26953125" style="3" hidden="1" customWidth="1"/>
    <col min="45" max="45" width="0.1796875" style="3" customWidth="1"/>
    <col min="46" max="47" width="0.453125" style="3" hidden="1" customWidth="1"/>
    <col min="48" max="48" width="1.1796875" style="3" hidden="1" customWidth="1"/>
    <col min="49" max="49" width="0.453125" style="3" hidden="1" customWidth="1"/>
    <col min="50" max="53" width="1.1796875" style="3" hidden="1" customWidth="1"/>
    <col min="54" max="70" width="1.1796875" style="3"/>
    <col min="71" max="71" width="4.1796875" style="3" customWidth="1"/>
    <col min="72" max="79" width="1.1796875" style="3"/>
    <col min="80" max="80" width="7.26953125" style="3" customWidth="1"/>
    <col min="81" max="81" width="1.1796875" style="3" customWidth="1"/>
    <col min="82" max="85" width="1.1796875" style="3"/>
    <col min="86" max="86" width="14.453125" style="3" customWidth="1"/>
    <col min="87" max="87" width="7.26953125" style="3" hidden="1" customWidth="1"/>
    <col min="88" max="88" width="8.453125" style="3" customWidth="1"/>
    <col min="89" max="89" width="11.453125" style="3" customWidth="1"/>
    <col min="90" max="90" width="10.26953125" style="3" customWidth="1"/>
    <col min="91" max="91" width="20" style="3" customWidth="1"/>
    <col min="92" max="104" width="7.26953125" style="3" customWidth="1"/>
    <col min="105" max="168" width="1.1796875" style="3" customWidth="1"/>
    <col min="169" max="169" width="10.81640625" style="3" customWidth="1"/>
    <col min="170" max="170" width="10.26953125" style="3" customWidth="1"/>
    <col min="171" max="16384" width="1.1796875" style="3"/>
  </cols>
  <sheetData>
    <row r="1" spans="1:86" s="1" customFormat="1" ht="10.5" hidden="1" x14ac:dyDescent="0.25">
      <c r="CA1" s="2"/>
      <c r="CB1" s="2"/>
    </row>
    <row r="2" spans="1:86" s="1" customFormat="1" ht="10.5" hidden="1" x14ac:dyDescent="0.25">
      <c r="CA2" s="2"/>
      <c r="CB2" s="2"/>
    </row>
    <row r="3" spans="1:86" hidden="1" x14ac:dyDescent="0.35"/>
    <row r="4" spans="1:86" hidden="1" x14ac:dyDescent="0.35">
      <c r="CB4" s="4"/>
    </row>
    <row r="5" spans="1:86" hidden="1" x14ac:dyDescent="0.35"/>
    <row r="6" spans="1:86" s="1" customFormat="1" ht="10.5" hidden="1" x14ac:dyDescent="0.25">
      <c r="AI6" s="5"/>
      <c r="AJ6" s="5"/>
      <c r="AK6" s="5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</row>
    <row r="7" spans="1:86" s="7" customFormat="1" ht="9" hidden="1" x14ac:dyDescent="0.2"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</row>
    <row r="8" spans="1:86" hidden="1" x14ac:dyDescent="0.35"/>
    <row r="9" spans="1:86" ht="12.75" hidden="1" customHeight="1" x14ac:dyDescent="0.35"/>
    <row r="10" spans="1:86" s="8" customFormat="1" ht="17.5" x14ac:dyDescent="0.35">
      <c r="Z10" s="9" t="s">
        <v>0</v>
      </c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10" t="s">
        <v>1</v>
      </c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9"/>
      <c r="BC10" s="9"/>
      <c r="BD10" s="9"/>
      <c r="BE10" s="9"/>
      <c r="BF10" s="11" t="s">
        <v>64</v>
      </c>
      <c r="BG10" s="11"/>
      <c r="BH10" s="11"/>
      <c r="BI10" s="11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</row>
    <row r="11" spans="1:86" hidden="1" x14ac:dyDescent="0.35">
      <c r="A11" s="70"/>
      <c r="B11" s="70"/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H11" s="3" t="s">
        <v>10</v>
      </c>
    </row>
    <row r="12" spans="1:86" ht="9" customHeight="1" x14ac:dyDescent="0.35"/>
    <row r="13" spans="1:86" x14ac:dyDescent="0.35">
      <c r="CB13" s="4" t="s">
        <v>11</v>
      </c>
    </row>
    <row r="14" spans="1:86" ht="15.75" customHeight="1" x14ac:dyDescent="0.35">
      <c r="A14" s="73" t="s">
        <v>12</v>
      </c>
      <c r="B14" s="73"/>
      <c r="C14" s="73"/>
      <c r="D14" s="73"/>
      <c r="E14" s="74" t="s">
        <v>13</v>
      </c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5" t="s">
        <v>14</v>
      </c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 t="s">
        <v>15</v>
      </c>
      <c r="BC14" s="75"/>
      <c r="BD14" s="75"/>
      <c r="BE14" s="75"/>
      <c r="BF14" s="75"/>
      <c r="BG14" s="75"/>
      <c r="BH14" s="75"/>
      <c r="BI14" s="75"/>
      <c r="BJ14" s="75"/>
      <c r="BK14" s="75" t="s">
        <v>16</v>
      </c>
      <c r="BL14" s="75"/>
      <c r="BM14" s="75"/>
      <c r="BN14" s="75"/>
      <c r="BO14" s="75"/>
      <c r="BP14" s="75"/>
      <c r="BQ14" s="75"/>
      <c r="BR14" s="75"/>
      <c r="BS14" s="75"/>
      <c r="BT14" s="75" t="s">
        <v>17</v>
      </c>
      <c r="BU14" s="75"/>
      <c r="BV14" s="75"/>
      <c r="BW14" s="75"/>
      <c r="BX14" s="75"/>
      <c r="BY14" s="75"/>
      <c r="BZ14" s="75"/>
      <c r="CA14" s="75"/>
      <c r="CB14" s="75"/>
      <c r="CH14" s="16"/>
    </row>
    <row r="15" spans="1:86" x14ac:dyDescent="0.35">
      <c r="A15" s="73"/>
      <c r="B15" s="73"/>
      <c r="C15" s="73"/>
      <c r="D15" s="73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6" t="s">
        <v>18</v>
      </c>
      <c r="AA15" s="76"/>
      <c r="AB15" s="76"/>
      <c r="AC15" s="76"/>
      <c r="AD15" s="76"/>
      <c r="AE15" s="76"/>
      <c r="AF15" s="76"/>
      <c r="AG15" s="76"/>
      <c r="AH15" s="76"/>
      <c r="AI15" s="76" t="s">
        <v>19</v>
      </c>
      <c r="AJ15" s="76"/>
      <c r="AK15" s="76"/>
      <c r="AL15" s="76"/>
      <c r="AM15" s="76"/>
      <c r="AN15" s="76"/>
      <c r="AO15" s="76"/>
      <c r="AP15" s="76"/>
      <c r="AQ15" s="76"/>
      <c r="AR15" s="76"/>
      <c r="AS15" s="76"/>
      <c r="AT15" s="76"/>
      <c r="AU15" s="76"/>
      <c r="AV15" s="76"/>
      <c r="AW15" s="76"/>
      <c r="AX15" s="76"/>
      <c r="AY15" s="76"/>
      <c r="AZ15" s="76"/>
      <c r="BA15" s="76"/>
      <c r="BB15" s="75" t="s">
        <v>20</v>
      </c>
      <c r="BC15" s="75"/>
      <c r="BD15" s="75"/>
      <c r="BE15" s="75"/>
      <c r="BF15" s="75"/>
      <c r="BG15" s="75"/>
      <c r="BH15" s="75"/>
      <c r="BI15" s="75"/>
      <c r="BJ15" s="75"/>
      <c r="BK15" s="75" t="s">
        <v>21</v>
      </c>
      <c r="BL15" s="75"/>
      <c r="BM15" s="75"/>
      <c r="BN15" s="75"/>
      <c r="BO15" s="75"/>
      <c r="BP15" s="75"/>
      <c r="BQ15" s="75"/>
      <c r="BR15" s="75"/>
      <c r="BS15" s="75"/>
      <c r="BT15" s="75" t="s">
        <v>22</v>
      </c>
      <c r="BU15" s="75"/>
      <c r="BV15" s="75"/>
      <c r="BW15" s="75"/>
      <c r="BX15" s="75"/>
      <c r="BY15" s="75"/>
      <c r="BZ15" s="75"/>
      <c r="CA15" s="75"/>
      <c r="CB15" s="75"/>
    </row>
    <row r="16" spans="1:86" x14ac:dyDescent="0.35">
      <c r="A16" s="73"/>
      <c r="B16" s="73"/>
      <c r="C16" s="73"/>
      <c r="D16" s="73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6"/>
      <c r="AA16" s="76"/>
      <c r="AB16" s="76"/>
      <c r="AC16" s="76"/>
      <c r="AD16" s="76"/>
      <c r="AE16" s="76"/>
      <c r="AF16" s="76"/>
      <c r="AG16" s="76"/>
      <c r="AH16" s="76"/>
      <c r="AI16" s="76"/>
      <c r="AJ16" s="76"/>
      <c r="AK16" s="76"/>
      <c r="AL16" s="76"/>
      <c r="AM16" s="76"/>
      <c r="AN16" s="76"/>
      <c r="AO16" s="76"/>
      <c r="AP16" s="76"/>
      <c r="AQ16" s="76"/>
      <c r="AR16" s="76"/>
      <c r="AS16" s="76"/>
      <c r="AT16" s="76"/>
      <c r="AU16" s="76"/>
      <c r="AV16" s="76"/>
      <c r="AW16" s="76"/>
      <c r="AX16" s="76"/>
      <c r="AY16" s="76"/>
      <c r="AZ16" s="76"/>
      <c r="BA16" s="76"/>
      <c r="BB16" s="75" t="s">
        <v>23</v>
      </c>
      <c r="BC16" s="75"/>
      <c r="BD16" s="75"/>
      <c r="BE16" s="75"/>
      <c r="BF16" s="75"/>
      <c r="BG16" s="75"/>
      <c r="BH16" s="75"/>
      <c r="BI16" s="75"/>
      <c r="BJ16" s="75"/>
      <c r="BK16" s="75" t="s">
        <v>22</v>
      </c>
      <c r="BL16" s="75"/>
      <c r="BM16" s="75"/>
      <c r="BN16" s="75"/>
      <c r="BO16" s="75"/>
      <c r="BP16" s="75"/>
      <c r="BQ16" s="75"/>
      <c r="BR16" s="75"/>
      <c r="BS16" s="75"/>
      <c r="BT16" s="75" t="s">
        <v>24</v>
      </c>
      <c r="BU16" s="75"/>
      <c r="BV16" s="75"/>
      <c r="BW16" s="75"/>
      <c r="BX16" s="75"/>
      <c r="BY16" s="75"/>
      <c r="BZ16" s="75"/>
      <c r="CA16" s="75"/>
      <c r="CB16" s="75"/>
    </row>
    <row r="17" spans="1:94" x14ac:dyDescent="0.35">
      <c r="A17" s="73"/>
      <c r="B17" s="73"/>
      <c r="C17" s="73"/>
      <c r="D17" s="73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6"/>
      <c r="AA17" s="76"/>
      <c r="AB17" s="76"/>
      <c r="AC17" s="76"/>
      <c r="AD17" s="76"/>
      <c r="AE17" s="76"/>
      <c r="AF17" s="76"/>
      <c r="AG17" s="76"/>
      <c r="AH17" s="76"/>
      <c r="AI17" s="76"/>
      <c r="AJ17" s="76"/>
      <c r="AK17" s="76"/>
      <c r="AL17" s="76"/>
      <c r="AM17" s="76"/>
      <c r="AN17" s="76"/>
      <c r="AO17" s="76"/>
      <c r="AP17" s="76"/>
      <c r="AQ17" s="76"/>
      <c r="AR17" s="76"/>
      <c r="AS17" s="76"/>
      <c r="AT17" s="76"/>
      <c r="AU17" s="76"/>
      <c r="AV17" s="76"/>
      <c r="AW17" s="76"/>
      <c r="AX17" s="76"/>
      <c r="AY17" s="76"/>
      <c r="AZ17" s="76"/>
      <c r="BA17" s="76"/>
      <c r="BB17" s="75" t="s">
        <v>25</v>
      </c>
      <c r="BC17" s="75"/>
      <c r="BD17" s="75"/>
      <c r="BE17" s="75"/>
      <c r="BF17" s="75"/>
      <c r="BG17" s="75"/>
      <c r="BH17" s="75"/>
      <c r="BI17" s="75"/>
      <c r="BJ17" s="75"/>
      <c r="BK17" s="75" t="s">
        <v>26</v>
      </c>
      <c r="BL17" s="75"/>
      <c r="BM17" s="75"/>
      <c r="BN17" s="75"/>
      <c r="BO17" s="75"/>
      <c r="BP17" s="75"/>
      <c r="BQ17" s="75"/>
      <c r="BR17" s="75"/>
      <c r="BS17" s="75"/>
      <c r="BT17" s="75"/>
      <c r="BU17" s="75"/>
      <c r="BV17" s="75"/>
      <c r="BW17" s="75"/>
      <c r="BX17" s="75"/>
      <c r="BY17" s="75"/>
      <c r="BZ17" s="75"/>
      <c r="CA17" s="75"/>
      <c r="CB17" s="75"/>
      <c r="CH17" s="16"/>
    </row>
    <row r="18" spans="1:94" x14ac:dyDescent="0.35">
      <c r="A18" s="75">
        <v>1</v>
      </c>
      <c r="B18" s="75"/>
      <c r="C18" s="75"/>
      <c r="D18" s="75"/>
      <c r="E18" s="75">
        <v>2</v>
      </c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>
        <v>3</v>
      </c>
      <c r="AA18" s="75"/>
      <c r="AB18" s="75"/>
      <c r="AC18" s="75"/>
      <c r="AD18" s="75"/>
      <c r="AE18" s="75"/>
      <c r="AF18" s="75"/>
      <c r="AG18" s="75"/>
      <c r="AH18" s="75"/>
      <c r="AI18" s="75">
        <v>4</v>
      </c>
      <c r="AJ18" s="75"/>
      <c r="AK18" s="75"/>
      <c r="AL18" s="75"/>
      <c r="AM18" s="75"/>
      <c r="AN18" s="75"/>
      <c r="AO18" s="75"/>
      <c r="AP18" s="75"/>
      <c r="AQ18" s="75"/>
      <c r="AR18" s="75"/>
      <c r="AS18" s="75"/>
      <c r="AT18" s="75"/>
      <c r="AU18" s="75"/>
      <c r="AV18" s="75"/>
      <c r="AW18" s="75"/>
      <c r="AX18" s="75"/>
      <c r="AY18" s="75"/>
      <c r="AZ18" s="75"/>
      <c r="BA18" s="75"/>
      <c r="BB18" s="75">
        <v>5</v>
      </c>
      <c r="BC18" s="75"/>
      <c r="BD18" s="75"/>
      <c r="BE18" s="75"/>
      <c r="BF18" s="75"/>
      <c r="BG18" s="75"/>
      <c r="BH18" s="75"/>
      <c r="BI18" s="75"/>
      <c r="BJ18" s="75"/>
      <c r="BK18" s="75">
        <v>6</v>
      </c>
      <c r="BL18" s="75"/>
      <c r="BM18" s="75"/>
      <c r="BN18" s="75"/>
      <c r="BO18" s="75"/>
      <c r="BP18" s="75"/>
      <c r="BQ18" s="75"/>
      <c r="BR18" s="75"/>
      <c r="BS18" s="75"/>
      <c r="BT18" s="75">
        <v>7</v>
      </c>
      <c r="BU18" s="75"/>
      <c r="BV18" s="75"/>
      <c r="BW18" s="75"/>
      <c r="BX18" s="75"/>
      <c r="BY18" s="75"/>
      <c r="BZ18" s="75"/>
      <c r="CA18" s="75"/>
      <c r="CB18" s="75"/>
      <c r="CI18" s="17"/>
    </row>
    <row r="19" spans="1:94" s="19" customFormat="1" ht="20.25" hidden="1" customHeight="1" x14ac:dyDescent="0.35">
      <c r="A19" s="76"/>
      <c r="B19" s="76"/>
      <c r="C19" s="76"/>
      <c r="D19" s="76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9"/>
      <c r="AA19" s="79"/>
      <c r="AB19" s="79"/>
      <c r="AC19" s="79"/>
      <c r="AD19" s="79"/>
      <c r="AE19" s="79"/>
      <c r="AF19" s="79"/>
      <c r="AG19" s="79"/>
      <c r="AH19" s="79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18"/>
      <c r="AT19" s="18"/>
      <c r="AU19" s="18"/>
      <c r="AV19" s="18"/>
      <c r="AW19" s="18"/>
      <c r="AX19" s="18"/>
      <c r="AY19" s="18"/>
      <c r="AZ19" s="18"/>
      <c r="BA19" s="18"/>
      <c r="BB19" s="85"/>
      <c r="BC19" s="85"/>
      <c r="BD19" s="85"/>
      <c r="BE19" s="85"/>
      <c r="BF19" s="85"/>
      <c r="BG19" s="85"/>
      <c r="BH19" s="85"/>
      <c r="BI19" s="85"/>
      <c r="BJ19" s="85"/>
      <c r="BK19" s="82"/>
      <c r="BL19" s="82"/>
      <c r="BM19" s="82"/>
      <c r="BN19" s="82"/>
      <c r="BO19" s="82"/>
      <c r="BP19" s="82"/>
      <c r="BQ19" s="82"/>
      <c r="BR19" s="82"/>
      <c r="BS19" s="82"/>
      <c r="BT19" s="77"/>
      <c r="BU19" s="77"/>
      <c r="BV19" s="77"/>
      <c r="BW19" s="77"/>
      <c r="BX19" s="77"/>
      <c r="BY19" s="77"/>
      <c r="BZ19" s="77"/>
      <c r="CA19" s="77"/>
      <c r="CB19" s="77"/>
      <c r="CH19" s="20"/>
      <c r="CI19" s="21"/>
      <c r="CJ19" s="20"/>
      <c r="CK19" s="20"/>
      <c r="CL19" s="20"/>
      <c r="CM19" s="20"/>
      <c r="CN19" s="20"/>
      <c r="CO19" s="20"/>
      <c r="CP19" s="20"/>
    </row>
    <row r="20" spans="1:94" s="19" customFormat="1" ht="50.25" customHeight="1" x14ac:dyDescent="0.35">
      <c r="A20" s="76" t="s">
        <v>27</v>
      </c>
      <c r="B20" s="76"/>
      <c r="C20" s="76"/>
      <c r="D20" s="76"/>
      <c r="E20" s="78" t="s">
        <v>62</v>
      </c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9">
        <f>SUM(Z21:AG28)</f>
        <v>13</v>
      </c>
      <c r="AA20" s="79"/>
      <c r="AB20" s="79"/>
      <c r="AC20" s="79"/>
      <c r="AD20" s="79"/>
      <c r="AE20" s="79"/>
      <c r="AF20" s="79"/>
      <c r="AG20" s="79"/>
      <c r="AH20" s="79"/>
      <c r="AI20" s="80"/>
      <c r="AJ20" s="80"/>
      <c r="AK20" s="80"/>
      <c r="AL20" s="80"/>
      <c r="AM20" s="80"/>
      <c r="AN20" s="80"/>
      <c r="AO20" s="80"/>
      <c r="AP20" s="80"/>
      <c r="AQ20" s="80"/>
      <c r="AR20" s="80"/>
      <c r="AS20" s="22"/>
      <c r="AT20" s="22"/>
      <c r="AU20" s="22"/>
      <c r="AV20" s="22"/>
      <c r="AW20" s="22"/>
      <c r="AX20" s="22"/>
      <c r="AY20" s="22"/>
      <c r="AZ20" s="22"/>
      <c r="BA20" s="22"/>
      <c r="BB20" s="81">
        <f>SUM(BB21:BJ28)</f>
        <v>508.9</v>
      </c>
      <c r="BC20" s="81"/>
      <c r="BD20" s="81"/>
      <c r="BE20" s="81"/>
      <c r="BF20" s="81"/>
      <c r="BG20" s="81"/>
      <c r="BH20" s="81"/>
      <c r="BI20" s="81"/>
      <c r="BJ20" s="81"/>
      <c r="BK20" s="82">
        <f>BT20/BB20</f>
        <v>4316.9167832580088</v>
      </c>
      <c r="BL20" s="82"/>
      <c r="BM20" s="82"/>
      <c r="BN20" s="82"/>
      <c r="BO20" s="82"/>
      <c r="BP20" s="82"/>
      <c r="BQ20" s="82"/>
      <c r="BR20" s="82"/>
      <c r="BS20" s="82"/>
      <c r="BT20" s="83">
        <f>SUM(BT21:CB28)</f>
        <v>2196878.9510000004</v>
      </c>
      <c r="BU20" s="83"/>
      <c r="BV20" s="83"/>
      <c r="BW20" s="83"/>
      <c r="BX20" s="83"/>
      <c r="BY20" s="83"/>
      <c r="BZ20" s="83"/>
      <c r="CA20" s="83"/>
      <c r="CB20" s="83"/>
      <c r="CK20" s="23"/>
    </row>
    <row r="21" spans="1:94" s="19" customFormat="1" ht="21.75" customHeight="1" x14ac:dyDescent="0.35">
      <c r="A21" s="76" t="s">
        <v>28</v>
      </c>
      <c r="B21" s="76"/>
      <c r="C21" s="76"/>
      <c r="D21" s="76"/>
      <c r="E21" s="78" t="s">
        <v>29</v>
      </c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9">
        <v>1</v>
      </c>
      <c r="AA21" s="79"/>
      <c r="AB21" s="79"/>
      <c r="AC21" s="79"/>
      <c r="AD21" s="79"/>
      <c r="AE21" s="79"/>
      <c r="AF21" s="79"/>
      <c r="AG21" s="79"/>
      <c r="AH21" s="79"/>
      <c r="AI21" s="80"/>
      <c r="AJ21" s="80"/>
      <c r="AK21" s="80"/>
      <c r="AL21" s="80"/>
      <c r="AM21" s="80"/>
      <c r="AN21" s="80"/>
      <c r="AO21" s="80"/>
      <c r="AP21" s="80"/>
      <c r="AQ21" s="80"/>
      <c r="AR21" s="80"/>
      <c r="AS21" s="22"/>
      <c r="AT21" s="22"/>
      <c r="AU21" s="22"/>
      <c r="AV21" s="22"/>
      <c r="AW21" s="22"/>
      <c r="AX21" s="22"/>
      <c r="AY21" s="22"/>
      <c r="AZ21" s="22"/>
      <c r="BA21" s="22"/>
      <c r="BB21" s="81">
        <f>ROUND(34.6*0.7,1)</f>
        <v>24.2</v>
      </c>
      <c r="BC21" s="81"/>
      <c r="BD21" s="81"/>
      <c r="BE21" s="81"/>
      <c r="BF21" s="81"/>
      <c r="BG21" s="81"/>
      <c r="BH21" s="81"/>
      <c r="BI21" s="81"/>
      <c r="BJ21" s="81"/>
      <c r="BK21" s="82">
        <v>8375.41</v>
      </c>
      <c r="BL21" s="82"/>
      <c r="BM21" s="82"/>
      <c r="BN21" s="82"/>
      <c r="BO21" s="82"/>
      <c r="BP21" s="82"/>
      <c r="BQ21" s="82"/>
      <c r="BR21" s="82"/>
      <c r="BS21" s="82"/>
      <c r="BT21" s="83">
        <f>BB21*BK21</f>
        <v>202684.92199999999</v>
      </c>
      <c r="BU21" s="83"/>
      <c r="BV21" s="83"/>
      <c r="BW21" s="83"/>
      <c r="BX21" s="83"/>
      <c r="BY21" s="83"/>
      <c r="BZ21" s="83"/>
      <c r="CA21" s="83"/>
      <c r="CB21" s="83"/>
      <c r="CH21" s="21"/>
      <c r="CK21" s="23"/>
    </row>
    <row r="22" spans="1:94" s="19" customFormat="1" ht="21.75" customHeight="1" x14ac:dyDescent="0.35">
      <c r="A22" s="76" t="s">
        <v>30</v>
      </c>
      <c r="B22" s="76"/>
      <c r="C22" s="76"/>
      <c r="D22" s="76"/>
      <c r="E22" s="78" t="s">
        <v>31</v>
      </c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9">
        <v>2</v>
      </c>
      <c r="AA22" s="79"/>
      <c r="AB22" s="79"/>
      <c r="AC22" s="79"/>
      <c r="AD22" s="79"/>
      <c r="AE22" s="79"/>
      <c r="AF22" s="79"/>
      <c r="AG22" s="79"/>
      <c r="AH22" s="79"/>
      <c r="AI22" s="80"/>
      <c r="AJ22" s="80"/>
      <c r="AK22" s="80"/>
      <c r="AL22" s="80"/>
      <c r="AM22" s="80"/>
      <c r="AN22" s="80"/>
      <c r="AO22" s="80"/>
      <c r="AP22" s="80"/>
      <c r="AQ22" s="80"/>
      <c r="AR22" s="80"/>
      <c r="AS22" s="22"/>
      <c r="AT22" s="22"/>
      <c r="AU22" s="22"/>
      <c r="AV22" s="22"/>
      <c r="AW22" s="22"/>
      <c r="AX22" s="22"/>
      <c r="AY22" s="22"/>
      <c r="AZ22" s="22"/>
      <c r="BA22" s="22"/>
      <c r="BB22" s="86">
        <f>ROUND(27.5*0.7,1)</f>
        <v>19.3</v>
      </c>
      <c r="BC22" s="87"/>
      <c r="BD22" s="87"/>
      <c r="BE22" s="87"/>
      <c r="BF22" s="87"/>
      <c r="BG22" s="87"/>
      <c r="BH22" s="87"/>
      <c r="BI22" s="87"/>
      <c r="BJ22" s="88"/>
      <c r="BK22" s="82">
        <v>3804.62</v>
      </c>
      <c r="BL22" s="82"/>
      <c r="BM22" s="82"/>
      <c r="BN22" s="82"/>
      <c r="BO22" s="82"/>
      <c r="BP22" s="82"/>
      <c r="BQ22" s="82"/>
      <c r="BR22" s="82"/>
      <c r="BS22" s="82"/>
      <c r="BT22" s="83">
        <f>BB22*BK22</f>
        <v>73429.165999999997</v>
      </c>
      <c r="BU22" s="83"/>
      <c r="BV22" s="83"/>
      <c r="BW22" s="83"/>
      <c r="BX22" s="83"/>
      <c r="BY22" s="83"/>
      <c r="BZ22" s="83"/>
      <c r="CA22" s="83"/>
      <c r="CB22" s="83"/>
      <c r="CH22" s="21"/>
      <c r="CK22" s="23"/>
    </row>
    <row r="23" spans="1:94" ht="21.75" customHeight="1" x14ac:dyDescent="0.35">
      <c r="A23" s="76" t="s">
        <v>32</v>
      </c>
      <c r="B23" s="76"/>
      <c r="C23" s="76"/>
      <c r="D23" s="76"/>
      <c r="E23" s="78" t="s">
        <v>33</v>
      </c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9">
        <v>6</v>
      </c>
      <c r="AA23" s="79"/>
      <c r="AB23" s="79"/>
      <c r="AC23" s="79"/>
      <c r="AD23" s="79"/>
      <c r="AE23" s="79"/>
      <c r="AF23" s="79"/>
      <c r="AG23" s="79"/>
      <c r="AH23" s="79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6">
        <f>ROUND(577.8*0.7,1)</f>
        <v>404.5</v>
      </c>
      <c r="BC23" s="87"/>
      <c r="BD23" s="87"/>
      <c r="BE23" s="87"/>
      <c r="BF23" s="87"/>
      <c r="BG23" s="87"/>
      <c r="BH23" s="87"/>
      <c r="BI23" s="87"/>
      <c r="BJ23" s="88"/>
      <c r="BK23" s="82">
        <v>4131.92</v>
      </c>
      <c r="BL23" s="82"/>
      <c r="BM23" s="82"/>
      <c r="BN23" s="82"/>
      <c r="BO23" s="82"/>
      <c r="BP23" s="82"/>
      <c r="BQ23" s="82"/>
      <c r="BR23" s="82"/>
      <c r="BS23" s="82"/>
      <c r="BT23" s="83">
        <f t="shared" ref="BT23:BT28" si="0">BB23*BK23</f>
        <v>1671361.6400000001</v>
      </c>
      <c r="BU23" s="83"/>
      <c r="BV23" s="83"/>
      <c r="BW23" s="83"/>
      <c r="BX23" s="83"/>
      <c r="BY23" s="83"/>
      <c r="BZ23" s="83"/>
      <c r="CA23" s="83"/>
      <c r="CB23" s="83"/>
      <c r="CH23" s="21"/>
      <c r="CJ23" s="19"/>
      <c r="CK23" s="23"/>
      <c r="CL23" s="19"/>
    </row>
    <row r="24" spans="1:94" s="19" customFormat="1" ht="21.75" customHeight="1" x14ac:dyDescent="0.35">
      <c r="A24" s="89" t="s">
        <v>34</v>
      </c>
      <c r="B24" s="89"/>
      <c r="C24" s="89"/>
      <c r="D24" s="89"/>
      <c r="E24" s="78" t="s">
        <v>35</v>
      </c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9">
        <v>2</v>
      </c>
      <c r="AA24" s="79"/>
      <c r="AB24" s="79"/>
      <c r="AC24" s="79"/>
      <c r="AD24" s="79"/>
      <c r="AE24" s="79"/>
      <c r="AF24" s="79"/>
      <c r="AG24" s="79"/>
      <c r="AH24" s="79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22"/>
      <c r="AT24" s="22"/>
      <c r="AU24" s="22"/>
      <c r="AV24" s="22"/>
      <c r="AW24" s="22"/>
      <c r="AX24" s="22"/>
      <c r="AY24" s="22"/>
      <c r="AZ24" s="22"/>
      <c r="BA24" s="22"/>
      <c r="BB24" s="86">
        <f>ROUND(70*0.7,1)</f>
        <v>49</v>
      </c>
      <c r="BC24" s="87"/>
      <c r="BD24" s="87"/>
      <c r="BE24" s="87"/>
      <c r="BF24" s="87"/>
      <c r="BG24" s="87"/>
      <c r="BH24" s="87"/>
      <c r="BI24" s="87"/>
      <c r="BJ24" s="88"/>
      <c r="BK24" s="82">
        <v>4172.3</v>
      </c>
      <c r="BL24" s="82"/>
      <c r="BM24" s="82"/>
      <c r="BN24" s="82"/>
      <c r="BO24" s="82"/>
      <c r="BP24" s="82"/>
      <c r="BQ24" s="82"/>
      <c r="BR24" s="82"/>
      <c r="BS24" s="82"/>
      <c r="BT24" s="83">
        <f t="shared" si="0"/>
        <v>204442.7</v>
      </c>
      <c r="BU24" s="83"/>
      <c r="BV24" s="83"/>
      <c r="BW24" s="83"/>
      <c r="BX24" s="83"/>
      <c r="BY24" s="83"/>
      <c r="BZ24" s="83"/>
      <c r="CA24" s="83"/>
      <c r="CB24" s="83"/>
      <c r="CH24" s="21"/>
      <c r="CK24" s="23"/>
    </row>
    <row r="25" spans="1:94" s="19" customFormat="1" ht="31.5" customHeight="1" x14ac:dyDescent="0.35">
      <c r="A25" s="89" t="s">
        <v>36</v>
      </c>
      <c r="B25" s="89"/>
      <c r="C25" s="89"/>
      <c r="D25" s="89"/>
      <c r="E25" s="78" t="s">
        <v>37</v>
      </c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9">
        <v>1</v>
      </c>
      <c r="AA25" s="79"/>
      <c r="AB25" s="79"/>
      <c r="AC25" s="79"/>
      <c r="AD25" s="79"/>
      <c r="AE25" s="79"/>
      <c r="AF25" s="79"/>
      <c r="AG25" s="79"/>
      <c r="AH25" s="79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22"/>
      <c r="AT25" s="22"/>
      <c r="AU25" s="22"/>
      <c r="AV25" s="22"/>
      <c r="AW25" s="22"/>
      <c r="AX25" s="22"/>
      <c r="AY25" s="22"/>
      <c r="AZ25" s="22"/>
      <c r="BA25" s="22"/>
      <c r="BB25" s="86">
        <f>ROUND(0.7*0.7,1)</f>
        <v>0.5</v>
      </c>
      <c r="BC25" s="87"/>
      <c r="BD25" s="87"/>
      <c r="BE25" s="87"/>
      <c r="BF25" s="87"/>
      <c r="BG25" s="87"/>
      <c r="BH25" s="87"/>
      <c r="BI25" s="87"/>
      <c r="BJ25" s="88"/>
      <c r="BK25" s="82">
        <v>3808.41</v>
      </c>
      <c r="BL25" s="82"/>
      <c r="BM25" s="82"/>
      <c r="BN25" s="82"/>
      <c r="BO25" s="82"/>
      <c r="BP25" s="82"/>
      <c r="BQ25" s="82"/>
      <c r="BR25" s="82"/>
      <c r="BS25" s="82"/>
      <c r="BT25" s="83">
        <f t="shared" si="0"/>
        <v>1904.2049999999999</v>
      </c>
      <c r="BU25" s="83"/>
      <c r="BV25" s="83"/>
      <c r="BW25" s="83"/>
      <c r="BX25" s="83"/>
      <c r="BY25" s="83"/>
      <c r="BZ25" s="83"/>
      <c r="CA25" s="83"/>
      <c r="CB25" s="83"/>
      <c r="CH25" s="21"/>
      <c r="CK25" s="23"/>
    </row>
    <row r="26" spans="1:94" s="19" customFormat="1" ht="21.75" customHeight="1" x14ac:dyDescent="0.35">
      <c r="A26" s="89" t="s">
        <v>38</v>
      </c>
      <c r="B26" s="89"/>
      <c r="C26" s="89"/>
      <c r="D26" s="89"/>
      <c r="E26" s="78" t="s">
        <v>39</v>
      </c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9">
        <v>1</v>
      </c>
      <c r="AA26" s="79"/>
      <c r="AB26" s="79"/>
      <c r="AC26" s="79"/>
      <c r="AD26" s="79"/>
      <c r="AE26" s="79"/>
      <c r="AF26" s="79"/>
      <c r="AG26" s="79"/>
      <c r="AH26" s="79"/>
      <c r="AI26" s="80"/>
      <c r="AJ26" s="80"/>
      <c r="AK26" s="80"/>
      <c r="AL26" s="80"/>
      <c r="AM26" s="80"/>
      <c r="AN26" s="80"/>
      <c r="AO26" s="80"/>
      <c r="AP26" s="80"/>
      <c r="AQ26" s="80"/>
      <c r="AR26" s="80"/>
      <c r="AS26" s="22"/>
      <c r="AT26" s="22"/>
      <c r="AU26" s="22"/>
      <c r="AV26" s="22"/>
      <c r="AW26" s="22"/>
      <c r="AX26" s="22"/>
      <c r="AY26" s="22"/>
      <c r="AZ26" s="22"/>
      <c r="BA26" s="22"/>
      <c r="BB26" s="86">
        <f>ROUND(16.3*0.7,1)</f>
        <v>11.4</v>
      </c>
      <c r="BC26" s="87"/>
      <c r="BD26" s="87"/>
      <c r="BE26" s="87"/>
      <c r="BF26" s="87"/>
      <c r="BG26" s="87"/>
      <c r="BH26" s="87"/>
      <c r="BI26" s="87"/>
      <c r="BJ26" s="88"/>
      <c r="BK26" s="82">
        <v>3776.87</v>
      </c>
      <c r="BL26" s="82"/>
      <c r="BM26" s="82"/>
      <c r="BN26" s="82"/>
      <c r="BO26" s="82"/>
      <c r="BP26" s="82"/>
      <c r="BQ26" s="82"/>
      <c r="BR26" s="82"/>
      <c r="BS26" s="82"/>
      <c r="BT26" s="83">
        <f t="shared" si="0"/>
        <v>43056.317999999999</v>
      </c>
      <c r="BU26" s="83"/>
      <c r="BV26" s="83"/>
      <c r="BW26" s="83"/>
      <c r="BX26" s="83"/>
      <c r="BY26" s="83"/>
      <c r="BZ26" s="83"/>
      <c r="CA26" s="83"/>
      <c r="CB26" s="83"/>
      <c r="CH26" s="21"/>
      <c r="CK26" s="23"/>
    </row>
    <row r="27" spans="1:94" s="19" customFormat="1" ht="22.5" hidden="1" customHeight="1" x14ac:dyDescent="0.35">
      <c r="A27" s="90" t="s">
        <v>32</v>
      </c>
      <c r="B27" s="91"/>
      <c r="C27" s="91"/>
      <c r="D27" s="92"/>
      <c r="E27" s="93" t="s">
        <v>40</v>
      </c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5"/>
      <c r="Z27" s="79"/>
      <c r="AA27" s="79"/>
      <c r="AB27" s="79"/>
      <c r="AC27" s="79"/>
      <c r="AD27" s="79"/>
      <c r="AE27" s="79"/>
      <c r="AF27" s="79"/>
      <c r="AG27" s="79"/>
      <c r="AH27" s="79"/>
      <c r="AI27" s="80"/>
      <c r="AJ27" s="80"/>
      <c r="AK27" s="80"/>
      <c r="AL27" s="80"/>
      <c r="AM27" s="80"/>
      <c r="AN27" s="80"/>
      <c r="AO27" s="80"/>
      <c r="AP27" s="80"/>
      <c r="AQ27" s="80"/>
      <c r="AR27" s="80"/>
      <c r="AS27" s="22"/>
      <c r="AT27" s="22"/>
      <c r="AU27" s="22"/>
      <c r="AV27" s="22"/>
      <c r="AW27" s="22"/>
      <c r="AX27" s="22"/>
      <c r="AY27" s="22"/>
      <c r="AZ27" s="22"/>
      <c r="BA27" s="22"/>
      <c r="BB27" s="79">
        <f>ROUND('[14]Трудозатраты (распр)'!AX17/100*CC$15,0)</f>
        <v>0</v>
      </c>
      <c r="BC27" s="79"/>
      <c r="BD27" s="79"/>
      <c r="BE27" s="79"/>
      <c r="BF27" s="79"/>
      <c r="BG27" s="79"/>
      <c r="BH27" s="79"/>
      <c r="BI27" s="79"/>
      <c r="BJ27" s="79"/>
      <c r="BK27" s="82">
        <f>ROUND('[14]Трудозатраты (распр)'!AU17/20.58,2)</f>
        <v>4509.7700000000004</v>
      </c>
      <c r="BL27" s="82"/>
      <c r="BM27" s="82"/>
      <c r="BN27" s="82"/>
      <c r="BO27" s="82"/>
      <c r="BP27" s="82"/>
      <c r="BQ27" s="82"/>
      <c r="BR27" s="82"/>
      <c r="BS27" s="82"/>
      <c r="BT27" s="83">
        <f t="shared" si="0"/>
        <v>0</v>
      </c>
      <c r="BU27" s="83"/>
      <c r="BV27" s="83"/>
      <c r="BW27" s="83"/>
      <c r="BX27" s="83"/>
      <c r="BY27" s="83"/>
      <c r="BZ27" s="83"/>
      <c r="CA27" s="83"/>
      <c r="CB27" s="83"/>
      <c r="CH27" s="19" t="e">
        <f t="shared" ref="CH27:CH33" si="1">CC22/21/Z27</f>
        <v>#DIV/0!</v>
      </c>
      <c r="CK27" s="23"/>
    </row>
    <row r="28" spans="1:94" s="19" customFormat="1" ht="30" hidden="1" customHeight="1" x14ac:dyDescent="0.35">
      <c r="A28" s="90" t="s">
        <v>34</v>
      </c>
      <c r="B28" s="91"/>
      <c r="C28" s="91"/>
      <c r="D28" s="92"/>
      <c r="E28" s="93" t="s">
        <v>41</v>
      </c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5"/>
      <c r="Z28" s="79"/>
      <c r="AA28" s="79"/>
      <c r="AB28" s="79"/>
      <c r="AC28" s="79"/>
      <c r="AD28" s="79"/>
      <c r="AE28" s="79"/>
      <c r="AF28" s="79"/>
      <c r="AG28" s="79"/>
      <c r="AH28" s="79"/>
      <c r="AI28" s="80"/>
      <c r="AJ28" s="80"/>
      <c r="AK28" s="80"/>
      <c r="AL28" s="80"/>
      <c r="AM28" s="80"/>
      <c r="AN28" s="80"/>
      <c r="AO28" s="80"/>
      <c r="AP28" s="80"/>
      <c r="AQ28" s="80"/>
      <c r="AR28" s="80"/>
      <c r="AS28" s="22"/>
      <c r="AT28" s="22"/>
      <c r="AU28" s="22"/>
      <c r="AV28" s="22"/>
      <c r="AW28" s="22"/>
      <c r="AX28" s="22"/>
      <c r="AY28" s="22"/>
      <c r="AZ28" s="22"/>
      <c r="BA28" s="22"/>
      <c r="BB28" s="79">
        <f>ROUND('[14]Трудозатраты (распр)'!AX18/100*CC$15,0)</f>
        <v>0</v>
      </c>
      <c r="BC28" s="79"/>
      <c r="BD28" s="79"/>
      <c r="BE28" s="79"/>
      <c r="BF28" s="79"/>
      <c r="BG28" s="79"/>
      <c r="BH28" s="79"/>
      <c r="BI28" s="79"/>
      <c r="BJ28" s="79"/>
      <c r="BK28" s="82">
        <f>ROUND('[14]Трудозатраты (распр)'!AU18/20.58,2)</f>
        <v>4110.1099999999997</v>
      </c>
      <c r="BL28" s="82"/>
      <c r="BM28" s="82"/>
      <c r="BN28" s="82"/>
      <c r="BO28" s="82"/>
      <c r="BP28" s="82"/>
      <c r="BQ28" s="82"/>
      <c r="BR28" s="82"/>
      <c r="BS28" s="82"/>
      <c r="BT28" s="83">
        <f t="shared" si="0"/>
        <v>0</v>
      </c>
      <c r="BU28" s="83"/>
      <c r="BV28" s="83"/>
      <c r="BW28" s="83"/>
      <c r="BX28" s="83"/>
      <c r="BY28" s="83"/>
      <c r="BZ28" s="83"/>
      <c r="CA28" s="83"/>
      <c r="CB28" s="83"/>
      <c r="CH28" s="19" t="e">
        <f t="shared" si="1"/>
        <v>#DIV/0!</v>
      </c>
      <c r="CK28" s="23"/>
    </row>
    <row r="29" spans="1:94" ht="47.25" hidden="1" customHeight="1" x14ac:dyDescent="0.35">
      <c r="A29" s="24"/>
      <c r="B29" s="25"/>
      <c r="C29" s="25"/>
      <c r="D29" s="26"/>
      <c r="E29" s="27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9"/>
      <c r="Z29" s="79"/>
      <c r="AA29" s="79"/>
      <c r="AB29" s="79"/>
      <c r="AC29" s="79"/>
      <c r="AD29" s="79"/>
      <c r="AE29" s="79"/>
      <c r="AF29" s="79"/>
      <c r="AG29" s="79"/>
      <c r="AH29" s="79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77"/>
      <c r="BC29" s="77"/>
      <c r="BD29" s="77"/>
      <c r="BE29" s="77"/>
      <c r="BF29" s="77"/>
      <c r="BG29" s="77"/>
      <c r="BH29" s="77"/>
      <c r="BI29" s="77"/>
      <c r="BJ29" s="77"/>
      <c r="BK29" s="82"/>
      <c r="BL29" s="82"/>
      <c r="BM29" s="82"/>
      <c r="BN29" s="82"/>
      <c r="BO29" s="82"/>
      <c r="BP29" s="82"/>
      <c r="BQ29" s="82"/>
      <c r="BR29" s="82"/>
      <c r="BS29" s="82"/>
      <c r="BT29" s="83"/>
      <c r="BU29" s="83"/>
      <c r="BV29" s="83"/>
      <c r="BW29" s="83"/>
      <c r="BX29" s="83"/>
      <c r="BY29" s="83"/>
      <c r="BZ29" s="83"/>
      <c r="CA29" s="83"/>
      <c r="CB29" s="83"/>
      <c r="CH29" s="19" t="e">
        <f t="shared" si="1"/>
        <v>#DIV/0!</v>
      </c>
      <c r="CJ29" s="19"/>
      <c r="CK29" s="19"/>
      <c r="CL29" s="19"/>
    </row>
    <row r="30" spans="1:94" s="19" customFormat="1" ht="47.25" hidden="1" customHeight="1" x14ac:dyDescent="0.35">
      <c r="A30" s="24"/>
      <c r="B30" s="25"/>
      <c r="C30" s="25"/>
      <c r="D30" s="26"/>
      <c r="E30" s="27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9"/>
      <c r="Z30" s="79"/>
      <c r="AA30" s="79"/>
      <c r="AB30" s="79"/>
      <c r="AC30" s="79"/>
      <c r="AD30" s="79"/>
      <c r="AE30" s="79"/>
      <c r="AF30" s="79"/>
      <c r="AG30" s="79"/>
      <c r="AH30" s="79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18"/>
      <c r="AT30" s="18"/>
      <c r="AU30" s="18"/>
      <c r="AV30" s="18"/>
      <c r="AW30" s="18"/>
      <c r="AX30" s="18"/>
      <c r="AY30" s="18"/>
      <c r="AZ30" s="18"/>
      <c r="BA30" s="18"/>
      <c r="BB30" s="77"/>
      <c r="BC30" s="77"/>
      <c r="BD30" s="77"/>
      <c r="BE30" s="77"/>
      <c r="BF30" s="77"/>
      <c r="BG30" s="77"/>
      <c r="BH30" s="77"/>
      <c r="BI30" s="77"/>
      <c r="BJ30" s="77"/>
      <c r="BK30" s="82"/>
      <c r="BL30" s="82"/>
      <c r="BM30" s="82"/>
      <c r="BN30" s="82"/>
      <c r="BO30" s="82"/>
      <c r="BP30" s="82"/>
      <c r="BQ30" s="82"/>
      <c r="BR30" s="82"/>
      <c r="BS30" s="82"/>
      <c r="BT30" s="83"/>
      <c r="BU30" s="83"/>
      <c r="BV30" s="83"/>
      <c r="BW30" s="83"/>
      <c r="BX30" s="83"/>
      <c r="BY30" s="83"/>
      <c r="BZ30" s="83"/>
      <c r="CA30" s="83"/>
      <c r="CB30" s="83"/>
      <c r="CH30" s="19" t="e">
        <f t="shared" si="1"/>
        <v>#DIV/0!</v>
      </c>
    </row>
    <row r="31" spans="1:94" s="19" customFormat="1" ht="47.25" hidden="1" customHeight="1" x14ac:dyDescent="0.35">
      <c r="A31" s="24"/>
      <c r="B31" s="25"/>
      <c r="C31" s="25"/>
      <c r="D31" s="26"/>
      <c r="E31" s="27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9"/>
      <c r="Z31" s="79"/>
      <c r="AA31" s="79"/>
      <c r="AB31" s="79"/>
      <c r="AC31" s="79"/>
      <c r="AD31" s="79"/>
      <c r="AE31" s="79"/>
      <c r="AF31" s="79"/>
      <c r="AG31" s="79"/>
      <c r="AH31" s="79"/>
      <c r="AI31" s="84"/>
      <c r="AJ31" s="84"/>
      <c r="AK31" s="84"/>
      <c r="AL31" s="84"/>
      <c r="AM31" s="84"/>
      <c r="AN31" s="84"/>
      <c r="AO31" s="84"/>
      <c r="AP31" s="84"/>
      <c r="AQ31" s="84"/>
      <c r="AR31" s="84"/>
      <c r="AS31" s="18"/>
      <c r="AT31" s="18"/>
      <c r="AU31" s="18"/>
      <c r="AV31" s="18"/>
      <c r="AW31" s="18"/>
      <c r="AX31" s="18"/>
      <c r="AY31" s="18"/>
      <c r="AZ31" s="18"/>
      <c r="BA31" s="18"/>
      <c r="BB31" s="77"/>
      <c r="BC31" s="77"/>
      <c r="BD31" s="77"/>
      <c r="BE31" s="77"/>
      <c r="BF31" s="77"/>
      <c r="BG31" s="77"/>
      <c r="BH31" s="77"/>
      <c r="BI31" s="77"/>
      <c r="BJ31" s="77"/>
      <c r="BK31" s="82"/>
      <c r="BL31" s="82"/>
      <c r="BM31" s="82"/>
      <c r="BN31" s="82"/>
      <c r="BO31" s="82"/>
      <c r="BP31" s="82"/>
      <c r="BQ31" s="82"/>
      <c r="BR31" s="82"/>
      <c r="BS31" s="82"/>
      <c r="BT31" s="83"/>
      <c r="BU31" s="83"/>
      <c r="BV31" s="83"/>
      <c r="BW31" s="83"/>
      <c r="BX31" s="83"/>
      <c r="BY31" s="83"/>
      <c r="BZ31" s="83"/>
      <c r="CA31" s="83"/>
      <c r="CB31" s="83"/>
      <c r="CH31" s="19" t="e">
        <f t="shared" si="1"/>
        <v>#DIV/0!</v>
      </c>
    </row>
    <row r="32" spans="1:94" ht="47.25" hidden="1" customHeight="1" x14ac:dyDescent="0.35">
      <c r="A32" s="24"/>
      <c r="B32" s="25"/>
      <c r="C32" s="25"/>
      <c r="D32" s="26"/>
      <c r="E32" s="27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9"/>
      <c r="Z32" s="79"/>
      <c r="AA32" s="79"/>
      <c r="AB32" s="79"/>
      <c r="AC32" s="79"/>
      <c r="AD32" s="79"/>
      <c r="AE32" s="79"/>
      <c r="AF32" s="79"/>
      <c r="AG32" s="79"/>
      <c r="AH32" s="79"/>
      <c r="AI32" s="84"/>
      <c r="AJ32" s="84"/>
      <c r="AK32" s="84"/>
      <c r="AL32" s="84"/>
      <c r="AM32" s="84"/>
      <c r="AN32" s="84"/>
      <c r="AO32" s="84"/>
      <c r="AP32" s="84"/>
      <c r="AQ32" s="84"/>
      <c r="AR32" s="84"/>
      <c r="AS32" s="18"/>
      <c r="AT32" s="18"/>
      <c r="AU32" s="18"/>
      <c r="AV32" s="18"/>
      <c r="AW32" s="18"/>
      <c r="AX32" s="18"/>
      <c r="AY32" s="18"/>
      <c r="AZ32" s="18"/>
      <c r="BA32" s="18"/>
      <c r="BB32" s="77"/>
      <c r="BC32" s="77"/>
      <c r="BD32" s="77"/>
      <c r="BE32" s="77"/>
      <c r="BF32" s="77"/>
      <c r="BG32" s="77"/>
      <c r="BH32" s="77"/>
      <c r="BI32" s="77"/>
      <c r="BJ32" s="77"/>
      <c r="BK32" s="82"/>
      <c r="BL32" s="82"/>
      <c r="BM32" s="82"/>
      <c r="BN32" s="82"/>
      <c r="BO32" s="82"/>
      <c r="BP32" s="82"/>
      <c r="BQ32" s="82"/>
      <c r="BR32" s="82"/>
      <c r="BS32" s="82"/>
      <c r="BT32" s="83"/>
      <c r="BU32" s="83"/>
      <c r="BV32" s="83"/>
      <c r="BW32" s="83"/>
      <c r="BX32" s="83"/>
      <c r="BY32" s="83"/>
      <c r="BZ32" s="83"/>
      <c r="CA32" s="83"/>
      <c r="CB32" s="83"/>
      <c r="CH32" s="19" t="e">
        <f t="shared" si="1"/>
        <v>#DIV/0!</v>
      </c>
      <c r="CJ32" s="19"/>
      <c r="CK32" s="19"/>
      <c r="CL32" s="19"/>
    </row>
    <row r="33" spans="1:90" ht="45" hidden="1" customHeight="1" x14ac:dyDescent="0.35">
      <c r="A33" s="30"/>
      <c r="B33" s="31"/>
      <c r="C33" s="31"/>
      <c r="D33" s="32"/>
      <c r="E33" s="33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5"/>
      <c r="Z33" s="79"/>
      <c r="AA33" s="79"/>
      <c r="AB33" s="79"/>
      <c r="AC33" s="79"/>
      <c r="AD33" s="79"/>
      <c r="AE33" s="79"/>
      <c r="AF33" s="79"/>
      <c r="AG33" s="79"/>
      <c r="AH33" s="79"/>
      <c r="AI33" s="84"/>
      <c r="AJ33" s="84"/>
      <c r="AK33" s="84"/>
      <c r="AL33" s="84"/>
      <c r="AM33" s="84"/>
      <c r="AN33" s="84"/>
      <c r="AO33" s="84"/>
      <c r="AP33" s="84"/>
      <c r="AQ33" s="84"/>
      <c r="AR33" s="84"/>
      <c r="AS33" s="84"/>
      <c r="AT33" s="84"/>
      <c r="AU33" s="84"/>
      <c r="AV33" s="84"/>
      <c r="AW33" s="84"/>
      <c r="AX33" s="84"/>
      <c r="AY33" s="84"/>
      <c r="AZ33" s="84"/>
      <c r="BA33" s="84"/>
      <c r="BB33" s="77"/>
      <c r="BC33" s="77"/>
      <c r="BD33" s="77"/>
      <c r="BE33" s="77"/>
      <c r="BF33" s="77"/>
      <c r="BG33" s="77"/>
      <c r="BH33" s="77"/>
      <c r="BI33" s="77"/>
      <c r="BJ33" s="77"/>
      <c r="BK33" s="82"/>
      <c r="BL33" s="82"/>
      <c r="BM33" s="82"/>
      <c r="BN33" s="82"/>
      <c r="BO33" s="82"/>
      <c r="BP33" s="82"/>
      <c r="BQ33" s="82"/>
      <c r="BR33" s="82"/>
      <c r="BS33" s="82"/>
      <c r="BT33" s="83"/>
      <c r="BU33" s="83"/>
      <c r="BV33" s="83"/>
      <c r="BW33" s="83"/>
      <c r="BX33" s="83"/>
      <c r="BY33" s="83"/>
      <c r="BZ33" s="83"/>
      <c r="CA33" s="83"/>
      <c r="CB33" s="83"/>
      <c r="CH33" s="19" t="e">
        <f t="shared" si="1"/>
        <v>#DIV/0!</v>
      </c>
      <c r="CK33" s="19"/>
      <c r="CL33" s="19"/>
    </row>
    <row r="34" spans="1:90" x14ac:dyDescent="0.3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K34" s="19"/>
      <c r="CL34" s="19"/>
    </row>
    <row r="35" spans="1:90" x14ac:dyDescent="0.35">
      <c r="A35" s="13" t="s">
        <v>42</v>
      </c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96">
        <f>BT20</f>
        <v>2196878.9510000004</v>
      </c>
      <c r="BC35" s="96"/>
      <c r="BD35" s="96"/>
      <c r="BE35" s="96"/>
      <c r="BF35" s="96"/>
      <c r="BG35" s="96"/>
      <c r="BH35" s="96"/>
      <c r="BI35" s="96"/>
      <c r="BJ35" s="96"/>
      <c r="BK35" s="96"/>
      <c r="BL35" s="96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K35" s="19"/>
      <c r="CL35" s="19"/>
    </row>
    <row r="36" spans="1:90" ht="6" customHeight="1" x14ac:dyDescent="0.35"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K36" s="19"/>
      <c r="CL36" s="19"/>
    </row>
    <row r="37" spans="1:90" hidden="1" x14ac:dyDescent="0.35">
      <c r="A37" s="13" t="s">
        <v>43</v>
      </c>
      <c r="P37" s="16"/>
      <c r="Q37" s="16"/>
      <c r="R37" s="16"/>
      <c r="S37" s="16"/>
      <c r="T37" s="16"/>
      <c r="U37" s="16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  <c r="CK37" s="19"/>
      <c r="CL37" s="19"/>
    </row>
    <row r="38" spans="1:90" ht="6" hidden="1" customHeight="1" x14ac:dyDescent="0.35"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</row>
    <row r="39" spans="1:90" hidden="1" x14ac:dyDescent="0.35">
      <c r="A39" s="13" t="s">
        <v>44</v>
      </c>
      <c r="P39" s="16"/>
      <c r="Q39" s="38"/>
      <c r="R39" s="38"/>
      <c r="S39" s="38"/>
      <c r="T39" s="38"/>
      <c r="U39" s="38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96">
        <f>ROUND(CH39*BB35,2)</f>
        <v>0</v>
      </c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</row>
    <row r="40" spans="1:90" ht="6" customHeight="1" x14ac:dyDescent="0.35"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</row>
    <row r="41" spans="1:90" x14ac:dyDescent="0.35">
      <c r="A41" s="13" t="s">
        <v>63</v>
      </c>
      <c r="P41" s="16"/>
      <c r="Q41" s="16"/>
      <c r="R41" s="16"/>
      <c r="S41" s="37"/>
      <c r="T41" s="37"/>
      <c r="U41" s="37"/>
      <c r="V41" s="37"/>
      <c r="W41" s="37"/>
      <c r="X41" s="16"/>
      <c r="Y41" s="37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96">
        <f>ROUND(BB35*CH41,2)</f>
        <v>2680192.3199999998</v>
      </c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  <c r="CH41" s="40">
        <f>89.8%+0.02+0.302</f>
        <v>1.22</v>
      </c>
    </row>
    <row r="42" spans="1:90" ht="6" customHeight="1" x14ac:dyDescent="0.35"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</row>
    <row r="43" spans="1:90" x14ac:dyDescent="0.35">
      <c r="A43" s="13" t="s">
        <v>46</v>
      </c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96">
        <f>BB35+BB37+BO39+BO41</f>
        <v>4877071.2709999997</v>
      </c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96"/>
      <c r="BD43" s="96"/>
      <c r="BE43" s="96"/>
      <c r="BF43" s="96"/>
      <c r="BG43" s="96"/>
      <c r="BH43" s="96"/>
      <c r="BI43" s="96"/>
      <c r="BJ43" s="96"/>
      <c r="BK43" s="96"/>
      <c r="BL43" s="96"/>
      <c r="BM43" s="96"/>
      <c r="BN43" s="96"/>
      <c r="BO43" s="96"/>
      <c r="BP43" s="96"/>
      <c r="BQ43" s="96"/>
      <c r="BR43" s="96"/>
      <c r="BS43" s="96"/>
      <c r="BT43" s="96"/>
      <c r="BU43" s="96"/>
      <c r="BV43" s="96"/>
      <c r="BW43" s="96"/>
      <c r="BX43" s="96"/>
      <c r="BY43" s="96"/>
      <c r="BZ43" s="96"/>
      <c r="CA43" s="96"/>
      <c r="CB43" s="96"/>
    </row>
    <row r="44" spans="1:90" ht="6" customHeight="1" x14ac:dyDescent="0.35"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</row>
    <row r="45" spans="1:90" x14ac:dyDescent="0.35">
      <c r="A45" s="13" t="s">
        <v>47</v>
      </c>
      <c r="P45" s="16"/>
      <c r="Q45" s="16"/>
      <c r="R45" s="16"/>
      <c r="S45" s="16"/>
      <c r="T45" s="16"/>
      <c r="U45" s="37"/>
      <c r="V45" s="37"/>
      <c r="W45" s="37"/>
      <c r="X45" s="37"/>
      <c r="Y45" s="37"/>
      <c r="Z45" s="96">
        <f>ROUND(AN43*CH45,2)</f>
        <v>487707.13</v>
      </c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  <c r="BA45" s="96"/>
      <c r="BB45" s="96"/>
      <c r="BC45" s="96"/>
      <c r="BD45" s="96"/>
      <c r="BE45" s="96"/>
      <c r="BF45" s="96"/>
      <c r="BG45" s="96"/>
      <c r="BH45" s="96"/>
      <c r="BI45" s="96"/>
      <c r="BJ45" s="96"/>
      <c r="BK45" s="96"/>
      <c r="BL45" s="96"/>
      <c r="BM45" s="96"/>
      <c r="BN45" s="96"/>
      <c r="BO45" s="96"/>
      <c r="BP45" s="96"/>
      <c r="BQ45" s="96"/>
      <c r="BR45" s="96"/>
      <c r="BS45" s="96"/>
      <c r="BT45" s="96"/>
      <c r="BU45" s="96"/>
      <c r="BV45" s="96"/>
      <c r="BW45" s="96"/>
      <c r="BX45" s="96"/>
      <c r="BY45" s="96"/>
      <c r="BZ45" s="96"/>
      <c r="CA45" s="96"/>
      <c r="CB45" s="96"/>
      <c r="CH45" s="3">
        <v>0.1</v>
      </c>
    </row>
    <row r="46" spans="1:90" ht="6" customHeight="1" x14ac:dyDescent="0.35"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</row>
    <row r="47" spans="1:90" s="42" customFormat="1" ht="15" x14ac:dyDescent="0.3">
      <c r="A47" s="41" t="s">
        <v>48</v>
      </c>
      <c r="P47" s="100">
        <f>AN43+Z45</f>
        <v>5364778.4009999996</v>
      </c>
      <c r="Q47" s="100"/>
      <c r="R47" s="100"/>
      <c r="S47" s="100"/>
      <c r="T47" s="100"/>
      <c r="U47" s="100"/>
      <c r="V47" s="100"/>
      <c r="W47" s="100"/>
      <c r="X47" s="100"/>
      <c r="Y47" s="100"/>
      <c r="Z47" s="100"/>
      <c r="AA47" s="100"/>
      <c r="AB47" s="100"/>
      <c r="AC47" s="100"/>
      <c r="AD47" s="100"/>
      <c r="AE47" s="100"/>
      <c r="AF47" s="100"/>
      <c r="AG47" s="100"/>
      <c r="AH47" s="100"/>
      <c r="AI47" s="100"/>
      <c r="AJ47" s="100"/>
      <c r="AK47" s="100"/>
      <c r="AL47" s="100"/>
      <c r="AM47" s="100"/>
      <c r="AN47" s="100"/>
      <c r="AO47" s="100"/>
      <c r="AP47" s="100"/>
      <c r="AQ47" s="100"/>
      <c r="AR47" s="100"/>
      <c r="AS47" s="100"/>
      <c r="AT47" s="100"/>
      <c r="AU47" s="100"/>
      <c r="AV47" s="100"/>
      <c r="AW47" s="100"/>
      <c r="AX47" s="100"/>
      <c r="AY47" s="100"/>
      <c r="AZ47" s="100"/>
      <c r="BA47" s="100"/>
      <c r="BB47" s="100"/>
      <c r="BC47" s="100"/>
      <c r="BD47" s="100"/>
      <c r="BE47" s="100"/>
      <c r="BF47" s="100"/>
      <c r="BG47" s="100"/>
      <c r="BH47" s="100"/>
      <c r="BI47" s="100"/>
      <c r="BJ47" s="100"/>
      <c r="BK47" s="100"/>
      <c r="BL47" s="100"/>
      <c r="BM47" s="100"/>
      <c r="BN47" s="100"/>
      <c r="BO47" s="100"/>
      <c r="BP47" s="100"/>
      <c r="BQ47" s="100"/>
      <c r="BR47" s="100"/>
      <c r="BS47" s="100"/>
      <c r="BT47" s="100"/>
      <c r="BU47" s="100"/>
      <c r="BV47" s="100"/>
      <c r="BW47" s="100"/>
      <c r="BX47" s="100"/>
      <c r="BY47" s="100"/>
      <c r="BZ47" s="100"/>
      <c r="CA47" s="100"/>
      <c r="CB47" s="100"/>
      <c r="CH47" s="43"/>
      <c r="CJ47" s="44"/>
    </row>
    <row r="48" spans="1:90" s="15" customFormat="1" ht="19.5" hidden="1" customHeight="1" x14ac:dyDescent="0.35">
      <c r="A48" s="14" t="s">
        <v>49</v>
      </c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101"/>
      <c r="BS48" s="101"/>
      <c r="BT48" s="101"/>
      <c r="BU48" s="101"/>
      <c r="BV48" s="101"/>
      <c r="BW48" s="101"/>
      <c r="BX48" s="101"/>
      <c r="BY48" s="101"/>
      <c r="BZ48" s="101"/>
      <c r="CA48" s="101"/>
      <c r="CB48" s="101"/>
      <c r="CH48" s="46"/>
      <c r="CJ48" s="46">
        <v>601168.00145772612</v>
      </c>
    </row>
    <row r="49" spans="1:88" s="15" customFormat="1" ht="19.5" hidden="1" customHeight="1" x14ac:dyDescent="0.35">
      <c r="A49" s="14" t="s">
        <v>50</v>
      </c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101"/>
      <c r="BS49" s="101"/>
      <c r="BT49" s="101"/>
      <c r="BU49" s="101"/>
      <c r="BV49" s="101"/>
      <c r="BW49" s="101"/>
      <c r="BX49" s="101"/>
      <c r="BY49" s="101"/>
      <c r="BZ49" s="101"/>
      <c r="CA49" s="101"/>
      <c r="CB49" s="101"/>
      <c r="CH49" s="46"/>
      <c r="CJ49" s="46">
        <v>901752.00218658918</v>
      </c>
    </row>
    <row r="50" spans="1:88" s="48" customFormat="1" ht="9" hidden="1" x14ac:dyDescent="0.2">
      <c r="P50" s="102" t="s">
        <v>51</v>
      </c>
      <c r="Q50" s="102"/>
      <c r="R50" s="102"/>
      <c r="S50" s="102"/>
      <c r="T50" s="102"/>
      <c r="U50" s="102"/>
      <c r="V50" s="102"/>
      <c r="W50" s="102"/>
      <c r="X50" s="102"/>
      <c r="Y50" s="102"/>
      <c r="Z50" s="102"/>
      <c r="AA50" s="102"/>
      <c r="AB50" s="102"/>
      <c r="AC50" s="102"/>
      <c r="AD50" s="102"/>
      <c r="AE50" s="102"/>
      <c r="AF50" s="102"/>
      <c r="AG50" s="102"/>
      <c r="AH50" s="102"/>
      <c r="AI50" s="102"/>
      <c r="AJ50" s="102"/>
      <c r="AK50" s="102"/>
      <c r="AL50" s="102"/>
      <c r="AM50" s="102"/>
      <c r="AN50" s="102"/>
      <c r="AO50" s="102"/>
      <c r="AP50" s="102"/>
      <c r="AQ50" s="102"/>
      <c r="AR50" s="102"/>
      <c r="AS50" s="102"/>
      <c r="AT50" s="102"/>
      <c r="AU50" s="102"/>
      <c r="AV50" s="102"/>
      <c r="AW50" s="102"/>
      <c r="AX50" s="102"/>
      <c r="AY50" s="102"/>
      <c r="AZ50" s="102"/>
      <c r="BA50" s="102"/>
      <c r="BB50" s="102"/>
      <c r="BC50" s="102"/>
      <c r="BD50" s="102"/>
      <c r="BE50" s="102"/>
      <c r="BF50" s="102"/>
      <c r="BG50" s="102"/>
      <c r="BH50" s="102"/>
      <c r="BI50" s="102"/>
      <c r="BJ50" s="102"/>
      <c r="BK50" s="102"/>
      <c r="BL50" s="102"/>
      <c r="BM50" s="102"/>
      <c r="BN50" s="102"/>
      <c r="BO50" s="102"/>
      <c r="BP50" s="102"/>
      <c r="BQ50" s="102"/>
      <c r="BR50" s="102"/>
      <c r="BS50" s="102"/>
      <c r="BT50" s="102"/>
      <c r="BU50" s="102"/>
      <c r="BV50" s="102"/>
      <c r="BW50" s="102"/>
      <c r="BX50" s="102"/>
      <c r="BY50" s="102"/>
      <c r="BZ50" s="102"/>
      <c r="CA50" s="102"/>
      <c r="CB50" s="102"/>
    </row>
    <row r="51" spans="1:88" s="49" customFormat="1" ht="16.5" customHeight="1" x14ac:dyDescent="0.3">
      <c r="CH51" s="50"/>
    </row>
    <row r="52" spans="1:88" s="49" customFormat="1" ht="15" hidden="1" x14ac:dyDescent="0.3">
      <c r="A52" s="51" t="s">
        <v>52</v>
      </c>
      <c r="P52" s="52"/>
      <c r="Q52" s="53"/>
      <c r="R52" s="53"/>
      <c r="S52" s="53"/>
      <c r="T52" s="53"/>
      <c r="U52" s="53"/>
      <c r="V52" s="53"/>
      <c r="W52" s="53"/>
      <c r="X52" s="53"/>
      <c r="Y52" s="53"/>
      <c r="Z52" s="53"/>
      <c r="AA52" s="97"/>
      <c r="AB52" s="97"/>
      <c r="AC52" s="97"/>
      <c r="AD52" s="97"/>
      <c r="AE52" s="97"/>
      <c r="AF52" s="97"/>
      <c r="AG52" s="97"/>
      <c r="AH52" s="97"/>
      <c r="AI52" s="97"/>
      <c r="AJ52" s="97"/>
      <c r="AK52" s="97"/>
      <c r="AL52" s="97"/>
      <c r="AM52" s="97"/>
      <c r="AN52" s="97"/>
      <c r="AO52" s="97"/>
      <c r="AP52" s="97"/>
      <c r="AQ52" s="97"/>
      <c r="AR52" s="97"/>
      <c r="AS52" s="97"/>
      <c r="AT52" s="97"/>
      <c r="AU52" s="97"/>
      <c r="AV52" s="97"/>
      <c r="AW52" s="97"/>
      <c r="AX52" s="97"/>
      <c r="AY52" s="97"/>
      <c r="AZ52" s="97"/>
      <c r="BA52" s="97"/>
      <c r="BB52" s="97"/>
      <c r="BC52" s="97"/>
      <c r="BD52" s="97"/>
      <c r="BE52" s="97"/>
      <c r="BF52" s="97"/>
      <c r="BG52" s="97"/>
      <c r="BH52" s="97"/>
      <c r="BI52" s="97"/>
      <c r="BJ52" s="97"/>
      <c r="BK52" s="97"/>
      <c r="BL52" s="97"/>
      <c r="BM52" s="97"/>
      <c r="BN52" s="97"/>
      <c r="BO52" s="97"/>
      <c r="BP52" s="97"/>
      <c r="BQ52" s="97"/>
      <c r="BR52" s="97"/>
      <c r="BS52" s="97"/>
      <c r="BT52" s="97"/>
      <c r="BU52" s="97"/>
      <c r="BV52" s="97"/>
      <c r="BW52" s="97"/>
      <c r="BX52" s="97"/>
      <c r="BY52" s="97"/>
      <c r="BZ52" s="97"/>
      <c r="CA52" s="97"/>
      <c r="CB52" s="97"/>
      <c r="CJ52" s="54"/>
    </row>
    <row r="53" spans="1:88" s="49" customFormat="1" ht="7.5" hidden="1" customHeight="1" x14ac:dyDescent="0.3"/>
    <row r="54" spans="1:88" s="49" customFormat="1" ht="15" hidden="1" x14ac:dyDescent="0.3">
      <c r="A54" s="51" t="s">
        <v>53</v>
      </c>
      <c r="AO54" s="97">
        <f>AA52+P47</f>
        <v>5364778.4009999996</v>
      </c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  <c r="BO54" s="98"/>
      <c r="BP54" s="98"/>
      <c r="BQ54" s="98"/>
      <c r="BR54" s="98"/>
      <c r="BS54" s="98"/>
      <c r="BT54" s="98"/>
      <c r="BU54" s="98"/>
      <c r="BV54" s="98"/>
      <c r="BW54" s="98"/>
      <c r="BX54" s="98"/>
      <c r="BY54" s="98"/>
      <c r="BZ54" s="98"/>
      <c r="CA54" s="98"/>
      <c r="CB54" s="98"/>
      <c r="CH54" s="54"/>
      <c r="CI54" s="54"/>
      <c r="CJ54" s="54"/>
    </row>
    <row r="55" spans="1:88" ht="9.75" customHeight="1" x14ac:dyDescent="0.35">
      <c r="CH55" s="16"/>
      <c r="CI55" s="16"/>
      <c r="CJ55" s="16"/>
    </row>
    <row r="56" spans="1:88" s="49" customFormat="1" ht="15" hidden="1" x14ac:dyDescent="0.3">
      <c r="A56" s="51" t="s">
        <v>54</v>
      </c>
      <c r="BH56" s="97" t="e">
        <f>AO54/#REF!</f>
        <v>#REF!</v>
      </c>
      <c r="BI56" s="97"/>
      <c r="BJ56" s="97"/>
      <c r="BK56" s="97"/>
      <c r="BL56" s="97"/>
      <c r="BM56" s="97"/>
      <c r="BN56" s="97"/>
      <c r="BO56" s="97"/>
      <c r="BP56" s="97"/>
      <c r="BQ56" s="97"/>
      <c r="BR56" s="97"/>
      <c r="BS56" s="97"/>
      <c r="BT56" s="97"/>
      <c r="BU56" s="97"/>
      <c r="BV56" s="97"/>
      <c r="BW56" s="97"/>
      <c r="BX56" s="97"/>
      <c r="BY56" s="97"/>
      <c r="BZ56" s="97"/>
      <c r="CA56" s="97"/>
      <c r="CB56" s="97"/>
      <c r="CH56" s="54"/>
      <c r="CI56" s="54"/>
      <c r="CJ56" s="54"/>
    </row>
  </sheetData>
  <mergeCells count="138">
    <mergeCell ref="AO54:CB54"/>
    <mergeCell ref="BH56:CB56"/>
    <mergeCell ref="Z45:CB45"/>
    <mergeCell ref="P47:CB47"/>
    <mergeCell ref="BR48:CB48"/>
    <mergeCell ref="BR49:CB49"/>
    <mergeCell ref="P50:CB50"/>
    <mergeCell ref="AA52:CB52"/>
    <mergeCell ref="BT33:CB33"/>
    <mergeCell ref="BB35:CB35"/>
    <mergeCell ref="BB37:CB37"/>
    <mergeCell ref="BO39:CB39"/>
    <mergeCell ref="BO41:CB41"/>
    <mergeCell ref="AN43:CB43"/>
    <mergeCell ref="Z32:AH32"/>
    <mergeCell ref="AI32:AR32"/>
    <mergeCell ref="BB32:BJ32"/>
    <mergeCell ref="BK32:BS32"/>
    <mergeCell ref="BT32:CB32"/>
    <mergeCell ref="Z33:AH33"/>
    <mergeCell ref="AI33:AR33"/>
    <mergeCell ref="AS33:BA33"/>
    <mergeCell ref="BB33:BJ33"/>
    <mergeCell ref="BK33:BS33"/>
    <mergeCell ref="Z30:AH30"/>
    <mergeCell ref="AI30:AR30"/>
    <mergeCell ref="BB30:BJ30"/>
    <mergeCell ref="BK30:BS30"/>
    <mergeCell ref="BT30:CB30"/>
    <mergeCell ref="Z31:AH31"/>
    <mergeCell ref="AI31:AR31"/>
    <mergeCell ref="BB31:BJ31"/>
    <mergeCell ref="BK31:BS31"/>
    <mergeCell ref="BT31:CB31"/>
    <mergeCell ref="Z29:AH29"/>
    <mergeCell ref="AI29:AR29"/>
    <mergeCell ref="AS29:BA29"/>
    <mergeCell ref="BB29:BJ29"/>
    <mergeCell ref="BK29:BS29"/>
    <mergeCell ref="BT29:CB29"/>
    <mergeCell ref="BT27:CB27"/>
    <mergeCell ref="A28:D28"/>
    <mergeCell ref="E28:Y28"/>
    <mergeCell ref="Z28:AH28"/>
    <mergeCell ref="AI28:AR28"/>
    <mergeCell ref="BB28:BJ28"/>
    <mergeCell ref="BK28:BS28"/>
    <mergeCell ref="BT28:CB28"/>
    <mergeCell ref="A27:D27"/>
    <mergeCell ref="E27:Y27"/>
    <mergeCell ref="Z27:AH27"/>
    <mergeCell ref="AI27:AR27"/>
    <mergeCell ref="BB27:BJ27"/>
    <mergeCell ref="BK27:BS27"/>
    <mergeCell ref="BT25:CB25"/>
    <mergeCell ref="A26:D26"/>
    <mergeCell ref="E26:Y26"/>
    <mergeCell ref="Z26:AH26"/>
    <mergeCell ref="AI26:AR26"/>
    <mergeCell ref="BB26:BJ26"/>
    <mergeCell ref="BK26:BS26"/>
    <mergeCell ref="BT26:CB26"/>
    <mergeCell ref="A25:D25"/>
    <mergeCell ref="E25:Y25"/>
    <mergeCell ref="Z25:AH25"/>
    <mergeCell ref="AI25:AR25"/>
    <mergeCell ref="BB25:BJ25"/>
    <mergeCell ref="BK25:BS25"/>
    <mergeCell ref="BK23:BS23"/>
    <mergeCell ref="BT23:CB23"/>
    <mergeCell ref="A24:D24"/>
    <mergeCell ref="E24:Y24"/>
    <mergeCell ref="Z24:AH24"/>
    <mergeCell ref="AI24:AR24"/>
    <mergeCell ref="BB24:BJ24"/>
    <mergeCell ref="BK24:BS24"/>
    <mergeCell ref="BT24:CB24"/>
    <mergeCell ref="A23:D23"/>
    <mergeCell ref="E23:Y23"/>
    <mergeCell ref="Z23:AH23"/>
    <mergeCell ref="AI23:AR23"/>
    <mergeCell ref="AS23:BA23"/>
    <mergeCell ref="BB23:BJ23"/>
    <mergeCell ref="BT21:CB21"/>
    <mergeCell ref="A22:D22"/>
    <mergeCell ref="E22:Y22"/>
    <mergeCell ref="Z22:AH22"/>
    <mergeCell ref="AI22:AR22"/>
    <mergeCell ref="BB22:BJ22"/>
    <mergeCell ref="BK22:BS22"/>
    <mergeCell ref="BT22:CB22"/>
    <mergeCell ref="A21:D21"/>
    <mergeCell ref="E21:Y21"/>
    <mergeCell ref="Z21:AH21"/>
    <mergeCell ref="AI21:AR21"/>
    <mergeCell ref="BB21:BJ21"/>
    <mergeCell ref="BK21:BS21"/>
    <mergeCell ref="BK17:BS17"/>
    <mergeCell ref="BT19:CB19"/>
    <mergeCell ref="A20:D20"/>
    <mergeCell ref="E20:Y20"/>
    <mergeCell ref="Z20:AH20"/>
    <mergeCell ref="AI20:AR20"/>
    <mergeCell ref="BB20:BJ20"/>
    <mergeCell ref="BK20:BS20"/>
    <mergeCell ref="BT20:CB20"/>
    <mergeCell ref="A19:D19"/>
    <mergeCell ref="E19:Y19"/>
    <mergeCell ref="Z19:AH19"/>
    <mergeCell ref="AI19:AR19"/>
    <mergeCell ref="BB19:BJ19"/>
    <mergeCell ref="BK19:BS19"/>
    <mergeCell ref="A11:CB11"/>
    <mergeCell ref="A14:D17"/>
    <mergeCell ref="E14:Y17"/>
    <mergeCell ref="Z14:BA14"/>
    <mergeCell ref="BB14:BJ14"/>
    <mergeCell ref="BK14:BS14"/>
    <mergeCell ref="BT14:CB14"/>
    <mergeCell ref="BT17:CB17"/>
    <mergeCell ref="A18:D18"/>
    <mergeCell ref="E18:Y18"/>
    <mergeCell ref="Z18:AH18"/>
    <mergeCell ref="AI18:BA18"/>
    <mergeCell ref="BB18:BJ18"/>
    <mergeCell ref="BK18:BS18"/>
    <mergeCell ref="BT18:CB18"/>
    <mergeCell ref="Z15:AH17"/>
    <mergeCell ref="AI15:BA17"/>
    <mergeCell ref="BB15:BJ15"/>
    <mergeCell ref="BK15:BS15"/>
    <mergeCell ref="BT15:CB15"/>
    <mergeCell ref="BB16:BJ16"/>
    <mergeCell ref="BK16:BS16"/>
    <mergeCell ref="BT16:CB16"/>
    <mergeCell ref="BB17:BJ17"/>
    <mergeCell ref="AY6:CB6"/>
    <mergeCell ref="AY7:CB7"/>
  </mergeCells>
  <pageMargins left="0.70866141732283472" right="0.31496062992125984" top="0.55118110236220474" bottom="0.35433070866141736" header="0.31496062992125984" footer="0.31496062992125984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59999389629810485"/>
  </sheetPr>
  <dimension ref="A1:FN76"/>
  <sheetViews>
    <sheetView view="pageBreakPreview" topLeftCell="A10" zoomScaleNormal="100" zoomScaleSheetLayoutView="100" workbookViewId="0">
      <pane xSplit="34" ySplit="20" topLeftCell="AS45" activePane="bottomRight" state="frozen"/>
      <selection activeCell="Z69" sqref="Z69:CB69"/>
      <selection pane="topRight" activeCell="Z69" sqref="Z69:CB69"/>
      <selection pane="bottomLeft" activeCell="Z69" sqref="Z69:CB69"/>
      <selection pane="bottomRight" activeCell="P58" sqref="P58:CB58"/>
    </sheetView>
  </sheetViews>
  <sheetFormatPr defaultColWidth="1.1796875" defaultRowHeight="15.5" x14ac:dyDescent="0.35"/>
  <cols>
    <col min="1" max="24" width="1.1796875" style="3"/>
    <col min="25" max="25" width="13.81640625" style="3" customWidth="1"/>
    <col min="26" max="32" width="1.1796875" style="3"/>
    <col min="33" max="33" width="5.26953125" style="3" customWidth="1"/>
    <col min="34" max="34" width="1.1796875" style="3" hidden="1" customWidth="1"/>
    <col min="35" max="43" width="0" style="3" hidden="1" customWidth="1"/>
    <col min="44" max="44" width="2.26953125" style="3" hidden="1" customWidth="1"/>
    <col min="45" max="45" width="0.1796875" style="3" customWidth="1"/>
    <col min="46" max="47" width="0.453125" style="3" hidden="1" customWidth="1"/>
    <col min="48" max="48" width="1.1796875" style="3" hidden="1" customWidth="1"/>
    <col min="49" max="49" width="0.453125" style="3" hidden="1" customWidth="1"/>
    <col min="50" max="53" width="1.1796875" style="3" hidden="1" customWidth="1"/>
    <col min="54" max="70" width="1.1796875" style="3"/>
    <col min="71" max="71" width="4.1796875" style="3" customWidth="1"/>
    <col min="72" max="79" width="1.1796875" style="3"/>
    <col min="80" max="80" width="3.81640625" style="3" customWidth="1"/>
    <col min="81" max="81" width="1.1796875" style="3" customWidth="1"/>
    <col min="82" max="85" width="1.1796875" style="3"/>
    <col min="86" max="86" width="14.453125" style="3" customWidth="1"/>
    <col min="87" max="87" width="7.26953125" style="3" hidden="1" customWidth="1"/>
    <col min="88" max="88" width="8.453125" style="3" customWidth="1"/>
    <col min="89" max="89" width="11.453125" style="3" customWidth="1"/>
    <col min="90" max="90" width="10.26953125" style="3" customWidth="1"/>
    <col min="91" max="91" width="20" style="3" customWidth="1"/>
    <col min="92" max="104" width="7.26953125" style="3" customWidth="1"/>
    <col min="105" max="168" width="1.1796875" style="3" customWidth="1"/>
    <col min="169" max="169" width="10.81640625" style="3" customWidth="1"/>
    <col min="170" max="170" width="10.26953125" style="3" customWidth="1"/>
    <col min="171" max="16384" width="1.1796875" style="3"/>
  </cols>
  <sheetData>
    <row r="1" spans="1:80" s="1" customFormat="1" ht="10.5" hidden="1" x14ac:dyDescent="0.25">
      <c r="CA1" s="2"/>
      <c r="CB1" s="2"/>
    </row>
    <row r="2" spans="1:80" s="1" customFormat="1" ht="10.5" hidden="1" x14ac:dyDescent="0.25">
      <c r="CA2" s="2"/>
      <c r="CB2" s="2"/>
    </row>
    <row r="3" spans="1:80" hidden="1" x14ac:dyDescent="0.35"/>
    <row r="4" spans="1:80" hidden="1" x14ac:dyDescent="0.35">
      <c r="CB4" s="4"/>
    </row>
    <row r="5" spans="1:80" hidden="1" x14ac:dyDescent="0.35"/>
    <row r="6" spans="1:80" s="1" customFormat="1" ht="10.5" hidden="1" x14ac:dyDescent="0.25">
      <c r="AI6" s="5"/>
      <c r="AJ6" s="5"/>
      <c r="AK6" s="5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</row>
    <row r="7" spans="1:80" s="7" customFormat="1" ht="9" hidden="1" x14ac:dyDescent="0.2"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</row>
    <row r="8" spans="1:80" hidden="1" x14ac:dyDescent="0.35"/>
    <row r="9" spans="1:80" ht="12.75" hidden="1" customHeight="1" x14ac:dyDescent="0.35"/>
    <row r="10" spans="1:80" s="8" customFormat="1" ht="17.5" x14ac:dyDescent="0.35">
      <c r="Z10" s="9" t="s">
        <v>0</v>
      </c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10" t="s">
        <v>1</v>
      </c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9"/>
      <c r="BC10" s="9"/>
      <c r="BD10" s="9"/>
      <c r="BE10" s="9"/>
      <c r="BF10" s="11" t="s">
        <v>65</v>
      </c>
      <c r="BG10" s="11"/>
      <c r="BH10" s="11"/>
      <c r="BI10" s="11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</row>
    <row r="11" spans="1:80" s="12" customFormat="1" ht="11.25" customHeight="1" x14ac:dyDescent="0.35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</row>
    <row r="12" spans="1:80" hidden="1" x14ac:dyDescent="0.35"/>
    <row r="13" spans="1:80" ht="10.5" hidden="1" customHeight="1" x14ac:dyDescent="0.35"/>
    <row r="14" spans="1:80" x14ac:dyDescent="0.35">
      <c r="A14" s="13" t="s">
        <v>2</v>
      </c>
    </row>
    <row r="15" spans="1:80" x14ac:dyDescent="0.35">
      <c r="A15" s="14" t="s">
        <v>3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</row>
    <row r="16" spans="1:80" ht="16.5" customHeight="1" x14ac:dyDescent="0.35">
      <c r="A16" s="66" t="s">
        <v>4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</row>
    <row r="17" spans="1:94" ht="16.5" customHeight="1" x14ac:dyDescent="0.35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</row>
    <row r="18" spans="1:94" ht="30.75" customHeight="1" x14ac:dyDescent="0.35">
      <c r="A18" s="68" t="s">
        <v>61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</row>
    <row r="19" spans="1:94" x14ac:dyDescent="0.35">
      <c r="A19" s="13" t="s">
        <v>6</v>
      </c>
      <c r="AR19" s="69" t="s">
        <v>7</v>
      </c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</row>
    <row r="20" spans="1:94" ht="10.5" customHeight="1" x14ac:dyDescent="0.35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</row>
    <row r="21" spans="1:94" x14ac:dyDescent="0.35">
      <c r="A21" s="13" t="s">
        <v>8</v>
      </c>
      <c r="AG21" s="71" t="s">
        <v>9</v>
      </c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2"/>
      <c r="BI21" s="72"/>
      <c r="BJ21" s="72"/>
      <c r="BK21" s="72"/>
      <c r="BL21" s="72"/>
      <c r="BM21" s="72"/>
      <c r="BN21" s="72"/>
      <c r="BO21" s="72"/>
      <c r="BP21" s="72"/>
      <c r="BQ21" s="72"/>
      <c r="BR21" s="72"/>
      <c r="BS21" s="72"/>
      <c r="BT21" s="72"/>
      <c r="BU21" s="72"/>
      <c r="BV21" s="72"/>
      <c r="BW21" s="72"/>
      <c r="BX21" s="72"/>
      <c r="BY21" s="72"/>
      <c r="BZ21" s="72"/>
      <c r="CA21" s="72"/>
      <c r="CB21" s="72"/>
    </row>
    <row r="22" spans="1:94" hidden="1" x14ac:dyDescent="0.35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0"/>
      <c r="CA22" s="70"/>
      <c r="CB22" s="70"/>
      <c r="CH22" s="3" t="s">
        <v>10</v>
      </c>
    </row>
    <row r="23" spans="1:94" ht="9" customHeight="1" x14ac:dyDescent="0.35"/>
    <row r="24" spans="1:94" x14ac:dyDescent="0.35">
      <c r="CB24" s="4" t="s">
        <v>11</v>
      </c>
    </row>
    <row r="25" spans="1:94" ht="15.75" customHeight="1" x14ac:dyDescent="0.35">
      <c r="A25" s="73" t="s">
        <v>12</v>
      </c>
      <c r="B25" s="73"/>
      <c r="C25" s="73"/>
      <c r="D25" s="73"/>
      <c r="E25" s="74" t="s">
        <v>13</v>
      </c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5" t="s">
        <v>14</v>
      </c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 t="s">
        <v>15</v>
      </c>
      <c r="BC25" s="75"/>
      <c r="BD25" s="75"/>
      <c r="BE25" s="75"/>
      <c r="BF25" s="75"/>
      <c r="BG25" s="75"/>
      <c r="BH25" s="75"/>
      <c r="BI25" s="75"/>
      <c r="BJ25" s="75"/>
      <c r="BK25" s="75" t="s">
        <v>16</v>
      </c>
      <c r="BL25" s="75"/>
      <c r="BM25" s="75"/>
      <c r="BN25" s="75"/>
      <c r="BO25" s="75"/>
      <c r="BP25" s="75"/>
      <c r="BQ25" s="75"/>
      <c r="BR25" s="75"/>
      <c r="BS25" s="75"/>
      <c r="BT25" s="75" t="s">
        <v>17</v>
      </c>
      <c r="BU25" s="75"/>
      <c r="BV25" s="75"/>
      <c r="BW25" s="75"/>
      <c r="BX25" s="75"/>
      <c r="BY25" s="75"/>
      <c r="BZ25" s="75"/>
      <c r="CA25" s="75"/>
      <c r="CB25" s="75"/>
      <c r="CH25" s="16"/>
    </row>
    <row r="26" spans="1:94" x14ac:dyDescent="0.35">
      <c r="A26" s="73"/>
      <c r="B26" s="73"/>
      <c r="C26" s="73"/>
      <c r="D26" s="73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6" t="s">
        <v>18</v>
      </c>
      <c r="AA26" s="76"/>
      <c r="AB26" s="76"/>
      <c r="AC26" s="76"/>
      <c r="AD26" s="76"/>
      <c r="AE26" s="76"/>
      <c r="AF26" s="76"/>
      <c r="AG26" s="76"/>
      <c r="AH26" s="76"/>
      <c r="AI26" s="76" t="s">
        <v>19</v>
      </c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5" t="s">
        <v>20</v>
      </c>
      <c r="BC26" s="75"/>
      <c r="BD26" s="75"/>
      <c r="BE26" s="75"/>
      <c r="BF26" s="75"/>
      <c r="BG26" s="75"/>
      <c r="BH26" s="75"/>
      <c r="BI26" s="75"/>
      <c r="BJ26" s="75"/>
      <c r="BK26" s="75" t="s">
        <v>21</v>
      </c>
      <c r="BL26" s="75"/>
      <c r="BM26" s="75"/>
      <c r="BN26" s="75"/>
      <c r="BO26" s="75"/>
      <c r="BP26" s="75"/>
      <c r="BQ26" s="75"/>
      <c r="BR26" s="75"/>
      <c r="BS26" s="75"/>
      <c r="BT26" s="75" t="s">
        <v>22</v>
      </c>
      <c r="BU26" s="75"/>
      <c r="BV26" s="75"/>
      <c r="BW26" s="75"/>
      <c r="BX26" s="75"/>
      <c r="BY26" s="75"/>
      <c r="BZ26" s="75"/>
      <c r="CA26" s="75"/>
      <c r="CB26" s="75"/>
    </row>
    <row r="27" spans="1:94" x14ac:dyDescent="0.35">
      <c r="A27" s="73"/>
      <c r="B27" s="73"/>
      <c r="C27" s="73"/>
      <c r="D27" s="73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5" t="s">
        <v>23</v>
      </c>
      <c r="BC27" s="75"/>
      <c r="BD27" s="75"/>
      <c r="BE27" s="75"/>
      <c r="BF27" s="75"/>
      <c r="BG27" s="75"/>
      <c r="BH27" s="75"/>
      <c r="BI27" s="75"/>
      <c r="BJ27" s="75"/>
      <c r="BK27" s="75" t="s">
        <v>22</v>
      </c>
      <c r="BL27" s="75"/>
      <c r="BM27" s="75"/>
      <c r="BN27" s="75"/>
      <c r="BO27" s="75"/>
      <c r="BP27" s="75"/>
      <c r="BQ27" s="75"/>
      <c r="BR27" s="75"/>
      <c r="BS27" s="75"/>
      <c r="BT27" s="75" t="s">
        <v>24</v>
      </c>
      <c r="BU27" s="75"/>
      <c r="BV27" s="75"/>
      <c r="BW27" s="75"/>
      <c r="BX27" s="75"/>
      <c r="BY27" s="75"/>
      <c r="BZ27" s="75"/>
      <c r="CA27" s="75"/>
      <c r="CB27" s="75"/>
    </row>
    <row r="28" spans="1:94" x14ac:dyDescent="0.35">
      <c r="A28" s="73"/>
      <c r="B28" s="73"/>
      <c r="C28" s="73"/>
      <c r="D28" s="73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5" t="s">
        <v>25</v>
      </c>
      <c r="BC28" s="75"/>
      <c r="BD28" s="75"/>
      <c r="BE28" s="75"/>
      <c r="BF28" s="75"/>
      <c r="BG28" s="75"/>
      <c r="BH28" s="75"/>
      <c r="BI28" s="75"/>
      <c r="BJ28" s="75"/>
      <c r="BK28" s="75" t="s">
        <v>26</v>
      </c>
      <c r="BL28" s="75"/>
      <c r="BM28" s="75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5"/>
      <c r="CA28" s="75"/>
      <c r="CB28" s="75"/>
      <c r="CH28" s="16"/>
    </row>
    <row r="29" spans="1:94" x14ac:dyDescent="0.35">
      <c r="A29" s="75">
        <v>1</v>
      </c>
      <c r="B29" s="75"/>
      <c r="C29" s="75"/>
      <c r="D29" s="75"/>
      <c r="E29" s="75">
        <v>2</v>
      </c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>
        <v>3</v>
      </c>
      <c r="AA29" s="75"/>
      <c r="AB29" s="75"/>
      <c r="AC29" s="75"/>
      <c r="AD29" s="75"/>
      <c r="AE29" s="75"/>
      <c r="AF29" s="75"/>
      <c r="AG29" s="75"/>
      <c r="AH29" s="75"/>
      <c r="AI29" s="75">
        <v>4</v>
      </c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>
        <v>5</v>
      </c>
      <c r="BC29" s="75"/>
      <c r="BD29" s="75"/>
      <c r="BE29" s="75"/>
      <c r="BF29" s="75"/>
      <c r="BG29" s="75"/>
      <c r="BH29" s="75"/>
      <c r="BI29" s="75"/>
      <c r="BJ29" s="75"/>
      <c r="BK29" s="75">
        <v>6</v>
      </c>
      <c r="BL29" s="75"/>
      <c r="BM29" s="75"/>
      <c r="BN29" s="75"/>
      <c r="BO29" s="75"/>
      <c r="BP29" s="75"/>
      <c r="BQ29" s="75"/>
      <c r="BR29" s="75"/>
      <c r="BS29" s="75"/>
      <c r="BT29" s="75">
        <v>7</v>
      </c>
      <c r="BU29" s="75"/>
      <c r="BV29" s="75"/>
      <c r="BW29" s="75"/>
      <c r="BX29" s="75"/>
      <c r="BY29" s="75"/>
      <c r="BZ29" s="75"/>
      <c r="CA29" s="75"/>
      <c r="CB29" s="75"/>
      <c r="CI29" s="17"/>
    </row>
    <row r="30" spans="1:94" s="19" customFormat="1" ht="20.25" hidden="1" customHeight="1" x14ac:dyDescent="0.35">
      <c r="A30" s="76"/>
      <c r="B30" s="76"/>
      <c r="C30" s="76"/>
      <c r="D30" s="76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9"/>
      <c r="AA30" s="79"/>
      <c r="AB30" s="79"/>
      <c r="AC30" s="79"/>
      <c r="AD30" s="79"/>
      <c r="AE30" s="79"/>
      <c r="AF30" s="79"/>
      <c r="AG30" s="79"/>
      <c r="AH30" s="79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18"/>
      <c r="AT30" s="18"/>
      <c r="AU30" s="18"/>
      <c r="AV30" s="18"/>
      <c r="AW30" s="18"/>
      <c r="AX30" s="18"/>
      <c r="AY30" s="18"/>
      <c r="AZ30" s="18"/>
      <c r="BA30" s="18"/>
      <c r="BB30" s="85"/>
      <c r="BC30" s="85"/>
      <c r="BD30" s="85"/>
      <c r="BE30" s="85"/>
      <c r="BF30" s="85"/>
      <c r="BG30" s="85"/>
      <c r="BH30" s="85"/>
      <c r="BI30" s="85"/>
      <c r="BJ30" s="85"/>
      <c r="BK30" s="82"/>
      <c r="BL30" s="82"/>
      <c r="BM30" s="82"/>
      <c r="BN30" s="82"/>
      <c r="BO30" s="82"/>
      <c r="BP30" s="82"/>
      <c r="BQ30" s="82"/>
      <c r="BR30" s="82"/>
      <c r="BS30" s="82"/>
      <c r="BT30" s="77"/>
      <c r="BU30" s="77"/>
      <c r="BV30" s="77"/>
      <c r="BW30" s="77"/>
      <c r="BX30" s="77"/>
      <c r="BY30" s="77"/>
      <c r="BZ30" s="77"/>
      <c r="CA30" s="77"/>
      <c r="CB30" s="77"/>
      <c r="CH30" s="20"/>
      <c r="CI30" s="21"/>
      <c r="CJ30" s="20"/>
      <c r="CK30" s="20"/>
      <c r="CL30" s="20"/>
      <c r="CM30" s="20"/>
      <c r="CN30" s="20"/>
      <c r="CO30" s="20"/>
      <c r="CP30" s="20"/>
    </row>
    <row r="31" spans="1:94" s="19" customFormat="1" ht="81.75" customHeight="1" x14ac:dyDescent="0.35">
      <c r="A31" s="76" t="s">
        <v>27</v>
      </c>
      <c r="B31" s="76"/>
      <c r="C31" s="76"/>
      <c r="D31" s="76"/>
      <c r="E31" s="78" t="str">
        <f>A18</f>
        <v>Выполнение бросовых работ по проектированию здания ЗРУ</v>
      </c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9">
        <f>SUM(Z32:AG39)</f>
        <v>8</v>
      </c>
      <c r="AA31" s="79"/>
      <c r="AB31" s="79"/>
      <c r="AC31" s="79"/>
      <c r="AD31" s="79"/>
      <c r="AE31" s="79"/>
      <c r="AF31" s="79"/>
      <c r="AG31" s="79"/>
      <c r="AH31" s="79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22"/>
      <c r="AT31" s="22"/>
      <c r="AU31" s="22"/>
      <c r="AV31" s="22"/>
      <c r="AW31" s="22"/>
      <c r="AX31" s="22"/>
      <c r="AY31" s="22"/>
      <c r="AZ31" s="22"/>
      <c r="BA31" s="22"/>
      <c r="BB31" s="81">
        <f>SUM(BB32:BJ39)</f>
        <v>218</v>
      </c>
      <c r="BC31" s="81"/>
      <c r="BD31" s="81"/>
      <c r="BE31" s="81"/>
      <c r="BF31" s="81"/>
      <c r="BG31" s="81"/>
      <c r="BH31" s="81"/>
      <c r="BI31" s="81"/>
      <c r="BJ31" s="81"/>
      <c r="BK31" s="82">
        <f>BT31/BB31</f>
        <v>4317.6629770642203</v>
      </c>
      <c r="BL31" s="82"/>
      <c r="BM31" s="82"/>
      <c r="BN31" s="82"/>
      <c r="BO31" s="82"/>
      <c r="BP31" s="82"/>
      <c r="BQ31" s="82"/>
      <c r="BR31" s="82"/>
      <c r="BS31" s="82"/>
      <c r="BT31" s="83">
        <f>SUM(BT32:CB39)</f>
        <v>941250.5290000001</v>
      </c>
      <c r="BU31" s="83"/>
      <c r="BV31" s="83"/>
      <c r="BW31" s="83"/>
      <c r="BX31" s="83"/>
      <c r="BY31" s="83"/>
      <c r="BZ31" s="83"/>
      <c r="CA31" s="83"/>
      <c r="CB31" s="83"/>
      <c r="CK31" s="21"/>
    </row>
    <row r="32" spans="1:94" s="19" customFormat="1" ht="21.75" customHeight="1" x14ac:dyDescent="0.35">
      <c r="A32" s="76" t="s">
        <v>28</v>
      </c>
      <c r="B32" s="76"/>
      <c r="C32" s="76"/>
      <c r="D32" s="76"/>
      <c r="E32" s="78" t="s">
        <v>29</v>
      </c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9">
        <v>1</v>
      </c>
      <c r="AA32" s="79"/>
      <c r="AB32" s="79"/>
      <c r="AC32" s="79"/>
      <c r="AD32" s="79"/>
      <c r="AE32" s="79"/>
      <c r="AF32" s="79"/>
      <c r="AG32" s="79"/>
      <c r="AH32" s="79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22"/>
      <c r="AT32" s="22"/>
      <c r="AU32" s="22"/>
      <c r="AV32" s="22"/>
      <c r="AW32" s="22"/>
      <c r="AX32" s="22"/>
      <c r="AY32" s="22"/>
      <c r="AZ32" s="22"/>
      <c r="BA32" s="22"/>
      <c r="BB32" s="81">
        <f>ROUND(34.6*0.3,1)</f>
        <v>10.4</v>
      </c>
      <c r="BC32" s="81"/>
      <c r="BD32" s="81"/>
      <c r="BE32" s="81"/>
      <c r="BF32" s="81"/>
      <c r="BG32" s="81"/>
      <c r="BH32" s="81"/>
      <c r="BI32" s="81"/>
      <c r="BJ32" s="81"/>
      <c r="BK32" s="82">
        <v>8375.41</v>
      </c>
      <c r="BL32" s="82"/>
      <c r="BM32" s="82"/>
      <c r="BN32" s="82"/>
      <c r="BO32" s="82"/>
      <c r="BP32" s="82"/>
      <c r="BQ32" s="82"/>
      <c r="BR32" s="82"/>
      <c r="BS32" s="82"/>
      <c r="BT32" s="83">
        <f>BB32*BK32</f>
        <v>87104.263999999996</v>
      </c>
      <c r="BU32" s="83"/>
      <c r="BV32" s="83"/>
      <c r="BW32" s="83"/>
      <c r="BX32" s="83"/>
      <c r="BY32" s="83"/>
      <c r="BZ32" s="83"/>
      <c r="CA32" s="83"/>
      <c r="CB32" s="83"/>
      <c r="CH32" s="21"/>
      <c r="CK32" s="21"/>
    </row>
    <row r="33" spans="1:90" s="19" customFormat="1" ht="21.75" customHeight="1" x14ac:dyDescent="0.35">
      <c r="A33" s="76" t="s">
        <v>30</v>
      </c>
      <c r="B33" s="76"/>
      <c r="C33" s="76"/>
      <c r="D33" s="76"/>
      <c r="E33" s="78" t="s">
        <v>31</v>
      </c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9">
        <v>1</v>
      </c>
      <c r="AA33" s="79"/>
      <c r="AB33" s="79"/>
      <c r="AC33" s="79"/>
      <c r="AD33" s="79"/>
      <c r="AE33" s="79"/>
      <c r="AF33" s="79"/>
      <c r="AG33" s="79"/>
      <c r="AH33" s="79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22"/>
      <c r="AT33" s="22"/>
      <c r="AU33" s="22"/>
      <c r="AV33" s="22"/>
      <c r="AW33" s="22"/>
      <c r="AX33" s="22"/>
      <c r="AY33" s="22"/>
      <c r="AZ33" s="22"/>
      <c r="BA33" s="22"/>
      <c r="BB33" s="86">
        <f>ROUND(27.5*0.3,1)-0.1</f>
        <v>8.2000000000000011</v>
      </c>
      <c r="BC33" s="87"/>
      <c r="BD33" s="87"/>
      <c r="BE33" s="87"/>
      <c r="BF33" s="87"/>
      <c r="BG33" s="87"/>
      <c r="BH33" s="87"/>
      <c r="BI33" s="87"/>
      <c r="BJ33" s="88"/>
      <c r="BK33" s="82">
        <v>3804.62</v>
      </c>
      <c r="BL33" s="82"/>
      <c r="BM33" s="82"/>
      <c r="BN33" s="82"/>
      <c r="BO33" s="82"/>
      <c r="BP33" s="82"/>
      <c r="BQ33" s="82"/>
      <c r="BR33" s="82"/>
      <c r="BS33" s="82"/>
      <c r="BT33" s="83">
        <f>BB33*BK33</f>
        <v>31197.884000000002</v>
      </c>
      <c r="BU33" s="83"/>
      <c r="BV33" s="83"/>
      <c r="BW33" s="83"/>
      <c r="BX33" s="83"/>
      <c r="BY33" s="83"/>
      <c r="BZ33" s="83"/>
      <c r="CA33" s="83"/>
      <c r="CB33" s="83"/>
      <c r="CH33" s="21"/>
      <c r="CK33" s="21"/>
    </row>
    <row r="34" spans="1:90" ht="21.75" customHeight="1" x14ac:dyDescent="0.35">
      <c r="A34" s="76" t="s">
        <v>32</v>
      </c>
      <c r="B34" s="76"/>
      <c r="C34" s="76"/>
      <c r="D34" s="76"/>
      <c r="E34" s="78" t="s">
        <v>33</v>
      </c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9">
        <v>3</v>
      </c>
      <c r="AA34" s="79"/>
      <c r="AB34" s="79"/>
      <c r="AC34" s="79"/>
      <c r="AD34" s="79"/>
      <c r="AE34" s="79"/>
      <c r="AF34" s="79"/>
      <c r="AG34" s="79"/>
      <c r="AH34" s="79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6">
        <f>ROUND(577.8*0.3,1)</f>
        <v>173.3</v>
      </c>
      <c r="BC34" s="87"/>
      <c r="BD34" s="87"/>
      <c r="BE34" s="87"/>
      <c r="BF34" s="87"/>
      <c r="BG34" s="87"/>
      <c r="BH34" s="87"/>
      <c r="BI34" s="87"/>
      <c r="BJ34" s="88"/>
      <c r="BK34" s="82">
        <v>4131.92</v>
      </c>
      <c r="BL34" s="82"/>
      <c r="BM34" s="82"/>
      <c r="BN34" s="82"/>
      <c r="BO34" s="82"/>
      <c r="BP34" s="82"/>
      <c r="BQ34" s="82"/>
      <c r="BR34" s="82"/>
      <c r="BS34" s="82"/>
      <c r="BT34" s="83">
        <f t="shared" ref="BT34:BT39" si="0">BB34*BK34</f>
        <v>716061.73600000003</v>
      </c>
      <c r="BU34" s="83"/>
      <c r="BV34" s="83"/>
      <c r="BW34" s="83"/>
      <c r="BX34" s="83"/>
      <c r="BY34" s="83"/>
      <c r="BZ34" s="83"/>
      <c r="CA34" s="83"/>
      <c r="CB34" s="83"/>
      <c r="CH34" s="21"/>
      <c r="CJ34" s="19"/>
      <c r="CK34" s="21"/>
      <c r="CL34" s="19"/>
    </row>
    <row r="35" spans="1:90" s="19" customFormat="1" ht="21.75" customHeight="1" x14ac:dyDescent="0.35">
      <c r="A35" s="89" t="s">
        <v>34</v>
      </c>
      <c r="B35" s="89"/>
      <c r="C35" s="89"/>
      <c r="D35" s="89"/>
      <c r="E35" s="78" t="s">
        <v>35</v>
      </c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9">
        <v>1</v>
      </c>
      <c r="AA35" s="79"/>
      <c r="AB35" s="79"/>
      <c r="AC35" s="79"/>
      <c r="AD35" s="79"/>
      <c r="AE35" s="79"/>
      <c r="AF35" s="79"/>
      <c r="AG35" s="79"/>
      <c r="AH35" s="79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22"/>
      <c r="AT35" s="22"/>
      <c r="AU35" s="22"/>
      <c r="AV35" s="22"/>
      <c r="AW35" s="22"/>
      <c r="AX35" s="22"/>
      <c r="AY35" s="22"/>
      <c r="AZ35" s="22"/>
      <c r="BA35" s="22"/>
      <c r="BB35" s="86">
        <f>ROUND(70*0.3,1)</f>
        <v>21</v>
      </c>
      <c r="BC35" s="87"/>
      <c r="BD35" s="87"/>
      <c r="BE35" s="87"/>
      <c r="BF35" s="87"/>
      <c r="BG35" s="87"/>
      <c r="BH35" s="87"/>
      <c r="BI35" s="87"/>
      <c r="BJ35" s="88"/>
      <c r="BK35" s="82">
        <v>4172.3</v>
      </c>
      <c r="BL35" s="82"/>
      <c r="BM35" s="82"/>
      <c r="BN35" s="82"/>
      <c r="BO35" s="82"/>
      <c r="BP35" s="82"/>
      <c r="BQ35" s="82"/>
      <c r="BR35" s="82"/>
      <c r="BS35" s="82"/>
      <c r="BT35" s="83">
        <f t="shared" si="0"/>
        <v>87618.3</v>
      </c>
      <c r="BU35" s="83"/>
      <c r="BV35" s="83"/>
      <c r="BW35" s="83"/>
      <c r="BX35" s="83"/>
      <c r="BY35" s="83"/>
      <c r="BZ35" s="83"/>
      <c r="CA35" s="83"/>
      <c r="CB35" s="83"/>
      <c r="CH35" s="21"/>
      <c r="CK35" s="21"/>
    </row>
    <row r="36" spans="1:90" s="19" customFormat="1" ht="31.5" customHeight="1" x14ac:dyDescent="0.35">
      <c r="A36" s="89" t="s">
        <v>36</v>
      </c>
      <c r="B36" s="89"/>
      <c r="C36" s="89"/>
      <c r="D36" s="89"/>
      <c r="E36" s="78" t="s">
        <v>37</v>
      </c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9">
        <v>1</v>
      </c>
      <c r="AA36" s="79"/>
      <c r="AB36" s="79"/>
      <c r="AC36" s="79"/>
      <c r="AD36" s="79"/>
      <c r="AE36" s="79"/>
      <c r="AF36" s="79"/>
      <c r="AG36" s="79"/>
      <c r="AH36" s="79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22"/>
      <c r="AT36" s="22"/>
      <c r="AU36" s="22"/>
      <c r="AV36" s="22"/>
      <c r="AW36" s="22"/>
      <c r="AX36" s="22"/>
      <c r="AY36" s="22"/>
      <c r="AZ36" s="22"/>
      <c r="BA36" s="22"/>
      <c r="BB36" s="86">
        <f>ROUND(0.3*0.3,1)+0.1</f>
        <v>0.2</v>
      </c>
      <c r="BC36" s="87"/>
      <c r="BD36" s="87"/>
      <c r="BE36" s="87"/>
      <c r="BF36" s="87"/>
      <c r="BG36" s="87"/>
      <c r="BH36" s="87"/>
      <c r="BI36" s="87"/>
      <c r="BJ36" s="88"/>
      <c r="BK36" s="82">
        <v>3808.41</v>
      </c>
      <c r="BL36" s="82"/>
      <c r="BM36" s="82"/>
      <c r="BN36" s="82"/>
      <c r="BO36" s="82"/>
      <c r="BP36" s="82"/>
      <c r="BQ36" s="82"/>
      <c r="BR36" s="82"/>
      <c r="BS36" s="82"/>
      <c r="BT36" s="83">
        <f t="shared" si="0"/>
        <v>761.68200000000002</v>
      </c>
      <c r="BU36" s="83"/>
      <c r="BV36" s="83"/>
      <c r="BW36" s="83"/>
      <c r="BX36" s="83"/>
      <c r="BY36" s="83"/>
      <c r="BZ36" s="83"/>
      <c r="CA36" s="83"/>
      <c r="CB36" s="83"/>
      <c r="CH36" s="21"/>
      <c r="CK36" s="21"/>
    </row>
    <row r="37" spans="1:90" s="19" customFormat="1" ht="21.75" customHeight="1" x14ac:dyDescent="0.35">
      <c r="A37" s="89" t="s">
        <v>38</v>
      </c>
      <c r="B37" s="89"/>
      <c r="C37" s="89"/>
      <c r="D37" s="89"/>
      <c r="E37" s="78" t="s">
        <v>39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9">
        <v>1</v>
      </c>
      <c r="AA37" s="79"/>
      <c r="AB37" s="79"/>
      <c r="AC37" s="79"/>
      <c r="AD37" s="79"/>
      <c r="AE37" s="79"/>
      <c r="AF37" s="79"/>
      <c r="AG37" s="79"/>
      <c r="AH37" s="79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22"/>
      <c r="AT37" s="22"/>
      <c r="AU37" s="22"/>
      <c r="AV37" s="22"/>
      <c r="AW37" s="22"/>
      <c r="AX37" s="22"/>
      <c r="AY37" s="22"/>
      <c r="AZ37" s="22"/>
      <c r="BA37" s="22"/>
      <c r="BB37" s="86">
        <f>ROUND(16.3*0.3,1)</f>
        <v>4.9000000000000004</v>
      </c>
      <c r="BC37" s="87"/>
      <c r="BD37" s="87"/>
      <c r="BE37" s="87"/>
      <c r="BF37" s="87"/>
      <c r="BG37" s="87"/>
      <c r="BH37" s="87"/>
      <c r="BI37" s="87"/>
      <c r="BJ37" s="88"/>
      <c r="BK37" s="82">
        <v>3776.87</v>
      </c>
      <c r="BL37" s="82"/>
      <c r="BM37" s="82"/>
      <c r="BN37" s="82"/>
      <c r="BO37" s="82"/>
      <c r="BP37" s="82"/>
      <c r="BQ37" s="82"/>
      <c r="BR37" s="82"/>
      <c r="BS37" s="82"/>
      <c r="BT37" s="83">
        <f t="shared" si="0"/>
        <v>18506.663</v>
      </c>
      <c r="BU37" s="83"/>
      <c r="BV37" s="83"/>
      <c r="BW37" s="83"/>
      <c r="BX37" s="83"/>
      <c r="BY37" s="83"/>
      <c r="BZ37" s="83"/>
      <c r="CA37" s="83"/>
      <c r="CB37" s="83"/>
      <c r="CH37" s="21"/>
      <c r="CK37" s="21"/>
    </row>
    <row r="38" spans="1:90" s="19" customFormat="1" ht="22.5" hidden="1" customHeight="1" x14ac:dyDescent="0.35">
      <c r="A38" s="90" t="s">
        <v>32</v>
      </c>
      <c r="B38" s="91"/>
      <c r="C38" s="91"/>
      <c r="D38" s="92"/>
      <c r="E38" s="93" t="s">
        <v>40</v>
      </c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5"/>
      <c r="Z38" s="79"/>
      <c r="AA38" s="79"/>
      <c r="AB38" s="79"/>
      <c r="AC38" s="79"/>
      <c r="AD38" s="79"/>
      <c r="AE38" s="79"/>
      <c r="AF38" s="79"/>
      <c r="AG38" s="79"/>
      <c r="AH38" s="79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22"/>
      <c r="AT38" s="22"/>
      <c r="AU38" s="22"/>
      <c r="AV38" s="22"/>
      <c r="AW38" s="22"/>
      <c r="AX38" s="22"/>
      <c r="AY38" s="22"/>
      <c r="AZ38" s="22"/>
      <c r="BA38" s="22"/>
      <c r="BB38" s="79">
        <f>ROUND('[14]Трудозатраты (распр)'!AX17/100*CC$26,0)</f>
        <v>0</v>
      </c>
      <c r="BC38" s="79"/>
      <c r="BD38" s="79"/>
      <c r="BE38" s="79"/>
      <c r="BF38" s="79"/>
      <c r="BG38" s="79"/>
      <c r="BH38" s="79"/>
      <c r="BI38" s="79"/>
      <c r="BJ38" s="79"/>
      <c r="BK38" s="82">
        <f>ROUND('[14]Трудозатраты (распр)'!AU17/20.58,2)</f>
        <v>4509.7700000000004</v>
      </c>
      <c r="BL38" s="82"/>
      <c r="BM38" s="82"/>
      <c r="BN38" s="82"/>
      <c r="BO38" s="82"/>
      <c r="BP38" s="82"/>
      <c r="BQ38" s="82"/>
      <c r="BR38" s="82"/>
      <c r="BS38" s="82"/>
      <c r="BT38" s="83">
        <f t="shared" si="0"/>
        <v>0</v>
      </c>
      <c r="BU38" s="83"/>
      <c r="BV38" s="83"/>
      <c r="BW38" s="83"/>
      <c r="BX38" s="83"/>
      <c r="BY38" s="83"/>
      <c r="BZ38" s="83"/>
      <c r="CA38" s="83"/>
      <c r="CB38" s="83"/>
      <c r="CH38" s="19" t="e">
        <f t="shared" ref="CH38:CH44" si="1">CC33/21/Z38</f>
        <v>#DIV/0!</v>
      </c>
      <c r="CK38" s="23"/>
    </row>
    <row r="39" spans="1:90" s="19" customFormat="1" ht="30" hidden="1" customHeight="1" x14ac:dyDescent="0.35">
      <c r="A39" s="90" t="s">
        <v>34</v>
      </c>
      <c r="B39" s="91"/>
      <c r="C39" s="91"/>
      <c r="D39" s="92"/>
      <c r="E39" s="93" t="s">
        <v>41</v>
      </c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5"/>
      <c r="Z39" s="79"/>
      <c r="AA39" s="79"/>
      <c r="AB39" s="79"/>
      <c r="AC39" s="79"/>
      <c r="AD39" s="79"/>
      <c r="AE39" s="79"/>
      <c r="AF39" s="79"/>
      <c r="AG39" s="79"/>
      <c r="AH39" s="79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22"/>
      <c r="AT39" s="22"/>
      <c r="AU39" s="22"/>
      <c r="AV39" s="22"/>
      <c r="AW39" s="22"/>
      <c r="AX39" s="22"/>
      <c r="AY39" s="22"/>
      <c r="AZ39" s="22"/>
      <c r="BA39" s="22"/>
      <c r="BB39" s="79">
        <f>ROUND('[14]Трудозатраты (распр)'!AX18/100*CC$26,0)</f>
        <v>0</v>
      </c>
      <c r="BC39" s="79"/>
      <c r="BD39" s="79"/>
      <c r="BE39" s="79"/>
      <c r="BF39" s="79"/>
      <c r="BG39" s="79"/>
      <c r="BH39" s="79"/>
      <c r="BI39" s="79"/>
      <c r="BJ39" s="79"/>
      <c r="BK39" s="82">
        <f>ROUND('[14]Трудозатраты (распр)'!AU18/20.58,2)</f>
        <v>4110.1099999999997</v>
      </c>
      <c r="BL39" s="82"/>
      <c r="BM39" s="82"/>
      <c r="BN39" s="82"/>
      <c r="BO39" s="82"/>
      <c r="BP39" s="82"/>
      <c r="BQ39" s="82"/>
      <c r="BR39" s="82"/>
      <c r="BS39" s="82"/>
      <c r="BT39" s="83">
        <f t="shared" si="0"/>
        <v>0</v>
      </c>
      <c r="BU39" s="83"/>
      <c r="BV39" s="83"/>
      <c r="BW39" s="83"/>
      <c r="BX39" s="83"/>
      <c r="BY39" s="83"/>
      <c r="BZ39" s="83"/>
      <c r="CA39" s="83"/>
      <c r="CB39" s="83"/>
      <c r="CH39" s="19" t="e">
        <f t="shared" si="1"/>
        <v>#DIV/0!</v>
      </c>
      <c r="CK39" s="23"/>
    </row>
    <row r="40" spans="1:90" ht="47.25" hidden="1" customHeight="1" x14ac:dyDescent="0.35">
      <c r="A40" s="24"/>
      <c r="B40" s="25"/>
      <c r="C40" s="25"/>
      <c r="D40" s="26"/>
      <c r="E40" s="27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9"/>
      <c r="Z40" s="79"/>
      <c r="AA40" s="79"/>
      <c r="AB40" s="79"/>
      <c r="AC40" s="79"/>
      <c r="AD40" s="79"/>
      <c r="AE40" s="79"/>
      <c r="AF40" s="79"/>
      <c r="AG40" s="79"/>
      <c r="AH40" s="79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77"/>
      <c r="BC40" s="77"/>
      <c r="BD40" s="77"/>
      <c r="BE40" s="77"/>
      <c r="BF40" s="77"/>
      <c r="BG40" s="77"/>
      <c r="BH40" s="77"/>
      <c r="BI40" s="77"/>
      <c r="BJ40" s="77"/>
      <c r="BK40" s="82"/>
      <c r="BL40" s="82"/>
      <c r="BM40" s="82"/>
      <c r="BN40" s="82"/>
      <c r="BO40" s="82"/>
      <c r="BP40" s="82"/>
      <c r="BQ40" s="82"/>
      <c r="BR40" s="82"/>
      <c r="BS40" s="82"/>
      <c r="BT40" s="83"/>
      <c r="BU40" s="83"/>
      <c r="BV40" s="83"/>
      <c r="BW40" s="83"/>
      <c r="BX40" s="83"/>
      <c r="BY40" s="83"/>
      <c r="BZ40" s="83"/>
      <c r="CA40" s="83"/>
      <c r="CB40" s="83"/>
      <c r="CH40" s="19" t="e">
        <f t="shared" si="1"/>
        <v>#DIV/0!</v>
      </c>
      <c r="CJ40" s="19"/>
      <c r="CK40" s="19"/>
      <c r="CL40" s="19"/>
    </row>
    <row r="41" spans="1:90" s="19" customFormat="1" ht="47.25" hidden="1" customHeight="1" x14ac:dyDescent="0.35">
      <c r="A41" s="24"/>
      <c r="B41" s="25"/>
      <c r="C41" s="25"/>
      <c r="D41" s="26"/>
      <c r="E41" s="27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9"/>
      <c r="Z41" s="79"/>
      <c r="AA41" s="79"/>
      <c r="AB41" s="79"/>
      <c r="AC41" s="79"/>
      <c r="AD41" s="79"/>
      <c r="AE41" s="79"/>
      <c r="AF41" s="79"/>
      <c r="AG41" s="79"/>
      <c r="AH41" s="79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18"/>
      <c r="AT41" s="18"/>
      <c r="AU41" s="18"/>
      <c r="AV41" s="18"/>
      <c r="AW41" s="18"/>
      <c r="AX41" s="18"/>
      <c r="AY41" s="18"/>
      <c r="AZ41" s="18"/>
      <c r="BA41" s="18"/>
      <c r="BB41" s="77"/>
      <c r="BC41" s="77"/>
      <c r="BD41" s="77"/>
      <c r="BE41" s="77"/>
      <c r="BF41" s="77"/>
      <c r="BG41" s="77"/>
      <c r="BH41" s="77"/>
      <c r="BI41" s="77"/>
      <c r="BJ41" s="77"/>
      <c r="BK41" s="82"/>
      <c r="BL41" s="82"/>
      <c r="BM41" s="82"/>
      <c r="BN41" s="82"/>
      <c r="BO41" s="82"/>
      <c r="BP41" s="82"/>
      <c r="BQ41" s="82"/>
      <c r="BR41" s="82"/>
      <c r="BS41" s="82"/>
      <c r="BT41" s="83"/>
      <c r="BU41" s="83"/>
      <c r="BV41" s="83"/>
      <c r="BW41" s="83"/>
      <c r="BX41" s="83"/>
      <c r="BY41" s="83"/>
      <c r="BZ41" s="83"/>
      <c r="CA41" s="83"/>
      <c r="CB41" s="83"/>
      <c r="CH41" s="19" t="e">
        <f t="shared" si="1"/>
        <v>#DIV/0!</v>
      </c>
    </row>
    <row r="42" spans="1:90" s="19" customFormat="1" ht="47.25" hidden="1" customHeight="1" x14ac:dyDescent="0.35">
      <c r="A42" s="24"/>
      <c r="B42" s="25"/>
      <c r="C42" s="25"/>
      <c r="D42" s="26"/>
      <c r="E42" s="27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9"/>
      <c r="Z42" s="79"/>
      <c r="AA42" s="79"/>
      <c r="AB42" s="79"/>
      <c r="AC42" s="79"/>
      <c r="AD42" s="79"/>
      <c r="AE42" s="79"/>
      <c r="AF42" s="79"/>
      <c r="AG42" s="79"/>
      <c r="AH42" s="79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18"/>
      <c r="AT42" s="18"/>
      <c r="AU42" s="18"/>
      <c r="AV42" s="18"/>
      <c r="AW42" s="18"/>
      <c r="AX42" s="18"/>
      <c r="AY42" s="18"/>
      <c r="AZ42" s="18"/>
      <c r="BA42" s="18"/>
      <c r="BB42" s="77"/>
      <c r="BC42" s="77"/>
      <c r="BD42" s="77"/>
      <c r="BE42" s="77"/>
      <c r="BF42" s="77"/>
      <c r="BG42" s="77"/>
      <c r="BH42" s="77"/>
      <c r="BI42" s="77"/>
      <c r="BJ42" s="77"/>
      <c r="BK42" s="82"/>
      <c r="BL42" s="82"/>
      <c r="BM42" s="82"/>
      <c r="BN42" s="82"/>
      <c r="BO42" s="82"/>
      <c r="BP42" s="82"/>
      <c r="BQ42" s="82"/>
      <c r="BR42" s="82"/>
      <c r="BS42" s="82"/>
      <c r="BT42" s="83"/>
      <c r="BU42" s="83"/>
      <c r="BV42" s="83"/>
      <c r="BW42" s="83"/>
      <c r="BX42" s="83"/>
      <c r="BY42" s="83"/>
      <c r="BZ42" s="83"/>
      <c r="CA42" s="83"/>
      <c r="CB42" s="83"/>
      <c r="CH42" s="19" t="e">
        <f t="shared" si="1"/>
        <v>#DIV/0!</v>
      </c>
    </row>
    <row r="43" spans="1:90" ht="47.25" hidden="1" customHeight="1" x14ac:dyDescent="0.35">
      <c r="A43" s="24"/>
      <c r="B43" s="25"/>
      <c r="C43" s="25"/>
      <c r="D43" s="26"/>
      <c r="E43" s="27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9"/>
      <c r="Z43" s="79"/>
      <c r="AA43" s="79"/>
      <c r="AB43" s="79"/>
      <c r="AC43" s="79"/>
      <c r="AD43" s="79"/>
      <c r="AE43" s="79"/>
      <c r="AF43" s="79"/>
      <c r="AG43" s="79"/>
      <c r="AH43" s="79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18"/>
      <c r="AT43" s="18"/>
      <c r="AU43" s="18"/>
      <c r="AV43" s="18"/>
      <c r="AW43" s="18"/>
      <c r="AX43" s="18"/>
      <c r="AY43" s="18"/>
      <c r="AZ43" s="18"/>
      <c r="BA43" s="18"/>
      <c r="BB43" s="77"/>
      <c r="BC43" s="77"/>
      <c r="BD43" s="77"/>
      <c r="BE43" s="77"/>
      <c r="BF43" s="77"/>
      <c r="BG43" s="77"/>
      <c r="BH43" s="77"/>
      <c r="BI43" s="77"/>
      <c r="BJ43" s="77"/>
      <c r="BK43" s="82"/>
      <c r="BL43" s="82"/>
      <c r="BM43" s="82"/>
      <c r="BN43" s="82"/>
      <c r="BO43" s="82"/>
      <c r="BP43" s="82"/>
      <c r="BQ43" s="82"/>
      <c r="BR43" s="82"/>
      <c r="BS43" s="82"/>
      <c r="BT43" s="83"/>
      <c r="BU43" s="83"/>
      <c r="BV43" s="83"/>
      <c r="BW43" s="83"/>
      <c r="BX43" s="83"/>
      <c r="BY43" s="83"/>
      <c r="BZ43" s="83"/>
      <c r="CA43" s="83"/>
      <c r="CB43" s="83"/>
      <c r="CH43" s="19" t="e">
        <f t="shared" si="1"/>
        <v>#DIV/0!</v>
      </c>
      <c r="CJ43" s="19"/>
      <c r="CK43" s="19"/>
      <c r="CL43" s="19"/>
    </row>
    <row r="44" spans="1:90" ht="45" hidden="1" customHeight="1" x14ac:dyDescent="0.35">
      <c r="A44" s="30"/>
      <c r="B44" s="31"/>
      <c r="C44" s="31"/>
      <c r="D44" s="32"/>
      <c r="E44" s="33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5"/>
      <c r="Z44" s="79"/>
      <c r="AA44" s="79"/>
      <c r="AB44" s="79"/>
      <c r="AC44" s="79"/>
      <c r="AD44" s="79"/>
      <c r="AE44" s="79"/>
      <c r="AF44" s="79"/>
      <c r="AG44" s="79"/>
      <c r="AH44" s="79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77"/>
      <c r="BC44" s="77"/>
      <c r="BD44" s="77"/>
      <c r="BE44" s="77"/>
      <c r="BF44" s="77"/>
      <c r="BG44" s="77"/>
      <c r="BH44" s="77"/>
      <c r="BI44" s="77"/>
      <c r="BJ44" s="77"/>
      <c r="BK44" s="82"/>
      <c r="BL44" s="82"/>
      <c r="BM44" s="82"/>
      <c r="BN44" s="82"/>
      <c r="BO44" s="82"/>
      <c r="BP44" s="82"/>
      <c r="BQ44" s="82"/>
      <c r="BR44" s="82"/>
      <c r="BS44" s="82"/>
      <c r="BT44" s="83"/>
      <c r="BU44" s="83"/>
      <c r="BV44" s="83"/>
      <c r="BW44" s="83"/>
      <c r="BX44" s="83"/>
      <c r="BY44" s="83"/>
      <c r="BZ44" s="83"/>
      <c r="CA44" s="83"/>
      <c r="CB44" s="83"/>
      <c r="CH44" s="19" t="e">
        <f t="shared" si="1"/>
        <v>#DIV/0!</v>
      </c>
      <c r="CK44" s="19"/>
      <c r="CL44" s="19"/>
    </row>
    <row r="45" spans="1:90" x14ac:dyDescent="0.3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K45" s="19"/>
      <c r="CL45" s="19"/>
    </row>
    <row r="46" spans="1:90" x14ac:dyDescent="0.35">
      <c r="A46" s="13" t="s">
        <v>42</v>
      </c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96">
        <f>BT31</f>
        <v>941250.5290000001</v>
      </c>
      <c r="BC46" s="96"/>
      <c r="BD46" s="96"/>
      <c r="BE46" s="96"/>
      <c r="BF46" s="96"/>
      <c r="BG46" s="96"/>
      <c r="BH46" s="96"/>
      <c r="BI46" s="96"/>
      <c r="BJ46" s="96"/>
      <c r="BK46" s="96"/>
      <c r="BL46" s="96"/>
      <c r="BM46" s="96"/>
      <c r="BN46" s="96"/>
      <c r="BO46" s="96"/>
      <c r="BP46" s="96"/>
      <c r="BQ46" s="96"/>
      <c r="BR46" s="96"/>
      <c r="BS46" s="96"/>
      <c r="BT46" s="96"/>
      <c r="BU46" s="96"/>
      <c r="BV46" s="96"/>
      <c r="BW46" s="96"/>
      <c r="BX46" s="96"/>
      <c r="BY46" s="96"/>
      <c r="BZ46" s="96"/>
      <c r="CA46" s="96"/>
      <c r="CB46" s="96"/>
      <c r="CK46" s="19"/>
      <c r="CL46" s="19"/>
    </row>
    <row r="47" spans="1:90" ht="6" customHeight="1" x14ac:dyDescent="0.35"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K47" s="19"/>
      <c r="CL47" s="19"/>
    </row>
    <row r="48" spans="1:90" hidden="1" x14ac:dyDescent="0.35">
      <c r="A48" s="13" t="s">
        <v>43</v>
      </c>
      <c r="P48" s="16"/>
      <c r="Q48" s="16"/>
      <c r="R48" s="16"/>
      <c r="S48" s="16"/>
      <c r="T48" s="16"/>
      <c r="U48" s="16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96"/>
      <c r="BC48" s="96"/>
      <c r="BD48" s="96"/>
      <c r="BE48" s="96"/>
      <c r="BF48" s="96"/>
      <c r="BG48" s="96"/>
      <c r="BH48" s="96"/>
      <c r="BI48" s="96"/>
      <c r="BJ48" s="96"/>
      <c r="BK48" s="96"/>
      <c r="BL48" s="96"/>
      <c r="BM48" s="96"/>
      <c r="BN48" s="96"/>
      <c r="BO48" s="96"/>
      <c r="BP48" s="96"/>
      <c r="BQ48" s="96"/>
      <c r="BR48" s="96"/>
      <c r="BS48" s="96"/>
      <c r="BT48" s="96"/>
      <c r="BU48" s="96"/>
      <c r="BV48" s="96"/>
      <c r="BW48" s="96"/>
      <c r="BX48" s="96"/>
      <c r="BY48" s="96"/>
      <c r="BZ48" s="96"/>
      <c r="CA48" s="96"/>
      <c r="CB48" s="96"/>
      <c r="CK48" s="19"/>
      <c r="CL48" s="19"/>
    </row>
    <row r="49" spans="1:88" ht="6" hidden="1" customHeight="1" x14ac:dyDescent="0.35"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</row>
    <row r="50" spans="1:88" hidden="1" x14ac:dyDescent="0.35">
      <c r="A50" s="13" t="s">
        <v>44</v>
      </c>
      <c r="P50" s="16"/>
      <c r="Q50" s="38"/>
      <c r="R50" s="38"/>
      <c r="S50" s="38"/>
      <c r="T50" s="38"/>
      <c r="U50" s="38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96">
        <f>ROUND(CH50*BB46,2)</f>
        <v>0</v>
      </c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</row>
    <row r="51" spans="1:88" ht="6" customHeight="1" x14ac:dyDescent="0.35"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</row>
    <row r="52" spans="1:88" x14ac:dyDescent="0.35">
      <c r="A52" s="13" t="s">
        <v>63</v>
      </c>
      <c r="P52" s="16"/>
      <c r="Q52" s="16"/>
      <c r="R52" s="16"/>
      <c r="S52" s="37"/>
      <c r="T52" s="37"/>
      <c r="U52" s="37"/>
      <c r="V52" s="37"/>
      <c r="W52" s="37"/>
      <c r="X52" s="16"/>
      <c r="Y52" s="37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96">
        <f>ROUND(BB46*CH52,2)</f>
        <v>1148325.6499999999</v>
      </c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H52" s="40">
        <f>89.8%+0.02+0.302</f>
        <v>1.22</v>
      </c>
    </row>
    <row r="53" spans="1:88" ht="6" customHeight="1" x14ac:dyDescent="0.35"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</row>
    <row r="54" spans="1:88" x14ac:dyDescent="0.35">
      <c r="A54" s="13" t="s">
        <v>46</v>
      </c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96">
        <f>BB46+BB48+BO50+BO52</f>
        <v>2089576.179</v>
      </c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</row>
    <row r="55" spans="1:88" ht="6" customHeight="1" x14ac:dyDescent="0.35"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</row>
    <row r="56" spans="1:88" x14ac:dyDescent="0.35">
      <c r="A56" s="13" t="s">
        <v>47</v>
      </c>
      <c r="P56" s="16"/>
      <c r="Q56" s="16"/>
      <c r="R56" s="16"/>
      <c r="S56" s="16"/>
      <c r="T56" s="16"/>
      <c r="U56" s="37"/>
      <c r="V56" s="37"/>
      <c r="W56" s="37"/>
      <c r="X56" s="37"/>
      <c r="Y56" s="37"/>
      <c r="Z56" s="96">
        <f>ROUND(AN54*CH56,2)</f>
        <v>208957.62</v>
      </c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6"/>
      <c r="AW56" s="96"/>
      <c r="AX56" s="96"/>
      <c r="AY56" s="96"/>
      <c r="AZ56" s="96"/>
      <c r="BA56" s="96"/>
      <c r="BB56" s="96"/>
      <c r="BC56" s="96"/>
      <c r="BD56" s="96"/>
      <c r="BE56" s="96"/>
      <c r="BF56" s="96"/>
      <c r="BG56" s="96"/>
      <c r="BH56" s="96"/>
      <c r="BI56" s="96"/>
      <c r="BJ56" s="96"/>
      <c r="BK56" s="96"/>
      <c r="BL56" s="96"/>
      <c r="BM56" s="96"/>
      <c r="BN56" s="96"/>
      <c r="BO56" s="96"/>
      <c r="BP56" s="96"/>
      <c r="BQ56" s="96"/>
      <c r="BR56" s="96"/>
      <c r="BS56" s="96"/>
      <c r="BT56" s="96"/>
      <c r="BU56" s="96"/>
      <c r="BV56" s="96"/>
      <c r="BW56" s="96"/>
      <c r="BX56" s="96"/>
      <c r="BY56" s="96"/>
      <c r="BZ56" s="96"/>
      <c r="CA56" s="96"/>
      <c r="CB56" s="96"/>
      <c r="CH56" s="3">
        <v>0.1</v>
      </c>
    </row>
    <row r="57" spans="1:88" ht="6" customHeight="1" x14ac:dyDescent="0.35"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</row>
    <row r="58" spans="1:88" s="42" customFormat="1" ht="15" x14ac:dyDescent="0.3">
      <c r="A58" s="41" t="s">
        <v>48</v>
      </c>
      <c r="P58" s="100">
        <f>AN54+Z56</f>
        <v>2298533.7990000001</v>
      </c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  <c r="AS58" s="100"/>
      <c r="AT58" s="100"/>
      <c r="AU58" s="100"/>
      <c r="AV58" s="100"/>
      <c r="AW58" s="100"/>
      <c r="AX58" s="100"/>
      <c r="AY58" s="100"/>
      <c r="AZ58" s="100"/>
      <c r="BA58" s="100"/>
      <c r="BB58" s="100"/>
      <c r="BC58" s="100"/>
      <c r="BD58" s="100"/>
      <c r="BE58" s="100"/>
      <c r="BF58" s="100"/>
      <c r="BG58" s="100"/>
      <c r="BH58" s="100"/>
      <c r="BI58" s="100"/>
      <c r="BJ58" s="100"/>
      <c r="BK58" s="100"/>
      <c r="BL58" s="100"/>
      <c r="BM58" s="100"/>
      <c r="BN58" s="100"/>
      <c r="BO58" s="100"/>
      <c r="BP58" s="100"/>
      <c r="BQ58" s="100"/>
      <c r="BR58" s="100"/>
      <c r="BS58" s="100"/>
      <c r="BT58" s="100"/>
      <c r="BU58" s="100"/>
      <c r="BV58" s="100"/>
      <c r="BW58" s="100"/>
      <c r="BX58" s="100"/>
      <c r="BY58" s="100"/>
      <c r="BZ58" s="100"/>
      <c r="CA58" s="100"/>
      <c r="CB58" s="100"/>
      <c r="CH58" s="43"/>
      <c r="CJ58" s="44"/>
    </row>
    <row r="59" spans="1:88" s="15" customFormat="1" ht="19.5" hidden="1" customHeight="1" x14ac:dyDescent="0.35">
      <c r="A59" s="14" t="s">
        <v>49</v>
      </c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  <c r="BP59" s="45"/>
      <c r="BQ59" s="45"/>
      <c r="BR59" s="101"/>
      <c r="BS59" s="101"/>
      <c r="BT59" s="101"/>
      <c r="BU59" s="101"/>
      <c r="BV59" s="101"/>
      <c r="BW59" s="101"/>
      <c r="BX59" s="101"/>
      <c r="BY59" s="101"/>
      <c r="BZ59" s="101"/>
      <c r="CA59" s="101"/>
      <c r="CB59" s="101"/>
      <c r="CH59" s="46"/>
      <c r="CJ59" s="46">
        <v>601168.00145772612</v>
      </c>
    </row>
    <row r="60" spans="1:88" s="15" customFormat="1" ht="19.5" hidden="1" customHeight="1" x14ac:dyDescent="0.35">
      <c r="A60" s="14" t="s">
        <v>50</v>
      </c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  <c r="BP60" s="45"/>
      <c r="BQ60" s="45"/>
      <c r="BR60" s="101"/>
      <c r="BS60" s="101"/>
      <c r="BT60" s="101"/>
      <c r="BU60" s="101"/>
      <c r="BV60" s="101"/>
      <c r="BW60" s="101"/>
      <c r="BX60" s="101"/>
      <c r="BY60" s="101"/>
      <c r="BZ60" s="101"/>
      <c r="CA60" s="101"/>
      <c r="CB60" s="101"/>
      <c r="CH60" s="46"/>
      <c r="CJ60" s="46">
        <v>901752.00218658918</v>
      </c>
    </row>
    <row r="61" spans="1:88" s="48" customFormat="1" ht="9" hidden="1" x14ac:dyDescent="0.2">
      <c r="P61" s="102" t="s">
        <v>51</v>
      </c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2"/>
      <c r="AI61" s="102"/>
      <c r="AJ61" s="102"/>
      <c r="AK61" s="102"/>
      <c r="AL61" s="102"/>
      <c r="AM61" s="102"/>
      <c r="AN61" s="102"/>
      <c r="AO61" s="102"/>
      <c r="AP61" s="102"/>
      <c r="AQ61" s="102"/>
      <c r="AR61" s="102"/>
      <c r="AS61" s="102"/>
      <c r="AT61" s="102"/>
      <c r="AU61" s="102"/>
      <c r="AV61" s="102"/>
      <c r="AW61" s="102"/>
      <c r="AX61" s="102"/>
      <c r="AY61" s="102"/>
      <c r="AZ61" s="102"/>
      <c r="BA61" s="102"/>
      <c r="BB61" s="102"/>
      <c r="BC61" s="102"/>
      <c r="BD61" s="102"/>
      <c r="BE61" s="102"/>
      <c r="BF61" s="102"/>
      <c r="BG61" s="102"/>
      <c r="BH61" s="102"/>
      <c r="BI61" s="102"/>
      <c r="BJ61" s="102"/>
      <c r="BK61" s="102"/>
      <c r="BL61" s="102"/>
      <c r="BM61" s="102"/>
      <c r="BN61" s="102"/>
      <c r="BO61" s="102"/>
      <c r="BP61" s="102"/>
      <c r="BQ61" s="102"/>
      <c r="BR61" s="102"/>
      <c r="BS61" s="102"/>
      <c r="BT61" s="102"/>
      <c r="BU61" s="102"/>
      <c r="BV61" s="102"/>
      <c r="BW61" s="102"/>
      <c r="BX61" s="102"/>
      <c r="BY61" s="102"/>
      <c r="BZ61" s="102"/>
      <c r="CA61" s="102"/>
      <c r="CB61" s="102"/>
    </row>
    <row r="62" spans="1:88" s="49" customFormat="1" ht="16.5" customHeight="1" x14ac:dyDescent="0.3">
      <c r="CH62" s="50"/>
    </row>
    <row r="63" spans="1:88" s="49" customFormat="1" ht="15" hidden="1" x14ac:dyDescent="0.3">
      <c r="A63" s="51" t="s">
        <v>52</v>
      </c>
      <c r="P63" s="52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97"/>
      <c r="AO63" s="97"/>
      <c r="AP63" s="97"/>
      <c r="AQ63" s="97"/>
      <c r="AR63" s="97"/>
      <c r="AS63" s="97"/>
      <c r="AT63" s="97"/>
      <c r="AU63" s="97"/>
      <c r="AV63" s="97"/>
      <c r="AW63" s="97"/>
      <c r="AX63" s="97"/>
      <c r="AY63" s="97"/>
      <c r="AZ63" s="97"/>
      <c r="BA63" s="97"/>
      <c r="BB63" s="97"/>
      <c r="BC63" s="97"/>
      <c r="BD63" s="97"/>
      <c r="BE63" s="97"/>
      <c r="BF63" s="97"/>
      <c r="BG63" s="97"/>
      <c r="BH63" s="97"/>
      <c r="BI63" s="97"/>
      <c r="BJ63" s="97"/>
      <c r="BK63" s="97"/>
      <c r="BL63" s="97"/>
      <c r="BM63" s="97"/>
      <c r="BN63" s="97"/>
      <c r="BO63" s="97"/>
      <c r="BP63" s="97"/>
      <c r="BQ63" s="97"/>
      <c r="BR63" s="97"/>
      <c r="BS63" s="97"/>
      <c r="BT63" s="97"/>
      <c r="BU63" s="97"/>
      <c r="BV63" s="97"/>
      <c r="BW63" s="97"/>
      <c r="BX63" s="97"/>
      <c r="BY63" s="97"/>
      <c r="BZ63" s="97"/>
      <c r="CA63" s="97"/>
      <c r="CB63" s="97"/>
      <c r="CJ63" s="54"/>
    </row>
    <row r="64" spans="1:88" s="49" customFormat="1" ht="7.5" hidden="1" customHeight="1" x14ac:dyDescent="0.3"/>
    <row r="65" spans="1:170" s="49" customFormat="1" ht="15" hidden="1" x14ac:dyDescent="0.3">
      <c r="A65" s="51" t="s">
        <v>53</v>
      </c>
      <c r="AO65" s="97">
        <f>AA63+P58</f>
        <v>2298533.7990000001</v>
      </c>
      <c r="AP65" s="98"/>
      <c r="AQ65" s="98"/>
      <c r="AR65" s="98"/>
      <c r="AS65" s="98"/>
      <c r="AT65" s="98"/>
      <c r="AU65" s="98"/>
      <c r="AV65" s="98"/>
      <c r="AW65" s="98"/>
      <c r="AX65" s="98"/>
      <c r="AY65" s="98"/>
      <c r="AZ65" s="98"/>
      <c r="BA65" s="98"/>
      <c r="BB65" s="98"/>
      <c r="BC65" s="98"/>
      <c r="BD65" s="98"/>
      <c r="BE65" s="98"/>
      <c r="BF65" s="98"/>
      <c r="BG65" s="98"/>
      <c r="BH65" s="98"/>
      <c r="BI65" s="98"/>
      <c r="BJ65" s="98"/>
      <c r="BK65" s="98"/>
      <c r="BL65" s="98"/>
      <c r="BM65" s="98"/>
      <c r="BN65" s="98"/>
      <c r="BO65" s="98"/>
      <c r="BP65" s="98"/>
      <c r="BQ65" s="98"/>
      <c r="BR65" s="98"/>
      <c r="BS65" s="98"/>
      <c r="BT65" s="98"/>
      <c r="BU65" s="98"/>
      <c r="BV65" s="98"/>
      <c r="BW65" s="98"/>
      <c r="BX65" s="98"/>
      <c r="BY65" s="98"/>
      <c r="BZ65" s="98"/>
      <c r="CA65" s="98"/>
      <c r="CB65" s="98"/>
      <c r="CH65" s="54"/>
      <c r="CI65" s="54"/>
      <c r="CJ65" s="54"/>
    </row>
    <row r="66" spans="1:170" ht="9.75" customHeight="1" x14ac:dyDescent="0.35">
      <c r="CH66" s="16"/>
      <c r="CI66" s="16"/>
      <c r="CJ66" s="16"/>
    </row>
    <row r="67" spans="1:170" s="49" customFormat="1" ht="15" hidden="1" x14ac:dyDescent="0.3">
      <c r="A67" s="51" t="s">
        <v>54</v>
      </c>
      <c r="BH67" s="97" t="e">
        <f>AO65/#REF!</f>
        <v>#REF!</v>
      </c>
      <c r="BI67" s="97"/>
      <c r="BJ67" s="97"/>
      <c r="BK67" s="97"/>
      <c r="BL67" s="97"/>
      <c r="BM67" s="97"/>
      <c r="BN67" s="97"/>
      <c r="BO67" s="97"/>
      <c r="BP67" s="97"/>
      <c r="BQ67" s="97"/>
      <c r="BR67" s="97"/>
      <c r="BS67" s="97"/>
      <c r="BT67" s="97"/>
      <c r="BU67" s="97"/>
      <c r="BV67" s="97"/>
      <c r="BW67" s="97"/>
      <c r="BX67" s="97"/>
      <c r="BY67" s="97"/>
      <c r="BZ67" s="97"/>
      <c r="CA67" s="97"/>
      <c r="CB67" s="97"/>
      <c r="CH67" s="54"/>
      <c r="CI67" s="54"/>
      <c r="CJ67" s="54"/>
    </row>
    <row r="68" spans="1:170" ht="9" customHeight="1" x14ac:dyDescent="0.35">
      <c r="CH68" s="16"/>
      <c r="CI68" s="16"/>
      <c r="CJ68" s="16"/>
    </row>
    <row r="69" spans="1:170" s="56" customFormat="1" hidden="1" x14ac:dyDescent="0.35">
      <c r="A69" s="55" t="s">
        <v>55</v>
      </c>
      <c r="D69" s="57"/>
      <c r="AJ69" s="99" t="s">
        <v>56</v>
      </c>
      <c r="AK69" s="99"/>
      <c r="AL69" s="99"/>
      <c r="AM69" s="99"/>
      <c r="AN69" s="99"/>
      <c r="AO69" s="99"/>
      <c r="AP69" s="99"/>
      <c r="AQ69" s="99"/>
      <c r="AR69" s="99"/>
      <c r="AS69" s="99"/>
      <c r="AT69" s="99"/>
      <c r="AU69" s="99"/>
      <c r="AV69" s="99"/>
      <c r="AW69" s="99"/>
      <c r="AX69" s="99"/>
      <c r="AY69" s="99"/>
      <c r="AZ69" s="99"/>
      <c r="BA69" s="99"/>
      <c r="BB69" s="99"/>
      <c r="BC69" s="99"/>
      <c r="BD69" s="99"/>
      <c r="BE69" s="99"/>
      <c r="BF69" s="99"/>
      <c r="BG69" s="99"/>
      <c r="BH69" s="99"/>
      <c r="BI69" s="99"/>
      <c r="BJ69" s="99"/>
      <c r="BK69" s="99"/>
      <c r="BL69" s="99"/>
      <c r="BM69" s="99"/>
      <c r="BN69" s="99"/>
      <c r="BO69" s="99"/>
      <c r="BP69" s="99"/>
      <c r="BQ69" s="99"/>
      <c r="BR69" s="99"/>
      <c r="BS69" s="99"/>
      <c r="BT69" s="99"/>
      <c r="BU69" s="99"/>
      <c r="BV69" s="99"/>
      <c r="BW69" s="99"/>
      <c r="BX69" s="99"/>
      <c r="BY69" s="99"/>
      <c r="BZ69" s="99"/>
      <c r="CA69" s="99"/>
      <c r="CB69" s="99"/>
      <c r="CH69" s="58"/>
      <c r="CI69" s="58"/>
      <c r="CJ69" s="58"/>
    </row>
    <row r="70" spans="1:170" s="7" customFormat="1" ht="9" hidden="1" x14ac:dyDescent="0.2">
      <c r="AJ70" s="63" t="s">
        <v>57</v>
      </c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  <c r="BH70" s="63"/>
      <c r="BI70" s="63"/>
      <c r="BJ70" s="63"/>
      <c r="BK70" s="63"/>
      <c r="BL70" s="63"/>
      <c r="BM70" s="63"/>
      <c r="BN70" s="63"/>
      <c r="BO70" s="63"/>
      <c r="BP70" s="63"/>
      <c r="BQ70" s="63"/>
      <c r="BR70" s="63"/>
      <c r="BS70" s="63"/>
      <c r="BT70" s="63"/>
      <c r="BU70" s="63"/>
      <c r="BV70" s="63"/>
      <c r="BW70" s="63"/>
      <c r="BX70" s="63"/>
      <c r="BY70" s="63"/>
      <c r="BZ70" s="63"/>
      <c r="CA70" s="63"/>
      <c r="CB70" s="63"/>
      <c r="CH70" s="59"/>
      <c r="CI70" s="59"/>
      <c r="CJ70" s="59"/>
    </row>
    <row r="71" spans="1:170" hidden="1" x14ac:dyDescent="0.35">
      <c r="CH71" s="16"/>
      <c r="CI71" s="16"/>
      <c r="CJ71" s="16"/>
    </row>
    <row r="72" spans="1:170" s="15" customFormat="1" x14ac:dyDescent="0.35">
      <c r="A72" s="41" t="s">
        <v>29</v>
      </c>
      <c r="Z72" s="65" t="s">
        <v>58</v>
      </c>
      <c r="AA72" s="65"/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65"/>
      <c r="AS72" s="65"/>
      <c r="AT72" s="65"/>
      <c r="AU72" s="65"/>
      <c r="AV72" s="65"/>
      <c r="AW72" s="65"/>
      <c r="AX72" s="65"/>
      <c r="AY72" s="65"/>
      <c r="AZ72" s="65"/>
      <c r="BA72" s="65"/>
      <c r="BB72" s="65"/>
      <c r="BC72" s="65"/>
      <c r="BD72" s="65"/>
      <c r="BE72" s="65"/>
      <c r="BF72" s="65"/>
      <c r="BG72" s="65"/>
      <c r="BH72" s="65"/>
      <c r="BI72" s="65"/>
      <c r="BJ72" s="65"/>
      <c r="BK72" s="65"/>
      <c r="BL72" s="65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5"/>
      <c r="CA72" s="65"/>
      <c r="CB72" s="65"/>
    </row>
    <row r="73" spans="1:170" s="7" customFormat="1" ht="9" x14ac:dyDescent="0.2">
      <c r="Z73" s="63" t="s">
        <v>57</v>
      </c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3"/>
      <c r="BH73" s="63"/>
      <c r="BI73" s="63"/>
      <c r="BJ73" s="63"/>
      <c r="BK73" s="63"/>
      <c r="BL73" s="63"/>
      <c r="BM73" s="63"/>
      <c r="BN73" s="63"/>
      <c r="BO73" s="63"/>
      <c r="BP73" s="63"/>
      <c r="BQ73" s="63"/>
      <c r="BR73" s="63"/>
      <c r="BS73" s="63"/>
      <c r="BT73" s="63"/>
      <c r="BU73" s="63"/>
      <c r="BV73" s="63"/>
      <c r="BW73" s="63"/>
      <c r="BX73" s="63"/>
      <c r="BY73" s="63"/>
      <c r="BZ73" s="63"/>
      <c r="CA73" s="63"/>
      <c r="CB73" s="63"/>
    </row>
    <row r="74" spans="1:170" ht="9.75" customHeight="1" x14ac:dyDescent="0.35"/>
    <row r="75" spans="1:170" ht="43.5" customHeight="1" x14ac:dyDescent="0.35">
      <c r="A75" s="51" t="s">
        <v>59</v>
      </c>
      <c r="T75" s="70" t="s">
        <v>60</v>
      </c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70"/>
      <c r="AT75" s="70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70"/>
      <c r="BI75" s="70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0"/>
      <c r="CA75" s="70"/>
      <c r="CB75" s="70"/>
    </row>
    <row r="76" spans="1:170" s="7" customFormat="1" x14ac:dyDescent="0.35">
      <c r="T76" s="63" t="s">
        <v>57</v>
      </c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63"/>
      <c r="BI76" s="63"/>
      <c r="BJ76" s="63"/>
      <c r="BK76" s="63"/>
      <c r="BL76" s="63"/>
      <c r="BM76" s="63"/>
      <c r="BN76" s="63"/>
      <c r="BO76" s="63"/>
      <c r="BP76" s="63"/>
      <c r="BQ76" s="63"/>
      <c r="BR76" s="63"/>
      <c r="BS76" s="63"/>
      <c r="BT76" s="63"/>
      <c r="BU76" s="63"/>
      <c r="BV76" s="63"/>
      <c r="BW76" s="63"/>
      <c r="BX76" s="63"/>
      <c r="BY76" s="63"/>
      <c r="BZ76" s="63"/>
      <c r="CA76" s="63"/>
      <c r="CB76" s="63"/>
      <c r="FM76" s="60"/>
      <c r="FN76" s="60"/>
    </row>
  </sheetData>
  <mergeCells count="151">
    <mergeCell ref="T75:CB75"/>
    <mergeCell ref="T76:CB76"/>
    <mergeCell ref="AO65:CB65"/>
    <mergeCell ref="BH67:CB67"/>
    <mergeCell ref="AJ69:CB69"/>
    <mergeCell ref="AJ70:CB70"/>
    <mergeCell ref="Z72:CB72"/>
    <mergeCell ref="Z73:CB73"/>
    <mergeCell ref="Z56:CB56"/>
    <mergeCell ref="P58:CB58"/>
    <mergeCell ref="BR59:CB59"/>
    <mergeCell ref="BR60:CB60"/>
    <mergeCell ref="P61:CB61"/>
    <mergeCell ref="AA63:CB63"/>
    <mergeCell ref="BT44:CB44"/>
    <mergeCell ref="BB46:CB46"/>
    <mergeCell ref="BB48:CB48"/>
    <mergeCell ref="BO50:CB50"/>
    <mergeCell ref="BO52:CB52"/>
    <mergeCell ref="AN54:CB54"/>
    <mergeCell ref="Z43:AH43"/>
    <mergeCell ref="AI43:AR43"/>
    <mergeCell ref="BB43:BJ43"/>
    <mergeCell ref="BK43:BS43"/>
    <mergeCell ref="BT43:CB43"/>
    <mergeCell ref="Z44:AH44"/>
    <mergeCell ref="AI44:AR44"/>
    <mergeCell ref="AS44:BA44"/>
    <mergeCell ref="BB44:BJ44"/>
    <mergeCell ref="BK44:BS44"/>
    <mergeCell ref="Z41:AH41"/>
    <mergeCell ref="AI41:AR41"/>
    <mergeCell ref="BB41:BJ41"/>
    <mergeCell ref="BK41:BS41"/>
    <mergeCell ref="BT41:CB41"/>
    <mergeCell ref="Z42:AH42"/>
    <mergeCell ref="AI42:AR42"/>
    <mergeCell ref="BB42:BJ42"/>
    <mergeCell ref="BK42:BS42"/>
    <mergeCell ref="BT42:CB42"/>
    <mergeCell ref="Z40:AH40"/>
    <mergeCell ref="AI40:AR40"/>
    <mergeCell ref="AS40:BA40"/>
    <mergeCell ref="BB40:BJ40"/>
    <mergeCell ref="BK40:BS40"/>
    <mergeCell ref="BT40:CB40"/>
    <mergeCell ref="BT38:CB38"/>
    <mergeCell ref="A39:D39"/>
    <mergeCell ref="E39:Y39"/>
    <mergeCell ref="Z39:AH39"/>
    <mergeCell ref="AI39:AR39"/>
    <mergeCell ref="BB39:BJ39"/>
    <mergeCell ref="BK39:BS39"/>
    <mergeCell ref="BT39:CB39"/>
    <mergeCell ref="A38:D38"/>
    <mergeCell ref="E38:Y38"/>
    <mergeCell ref="Z38:AH38"/>
    <mergeCell ref="AI38:AR38"/>
    <mergeCell ref="BB38:BJ38"/>
    <mergeCell ref="BK38:BS38"/>
    <mergeCell ref="BT36:CB36"/>
    <mergeCell ref="A37:D37"/>
    <mergeCell ref="E37:Y37"/>
    <mergeCell ref="Z37:AH37"/>
    <mergeCell ref="AI37:AR37"/>
    <mergeCell ref="BB37:BJ37"/>
    <mergeCell ref="BK37:BS37"/>
    <mergeCell ref="BT37:CB37"/>
    <mergeCell ref="A36:D36"/>
    <mergeCell ref="E36:Y36"/>
    <mergeCell ref="Z36:AH36"/>
    <mergeCell ref="AI36:AR36"/>
    <mergeCell ref="BB36:BJ36"/>
    <mergeCell ref="BK36:BS36"/>
    <mergeCell ref="BK34:BS34"/>
    <mergeCell ref="BT34:CB34"/>
    <mergeCell ref="A35:D35"/>
    <mergeCell ref="E35:Y35"/>
    <mergeCell ref="Z35:AH35"/>
    <mergeCell ref="AI35:AR35"/>
    <mergeCell ref="BB35:BJ35"/>
    <mergeCell ref="BK35:BS35"/>
    <mergeCell ref="BT35:CB35"/>
    <mergeCell ref="A34:D34"/>
    <mergeCell ref="E34:Y34"/>
    <mergeCell ref="Z34:AH34"/>
    <mergeCell ref="AI34:AR34"/>
    <mergeCell ref="AS34:BA34"/>
    <mergeCell ref="BB34:BJ34"/>
    <mergeCell ref="BT32:CB32"/>
    <mergeCell ref="A33:D33"/>
    <mergeCell ref="E33:Y33"/>
    <mergeCell ref="Z33:AH33"/>
    <mergeCell ref="AI33:AR33"/>
    <mergeCell ref="BB33:BJ33"/>
    <mergeCell ref="BK33:BS33"/>
    <mergeCell ref="BT33:CB33"/>
    <mergeCell ref="A32:D32"/>
    <mergeCell ref="E32:Y32"/>
    <mergeCell ref="Z32:AH32"/>
    <mergeCell ref="AI32:AR32"/>
    <mergeCell ref="BB32:BJ32"/>
    <mergeCell ref="BK32:BS32"/>
    <mergeCell ref="BK28:BS28"/>
    <mergeCell ref="BT30:CB30"/>
    <mergeCell ref="A31:D31"/>
    <mergeCell ref="E31:Y31"/>
    <mergeCell ref="Z31:AH31"/>
    <mergeCell ref="AI31:AR31"/>
    <mergeCell ref="BB31:BJ31"/>
    <mergeCell ref="BK31:BS31"/>
    <mergeCell ref="BT31:CB31"/>
    <mergeCell ref="A30:D30"/>
    <mergeCell ref="E30:Y30"/>
    <mergeCell ref="Z30:AH30"/>
    <mergeCell ref="AI30:AR30"/>
    <mergeCell ref="BB30:BJ30"/>
    <mergeCell ref="BK30:BS30"/>
    <mergeCell ref="A22:CB22"/>
    <mergeCell ref="A25:D28"/>
    <mergeCell ref="E25:Y28"/>
    <mergeCell ref="Z25:BA25"/>
    <mergeCell ref="BB25:BJ25"/>
    <mergeCell ref="BK25:BS25"/>
    <mergeCell ref="BT25:CB25"/>
    <mergeCell ref="BT28:CB28"/>
    <mergeCell ref="A29:D29"/>
    <mergeCell ref="E29:Y29"/>
    <mergeCell ref="Z29:AH29"/>
    <mergeCell ref="AI29:BA29"/>
    <mergeCell ref="BB29:BJ29"/>
    <mergeCell ref="BK29:BS29"/>
    <mergeCell ref="BT29:CB29"/>
    <mergeCell ref="Z26:AH28"/>
    <mergeCell ref="AI26:BA28"/>
    <mergeCell ref="BB26:BJ26"/>
    <mergeCell ref="BK26:BS26"/>
    <mergeCell ref="BT26:CB26"/>
    <mergeCell ref="BB27:BJ27"/>
    <mergeCell ref="BK27:BS27"/>
    <mergeCell ref="BT27:CB27"/>
    <mergeCell ref="BB28:BJ28"/>
    <mergeCell ref="AY6:CB6"/>
    <mergeCell ref="AY7:CB7"/>
    <mergeCell ref="A11:CB11"/>
    <mergeCell ref="AG15:CB15"/>
    <mergeCell ref="A16:CB17"/>
    <mergeCell ref="A18:CB18"/>
    <mergeCell ref="AR19:CB19"/>
    <mergeCell ref="A20:CB20"/>
    <mergeCell ref="AG21:CB21"/>
  </mergeCells>
  <pageMargins left="0.70866141732283472" right="0.31496062992125984" top="0.55118110236220474" bottom="0.35433070866141736" header="0.31496062992125984" footer="0.31496062992125984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0.59999389629810485"/>
  </sheetPr>
  <dimension ref="A1:FN76"/>
  <sheetViews>
    <sheetView view="pageBreakPreview" topLeftCell="A10" zoomScaleNormal="100" zoomScaleSheetLayoutView="100" workbookViewId="0">
      <pane xSplit="34" ySplit="20" topLeftCell="AS45" activePane="bottomRight" state="frozen"/>
      <selection activeCell="Z69" sqref="Z69:CB69"/>
      <selection pane="topRight" activeCell="Z69" sqref="Z69:CB69"/>
      <selection pane="bottomLeft" activeCell="Z69" sqref="Z69:CB69"/>
      <selection pane="bottomRight" activeCell="CH72" sqref="CH72"/>
    </sheetView>
  </sheetViews>
  <sheetFormatPr defaultColWidth="1.1796875" defaultRowHeight="15.5" x14ac:dyDescent="0.35"/>
  <cols>
    <col min="1" max="24" width="1.1796875" style="3"/>
    <col min="25" max="25" width="13.81640625" style="3" customWidth="1"/>
    <col min="26" max="32" width="1.1796875" style="3"/>
    <col min="33" max="33" width="5.26953125" style="3" customWidth="1"/>
    <col min="34" max="34" width="1.1796875" style="3" hidden="1" customWidth="1"/>
    <col min="35" max="43" width="0" style="3" hidden="1" customWidth="1"/>
    <col min="44" max="44" width="2.26953125" style="3" hidden="1" customWidth="1"/>
    <col min="45" max="45" width="0.1796875" style="3" customWidth="1"/>
    <col min="46" max="47" width="0.453125" style="3" hidden="1" customWidth="1"/>
    <col min="48" max="48" width="1.1796875" style="3" hidden="1" customWidth="1"/>
    <col min="49" max="49" width="0.453125" style="3" hidden="1" customWidth="1"/>
    <col min="50" max="53" width="1.1796875" style="3" hidden="1" customWidth="1"/>
    <col min="54" max="70" width="1.1796875" style="3"/>
    <col min="71" max="71" width="4.1796875" style="3" customWidth="1"/>
    <col min="72" max="79" width="1.1796875" style="3"/>
    <col min="80" max="80" width="3.81640625" style="3" customWidth="1"/>
    <col min="81" max="81" width="1.1796875" style="3" customWidth="1"/>
    <col min="82" max="85" width="1.1796875" style="3"/>
    <col min="86" max="86" width="14.453125" style="3" customWidth="1"/>
    <col min="87" max="87" width="7.26953125" style="3" hidden="1" customWidth="1"/>
    <col min="88" max="88" width="16.26953125" style="3" customWidth="1"/>
    <col min="89" max="89" width="11.453125" style="3" customWidth="1"/>
    <col min="90" max="90" width="10.26953125" style="3" customWidth="1"/>
    <col min="91" max="91" width="20" style="3" customWidth="1"/>
    <col min="92" max="104" width="7.26953125" style="3" customWidth="1"/>
    <col min="105" max="168" width="1.1796875" style="3" customWidth="1"/>
    <col min="169" max="169" width="10.81640625" style="3" customWidth="1"/>
    <col min="170" max="170" width="10.26953125" style="3" customWidth="1"/>
    <col min="171" max="16384" width="1.1796875" style="3"/>
  </cols>
  <sheetData>
    <row r="1" spans="1:80" s="1" customFormat="1" ht="10.5" hidden="1" x14ac:dyDescent="0.25">
      <c r="CA1" s="2"/>
      <c r="CB1" s="2"/>
    </row>
    <row r="2" spans="1:80" s="1" customFormat="1" ht="10.5" hidden="1" x14ac:dyDescent="0.25">
      <c r="CA2" s="2"/>
      <c r="CB2" s="2"/>
    </row>
    <row r="3" spans="1:80" hidden="1" x14ac:dyDescent="0.35"/>
    <row r="4" spans="1:80" hidden="1" x14ac:dyDescent="0.35">
      <c r="CB4" s="4"/>
    </row>
    <row r="5" spans="1:80" hidden="1" x14ac:dyDescent="0.35"/>
    <row r="6" spans="1:80" s="1" customFormat="1" ht="10.5" hidden="1" x14ac:dyDescent="0.25">
      <c r="AI6" s="5"/>
      <c r="AJ6" s="5"/>
      <c r="AK6" s="5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</row>
    <row r="7" spans="1:80" s="6" customFormat="1" ht="9" hidden="1" x14ac:dyDescent="0.2"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</row>
    <row r="8" spans="1:80" hidden="1" x14ac:dyDescent="0.35"/>
    <row r="9" spans="1:80" ht="12.75" hidden="1" customHeight="1" x14ac:dyDescent="0.35"/>
    <row r="10" spans="1:80" s="8" customFormat="1" ht="17.5" x14ac:dyDescent="0.35">
      <c r="Z10" s="9" t="s">
        <v>0</v>
      </c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10" t="s">
        <v>1</v>
      </c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9"/>
      <c r="BC10" s="9"/>
      <c r="BD10" s="9"/>
      <c r="BE10" s="9"/>
      <c r="BF10" s="11" t="s">
        <v>1</v>
      </c>
      <c r="BG10" s="11"/>
      <c r="BH10" s="11"/>
      <c r="BI10" s="11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</row>
    <row r="11" spans="1:80" s="12" customFormat="1" ht="11.25" customHeight="1" x14ac:dyDescent="0.35">
      <c r="A11" s="64"/>
      <c r="B11" s="64"/>
      <c r="C11" s="64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</row>
    <row r="12" spans="1:80" hidden="1" x14ac:dyDescent="0.35"/>
    <row r="13" spans="1:80" ht="10.5" hidden="1" customHeight="1" x14ac:dyDescent="0.35"/>
    <row r="14" spans="1:80" x14ac:dyDescent="0.35">
      <c r="A14" s="13" t="s">
        <v>2</v>
      </c>
    </row>
    <row r="15" spans="1:80" x14ac:dyDescent="0.35">
      <c r="A15" s="14" t="s">
        <v>3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65"/>
      <c r="AH15" s="65"/>
      <c r="AI15" s="65"/>
      <c r="AJ15" s="65"/>
      <c r="AK15" s="65"/>
      <c r="AL15" s="65"/>
      <c r="AM15" s="65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65"/>
      <c r="BD15" s="65"/>
      <c r="BE15" s="65"/>
      <c r="BF15" s="65"/>
      <c r="BG15" s="65"/>
      <c r="BH15" s="65"/>
      <c r="BI15" s="65"/>
      <c r="BJ15" s="65"/>
      <c r="BK15" s="65"/>
      <c r="BL15" s="65"/>
      <c r="BM15" s="65"/>
      <c r="BN15" s="65"/>
      <c r="BO15" s="65"/>
      <c r="BP15" s="65"/>
      <c r="BQ15" s="65"/>
      <c r="BR15" s="65"/>
      <c r="BS15" s="65"/>
      <c r="BT15" s="65"/>
      <c r="BU15" s="65"/>
      <c r="BV15" s="65"/>
      <c r="BW15" s="65"/>
      <c r="BX15" s="65"/>
      <c r="BY15" s="65"/>
      <c r="BZ15" s="65"/>
      <c r="CA15" s="65"/>
      <c r="CB15" s="65"/>
    </row>
    <row r="16" spans="1:80" ht="16.5" customHeight="1" x14ac:dyDescent="0.35">
      <c r="A16" s="66" t="s">
        <v>4</v>
      </c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6"/>
      <c r="CA16" s="66"/>
      <c r="CB16" s="66"/>
    </row>
    <row r="17" spans="1:94" ht="16.5" customHeight="1" x14ac:dyDescent="0.35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  <c r="AG17" s="67"/>
      <c r="AH17" s="67"/>
      <c r="AI17" s="67"/>
      <c r="AJ17" s="67"/>
      <c r="AK17" s="67"/>
      <c r="AL17" s="67"/>
      <c r="AM17" s="67"/>
      <c r="AN17" s="67"/>
      <c r="AO17" s="67"/>
      <c r="AP17" s="67"/>
      <c r="AQ17" s="67"/>
      <c r="AR17" s="67"/>
      <c r="AS17" s="67"/>
      <c r="AT17" s="67"/>
      <c r="AU17" s="67"/>
      <c r="AV17" s="67"/>
      <c r="AW17" s="67"/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7"/>
      <c r="CA17" s="67"/>
      <c r="CB17" s="67"/>
    </row>
    <row r="18" spans="1:94" ht="30.75" customHeight="1" x14ac:dyDescent="0.35">
      <c r="A18" s="68" t="s">
        <v>5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  <c r="AB18" s="68"/>
      <c r="AC18" s="68"/>
      <c r="AD18" s="68"/>
      <c r="AE18" s="68"/>
      <c r="AF18" s="68"/>
      <c r="AG18" s="68"/>
      <c r="AH18" s="68"/>
      <c r="AI18" s="68"/>
      <c r="AJ18" s="68"/>
      <c r="AK18" s="68"/>
      <c r="AL18" s="68"/>
      <c r="AM18" s="68"/>
      <c r="AN18" s="68"/>
      <c r="AO18" s="68"/>
      <c r="AP18" s="68"/>
      <c r="AQ18" s="68"/>
      <c r="AR18" s="68"/>
      <c r="AS18" s="68"/>
      <c r="AT18" s="68"/>
      <c r="AU18" s="68"/>
      <c r="AV18" s="68"/>
      <c r="AW18" s="68"/>
      <c r="AX18" s="68"/>
      <c r="AY18" s="68"/>
      <c r="AZ18" s="68"/>
      <c r="BA18" s="68"/>
      <c r="BB18" s="68"/>
      <c r="BC18" s="68"/>
      <c r="BD18" s="68"/>
      <c r="BE18" s="68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8"/>
      <c r="BU18" s="68"/>
      <c r="BV18" s="68"/>
      <c r="BW18" s="68"/>
      <c r="BX18" s="68"/>
      <c r="BY18" s="68"/>
      <c r="BZ18" s="68"/>
      <c r="CA18" s="68"/>
      <c r="CB18" s="68"/>
    </row>
    <row r="19" spans="1:94" x14ac:dyDescent="0.35">
      <c r="A19" s="13" t="s">
        <v>6</v>
      </c>
      <c r="AR19" s="69" t="s">
        <v>7</v>
      </c>
      <c r="AS19" s="69"/>
      <c r="AT19" s="69"/>
      <c r="AU19" s="69"/>
      <c r="AV19" s="69"/>
      <c r="AW19" s="69"/>
      <c r="AX19" s="69"/>
      <c r="AY19" s="69"/>
      <c r="AZ19" s="69"/>
      <c r="BA19" s="69"/>
      <c r="BB19" s="69"/>
      <c r="BC19" s="69"/>
      <c r="BD19" s="69"/>
      <c r="BE19" s="69"/>
      <c r="BF19" s="69"/>
      <c r="BG19" s="69"/>
      <c r="BH19" s="69"/>
      <c r="BI19" s="69"/>
      <c r="BJ19" s="69"/>
      <c r="BK19" s="69"/>
      <c r="BL19" s="69"/>
      <c r="BM19" s="69"/>
      <c r="BN19" s="69"/>
      <c r="BO19" s="69"/>
      <c r="BP19" s="69"/>
      <c r="BQ19" s="69"/>
      <c r="BR19" s="69"/>
      <c r="BS19" s="69"/>
      <c r="BT19" s="69"/>
      <c r="BU19" s="69"/>
      <c r="BV19" s="69"/>
      <c r="BW19" s="69"/>
      <c r="BX19" s="69"/>
      <c r="BY19" s="69"/>
      <c r="BZ19" s="69"/>
      <c r="CA19" s="69"/>
      <c r="CB19" s="69"/>
    </row>
    <row r="20" spans="1:94" ht="10.5" customHeight="1" x14ac:dyDescent="0.35">
      <c r="A20" s="70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0"/>
      <c r="AQ20" s="70"/>
      <c r="AR20" s="70"/>
      <c r="AS20" s="70"/>
      <c r="AT20" s="70"/>
      <c r="AU20" s="70"/>
      <c r="AV20" s="70"/>
      <c r="AW20" s="70"/>
      <c r="AX20" s="70"/>
      <c r="AY20" s="70"/>
      <c r="AZ20" s="70"/>
      <c r="BA20" s="70"/>
      <c r="BB20" s="70"/>
      <c r="BC20" s="70"/>
      <c r="BD20" s="70"/>
      <c r="BE20" s="70"/>
      <c r="BF20" s="70"/>
      <c r="BG20" s="70"/>
      <c r="BH20" s="70"/>
      <c r="BI20" s="70"/>
      <c r="BJ20" s="70"/>
      <c r="BK20" s="70"/>
      <c r="BL20" s="70"/>
      <c r="BM20" s="70"/>
      <c r="BN20" s="70"/>
      <c r="BO20" s="70"/>
      <c r="BP20" s="70"/>
      <c r="BQ20" s="70"/>
      <c r="BR20" s="70"/>
      <c r="BS20" s="70"/>
      <c r="BT20" s="70"/>
      <c r="BU20" s="70"/>
      <c r="BV20" s="70"/>
      <c r="BW20" s="70"/>
      <c r="BX20" s="70"/>
      <c r="BY20" s="70"/>
      <c r="BZ20" s="70"/>
      <c r="CA20" s="70"/>
      <c r="CB20" s="70"/>
    </row>
    <row r="21" spans="1:94" x14ac:dyDescent="0.35">
      <c r="A21" s="13" t="s">
        <v>8</v>
      </c>
      <c r="AG21" s="71" t="s">
        <v>9</v>
      </c>
      <c r="AH21" s="72"/>
      <c r="AI21" s="72"/>
      <c r="AJ21" s="72"/>
      <c r="AK21" s="72"/>
      <c r="AL21" s="72"/>
      <c r="AM21" s="72"/>
      <c r="AN21" s="72"/>
      <c r="AO21" s="72"/>
      <c r="AP21" s="72"/>
      <c r="AQ21" s="72"/>
      <c r="AR21" s="72"/>
      <c r="AS21" s="72"/>
      <c r="AT21" s="72"/>
      <c r="AU21" s="72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2"/>
      <c r="BI21" s="72"/>
      <c r="BJ21" s="72"/>
      <c r="BK21" s="72"/>
      <c r="BL21" s="72"/>
      <c r="BM21" s="72"/>
      <c r="BN21" s="72"/>
      <c r="BO21" s="72"/>
      <c r="BP21" s="72"/>
      <c r="BQ21" s="72"/>
      <c r="BR21" s="72"/>
      <c r="BS21" s="72"/>
      <c r="BT21" s="72"/>
      <c r="BU21" s="72"/>
      <c r="BV21" s="72"/>
      <c r="BW21" s="72"/>
      <c r="BX21" s="72"/>
      <c r="BY21" s="72"/>
      <c r="BZ21" s="72"/>
      <c r="CA21" s="72"/>
      <c r="CB21" s="72"/>
    </row>
    <row r="22" spans="1:94" hidden="1" x14ac:dyDescent="0.35">
      <c r="A22" s="70"/>
      <c r="B22" s="70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  <c r="AM22" s="70"/>
      <c r="AN22" s="70"/>
      <c r="AO22" s="70"/>
      <c r="AP22" s="70"/>
      <c r="AQ22" s="70"/>
      <c r="AR22" s="70"/>
      <c r="AS22" s="70"/>
      <c r="AT22" s="70"/>
      <c r="AU22" s="70"/>
      <c r="AV22" s="70"/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0"/>
      <c r="BM22" s="70"/>
      <c r="BN22" s="70"/>
      <c r="BO22" s="70"/>
      <c r="BP22" s="70"/>
      <c r="BQ22" s="70"/>
      <c r="BR22" s="70"/>
      <c r="BS22" s="70"/>
      <c r="BT22" s="70"/>
      <c r="BU22" s="70"/>
      <c r="BV22" s="70"/>
      <c r="BW22" s="70"/>
      <c r="BX22" s="70"/>
      <c r="BY22" s="70"/>
      <c r="BZ22" s="70"/>
      <c r="CA22" s="70"/>
      <c r="CB22" s="70"/>
      <c r="CH22" s="3" t="s">
        <v>10</v>
      </c>
    </row>
    <row r="23" spans="1:94" ht="9" customHeight="1" x14ac:dyDescent="0.35"/>
    <row r="24" spans="1:94" x14ac:dyDescent="0.35">
      <c r="CB24" s="4" t="s">
        <v>11</v>
      </c>
    </row>
    <row r="25" spans="1:94" ht="15.75" customHeight="1" x14ac:dyDescent="0.35">
      <c r="A25" s="73" t="s">
        <v>12</v>
      </c>
      <c r="B25" s="73"/>
      <c r="C25" s="73"/>
      <c r="D25" s="73"/>
      <c r="E25" s="74" t="s">
        <v>13</v>
      </c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5" t="s">
        <v>14</v>
      </c>
      <c r="AA25" s="75"/>
      <c r="AB25" s="75"/>
      <c r="AC25" s="75"/>
      <c r="AD25" s="75"/>
      <c r="AE25" s="75"/>
      <c r="AF25" s="75"/>
      <c r="AG25" s="75"/>
      <c r="AH25" s="75"/>
      <c r="AI25" s="75"/>
      <c r="AJ25" s="75"/>
      <c r="AK25" s="75"/>
      <c r="AL25" s="75"/>
      <c r="AM25" s="75"/>
      <c r="AN25" s="75"/>
      <c r="AO25" s="75"/>
      <c r="AP25" s="75"/>
      <c r="AQ25" s="75"/>
      <c r="AR25" s="75"/>
      <c r="AS25" s="75"/>
      <c r="AT25" s="75"/>
      <c r="AU25" s="75"/>
      <c r="AV25" s="75"/>
      <c r="AW25" s="75"/>
      <c r="AX25" s="75"/>
      <c r="AY25" s="75"/>
      <c r="AZ25" s="75"/>
      <c r="BA25" s="75"/>
      <c r="BB25" s="75" t="s">
        <v>15</v>
      </c>
      <c r="BC25" s="75"/>
      <c r="BD25" s="75"/>
      <c r="BE25" s="75"/>
      <c r="BF25" s="75"/>
      <c r="BG25" s="75"/>
      <c r="BH25" s="75"/>
      <c r="BI25" s="75"/>
      <c r="BJ25" s="75"/>
      <c r="BK25" s="75" t="s">
        <v>16</v>
      </c>
      <c r="BL25" s="75"/>
      <c r="BM25" s="75"/>
      <c r="BN25" s="75"/>
      <c r="BO25" s="75"/>
      <c r="BP25" s="75"/>
      <c r="BQ25" s="75"/>
      <c r="BR25" s="75"/>
      <c r="BS25" s="75"/>
      <c r="BT25" s="75" t="s">
        <v>17</v>
      </c>
      <c r="BU25" s="75"/>
      <c r="BV25" s="75"/>
      <c r="BW25" s="75"/>
      <c r="BX25" s="75"/>
      <c r="BY25" s="75"/>
      <c r="BZ25" s="75"/>
      <c r="CA25" s="75"/>
      <c r="CB25" s="75"/>
      <c r="CH25" s="16"/>
    </row>
    <row r="26" spans="1:94" x14ac:dyDescent="0.35">
      <c r="A26" s="73"/>
      <c r="B26" s="73"/>
      <c r="C26" s="73"/>
      <c r="D26" s="73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6" t="s">
        <v>18</v>
      </c>
      <c r="AA26" s="76"/>
      <c r="AB26" s="76"/>
      <c r="AC26" s="76"/>
      <c r="AD26" s="76"/>
      <c r="AE26" s="76"/>
      <c r="AF26" s="76"/>
      <c r="AG26" s="76"/>
      <c r="AH26" s="76"/>
      <c r="AI26" s="76" t="s">
        <v>19</v>
      </c>
      <c r="AJ26" s="76"/>
      <c r="AK26" s="76"/>
      <c r="AL26" s="76"/>
      <c r="AM26" s="76"/>
      <c r="AN26" s="76"/>
      <c r="AO26" s="76"/>
      <c r="AP26" s="76"/>
      <c r="AQ26" s="76"/>
      <c r="AR26" s="76"/>
      <c r="AS26" s="76"/>
      <c r="AT26" s="76"/>
      <c r="AU26" s="76"/>
      <c r="AV26" s="76"/>
      <c r="AW26" s="76"/>
      <c r="AX26" s="76"/>
      <c r="AY26" s="76"/>
      <c r="AZ26" s="76"/>
      <c r="BA26" s="76"/>
      <c r="BB26" s="75" t="s">
        <v>20</v>
      </c>
      <c r="BC26" s="75"/>
      <c r="BD26" s="75"/>
      <c r="BE26" s="75"/>
      <c r="BF26" s="75"/>
      <c r="BG26" s="75"/>
      <c r="BH26" s="75"/>
      <c r="BI26" s="75"/>
      <c r="BJ26" s="75"/>
      <c r="BK26" s="75" t="s">
        <v>21</v>
      </c>
      <c r="BL26" s="75"/>
      <c r="BM26" s="75"/>
      <c r="BN26" s="75"/>
      <c r="BO26" s="75"/>
      <c r="BP26" s="75"/>
      <c r="BQ26" s="75"/>
      <c r="BR26" s="75"/>
      <c r="BS26" s="75"/>
      <c r="BT26" s="75" t="s">
        <v>22</v>
      </c>
      <c r="BU26" s="75"/>
      <c r="BV26" s="75"/>
      <c r="BW26" s="75"/>
      <c r="BX26" s="75"/>
      <c r="BY26" s="75"/>
      <c r="BZ26" s="75"/>
      <c r="CA26" s="75"/>
      <c r="CB26" s="75"/>
    </row>
    <row r="27" spans="1:94" x14ac:dyDescent="0.35">
      <c r="A27" s="73"/>
      <c r="B27" s="73"/>
      <c r="C27" s="73"/>
      <c r="D27" s="73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6"/>
      <c r="AO27" s="76"/>
      <c r="AP27" s="76"/>
      <c r="AQ27" s="76"/>
      <c r="AR27" s="76"/>
      <c r="AS27" s="76"/>
      <c r="AT27" s="76"/>
      <c r="AU27" s="76"/>
      <c r="AV27" s="76"/>
      <c r="AW27" s="76"/>
      <c r="AX27" s="76"/>
      <c r="AY27" s="76"/>
      <c r="AZ27" s="76"/>
      <c r="BA27" s="76"/>
      <c r="BB27" s="75" t="s">
        <v>23</v>
      </c>
      <c r="BC27" s="75"/>
      <c r="BD27" s="75"/>
      <c r="BE27" s="75"/>
      <c r="BF27" s="75"/>
      <c r="BG27" s="75"/>
      <c r="BH27" s="75"/>
      <c r="BI27" s="75"/>
      <c r="BJ27" s="75"/>
      <c r="BK27" s="75" t="s">
        <v>22</v>
      </c>
      <c r="BL27" s="75"/>
      <c r="BM27" s="75"/>
      <c r="BN27" s="75"/>
      <c r="BO27" s="75"/>
      <c r="BP27" s="75"/>
      <c r="BQ27" s="75"/>
      <c r="BR27" s="75"/>
      <c r="BS27" s="75"/>
      <c r="BT27" s="75" t="s">
        <v>24</v>
      </c>
      <c r="BU27" s="75"/>
      <c r="BV27" s="75"/>
      <c r="BW27" s="75"/>
      <c r="BX27" s="75"/>
      <c r="BY27" s="75"/>
      <c r="BZ27" s="75"/>
      <c r="CA27" s="75"/>
      <c r="CB27" s="75"/>
    </row>
    <row r="28" spans="1:94" x14ac:dyDescent="0.35">
      <c r="A28" s="73"/>
      <c r="B28" s="73"/>
      <c r="C28" s="73"/>
      <c r="D28" s="73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76"/>
      <c r="AO28" s="76"/>
      <c r="AP28" s="76"/>
      <c r="AQ28" s="76"/>
      <c r="AR28" s="76"/>
      <c r="AS28" s="76"/>
      <c r="AT28" s="76"/>
      <c r="AU28" s="76"/>
      <c r="AV28" s="76"/>
      <c r="AW28" s="76"/>
      <c r="AX28" s="76"/>
      <c r="AY28" s="76"/>
      <c r="AZ28" s="76"/>
      <c r="BA28" s="76"/>
      <c r="BB28" s="75" t="s">
        <v>25</v>
      </c>
      <c r="BC28" s="75"/>
      <c r="BD28" s="75"/>
      <c r="BE28" s="75"/>
      <c r="BF28" s="75"/>
      <c r="BG28" s="75"/>
      <c r="BH28" s="75"/>
      <c r="BI28" s="75"/>
      <c r="BJ28" s="75"/>
      <c r="BK28" s="75" t="s">
        <v>26</v>
      </c>
      <c r="BL28" s="75"/>
      <c r="BM28" s="75"/>
      <c r="BN28" s="75"/>
      <c r="BO28" s="75"/>
      <c r="BP28" s="75"/>
      <c r="BQ28" s="75"/>
      <c r="BR28" s="75"/>
      <c r="BS28" s="75"/>
      <c r="BT28" s="75"/>
      <c r="BU28" s="75"/>
      <c r="BV28" s="75"/>
      <c r="BW28" s="75"/>
      <c r="BX28" s="75"/>
      <c r="BY28" s="75"/>
      <c r="BZ28" s="75"/>
      <c r="CA28" s="75"/>
      <c r="CB28" s="75"/>
      <c r="CH28" s="16"/>
    </row>
    <row r="29" spans="1:94" x14ac:dyDescent="0.35">
      <c r="A29" s="75">
        <v>1</v>
      </c>
      <c r="B29" s="75"/>
      <c r="C29" s="75"/>
      <c r="D29" s="75"/>
      <c r="E29" s="75">
        <v>2</v>
      </c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>
        <v>3</v>
      </c>
      <c r="AA29" s="75"/>
      <c r="AB29" s="75"/>
      <c r="AC29" s="75"/>
      <c r="AD29" s="75"/>
      <c r="AE29" s="75"/>
      <c r="AF29" s="75"/>
      <c r="AG29" s="75"/>
      <c r="AH29" s="75"/>
      <c r="AI29" s="75">
        <v>4</v>
      </c>
      <c r="AJ29" s="75"/>
      <c r="AK29" s="75"/>
      <c r="AL29" s="75"/>
      <c r="AM29" s="75"/>
      <c r="AN29" s="75"/>
      <c r="AO29" s="75"/>
      <c r="AP29" s="75"/>
      <c r="AQ29" s="75"/>
      <c r="AR29" s="75"/>
      <c r="AS29" s="75"/>
      <c r="AT29" s="75"/>
      <c r="AU29" s="75"/>
      <c r="AV29" s="75"/>
      <c r="AW29" s="75"/>
      <c r="AX29" s="75"/>
      <c r="AY29" s="75"/>
      <c r="AZ29" s="75"/>
      <c r="BA29" s="75"/>
      <c r="BB29" s="75">
        <v>5</v>
      </c>
      <c r="BC29" s="75"/>
      <c r="BD29" s="75"/>
      <c r="BE29" s="75"/>
      <c r="BF29" s="75"/>
      <c r="BG29" s="75"/>
      <c r="BH29" s="75"/>
      <c r="BI29" s="75"/>
      <c r="BJ29" s="75"/>
      <c r="BK29" s="75">
        <v>6</v>
      </c>
      <c r="BL29" s="75"/>
      <c r="BM29" s="75"/>
      <c r="BN29" s="75"/>
      <c r="BO29" s="75"/>
      <c r="BP29" s="75"/>
      <c r="BQ29" s="75"/>
      <c r="BR29" s="75"/>
      <c r="BS29" s="75"/>
      <c r="BT29" s="75">
        <v>7</v>
      </c>
      <c r="BU29" s="75"/>
      <c r="BV29" s="75"/>
      <c r="BW29" s="75"/>
      <c r="BX29" s="75"/>
      <c r="BY29" s="75"/>
      <c r="BZ29" s="75"/>
      <c r="CA29" s="75"/>
      <c r="CB29" s="75"/>
      <c r="CI29" s="17"/>
    </row>
    <row r="30" spans="1:94" s="19" customFormat="1" ht="20.25" hidden="1" customHeight="1" x14ac:dyDescent="0.35">
      <c r="A30" s="76"/>
      <c r="B30" s="76"/>
      <c r="C30" s="76"/>
      <c r="D30" s="76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9"/>
      <c r="AA30" s="79"/>
      <c r="AB30" s="79"/>
      <c r="AC30" s="79"/>
      <c r="AD30" s="79"/>
      <c r="AE30" s="79"/>
      <c r="AF30" s="79"/>
      <c r="AG30" s="79"/>
      <c r="AH30" s="79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18"/>
      <c r="AT30" s="18"/>
      <c r="AU30" s="18"/>
      <c r="AV30" s="18"/>
      <c r="AW30" s="18"/>
      <c r="AX30" s="18"/>
      <c r="AY30" s="18"/>
      <c r="AZ30" s="18"/>
      <c r="BA30" s="18"/>
      <c r="BB30" s="85"/>
      <c r="BC30" s="85"/>
      <c r="BD30" s="85"/>
      <c r="BE30" s="85"/>
      <c r="BF30" s="85"/>
      <c r="BG30" s="85"/>
      <c r="BH30" s="85"/>
      <c r="BI30" s="85"/>
      <c r="BJ30" s="85"/>
      <c r="BK30" s="82"/>
      <c r="BL30" s="82"/>
      <c r="BM30" s="82"/>
      <c r="BN30" s="82"/>
      <c r="BO30" s="82"/>
      <c r="BP30" s="82"/>
      <c r="BQ30" s="82"/>
      <c r="BR30" s="82"/>
      <c r="BS30" s="82"/>
      <c r="BT30" s="77"/>
      <c r="BU30" s="77"/>
      <c r="BV30" s="77"/>
      <c r="BW30" s="77"/>
      <c r="BX30" s="77"/>
      <c r="BY30" s="77"/>
      <c r="BZ30" s="77"/>
      <c r="CA30" s="77"/>
      <c r="CB30" s="77"/>
      <c r="CH30" s="20"/>
      <c r="CI30" s="21"/>
      <c r="CJ30" s="20"/>
      <c r="CK30" s="20"/>
      <c r="CL30" s="20"/>
      <c r="CM30" s="20"/>
      <c r="CN30" s="20"/>
      <c r="CO30" s="20"/>
      <c r="CP30" s="20"/>
    </row>
    <row r="31" spans="1:94" s="19" customFormat="1" ht="81.75" customHeight="1" x14ac:dyDescent="0.35">
      <c r="A31" s="76" t="s">
        <v>27</v>
      </c>
      <c r="B31" s="76"/>
      <c r="C31" s="76"/>
      <c r="D31" s="76"/>
      <c r="E31" s="78" t="str">
        <f>A18</f>
        <v>Расчёт металлоконструкций зданий и сооружений по предварительным метеорологическим изысканиям, выполнение работ по проектированию здания ЗРУ</v>
      </c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9">
        <f>SUM(Z32:AG39)</f>
        <v>16</v>
      </c>
      <c r="AA31" s="79"/>
      <c r="AB31" s="79"/>
      <c r="AC31" s="79"/>
      <c r="AD31" s="79"/>
      <c r="AE31" s="79"/>
      <c r="AF31" s="79"/>
      <c r="AG31" s="79"/>
      <c r="AH31" s="79"/>
      <c r="AI31" s="80"/>
      <c r="AJ31" s="80"/>
      <c r="AK31" s="80"/>
      <c r="AL31" s="80"/>
      <c r="AM31" s="80"/>
      <c r="AN31" s="80"/>
      <c r="AO31" s="80"/>
      <c r="AP31" s="80"/>
      <c r="AQ31" s="80"/>
      <c r="AR31" s="80"/>
      <c r="AS31" s="22"/>
      <c r="AT31" s="22"/>
      <c r="AU31" s="22"/>
      <c r="AV31" s="22"/>
      <c r="AW31" s="22"/>
      <c r="AX31" s="22"/>
      <c r="AY31" s="22"/>
      <c r="AZ31" s="22"/>
      <c r="BA31" s="22"/>
      <c r="BB31" s="81">
        <f>SUM(BB32:BJ39)</f>
        <v>726.9</v>
      </c>
      <c r="BC31" s="81"/>
      <c r="BD31" s="81"/>
      <c r="BE31" s="81"/>
      <c r="BF31" s="81"/>
      <c r="BG31" s="81"/>
      <c r="BH31" s="81"/>
      <c r="BI31" s="81"/>
      <c r="BJ31" s="81"/>
      <c r="BK31" s="82">
        <f>BT31/BB31</f>
        <v>4317.1405695418907</v>
      </c>
      <c r="BL31" s="82"/>
      <c r="BM31" s="82"/>
      <c r="BN31" s="82"/>
      <c r="BO31" s="82"/>
      <c r="BP31" s="82"/>
      <c r="BQ31" s="82"/>
      <c r="BR31" s="82"/>
      <c r="BS31" s="82"/>
      <c r="BT31" s="83">
        <f>SUM(BT32:CB39)</f>
        <v>3138129.48</v>
      </c>
      <c r="BU31" s="83"/>
      <c r="BV31" s="83"/>
      <c r="BW31" s="83"/>
      <c r="BX31" s="83"/>
      <c r="BY31" s="83"/>
      <c r="BZ31" s="83"/>
      <c r="CA31" s="83"/>
      <c r="CB31" s="83"/>
      <c r="CJ31" s="61">
        <f>BT31-'Смета 3П №2 (ЗРУ)'!BT31-'Смета 3П №1 (МК)'!BT20</f>
        <v>0</v>
      </c>
      <c r="CK31" s="23"/>
    </row>
    <row r="32" spans="1:94" s="19" customFormat="1" ht="21.75" customHeight="1" x14ac:dyDescent="0.35">
      <c r="A32" s="76" t="s">
        <v>28</v>
      </c>
      <c r="B32" s="76"/>
      <c r="C32" s="76"/>
      <c r="D32" s="76"/>
      <c r="E32" s="78" t="s">
        <v>29</v>
      </c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9">
        <v>1</v>
      </c>
      <c r="AA32" s="79"/>
      <c r="AB32" s="79"/>
      <c r="AC32" s="79"/>
      <c r="AD32" s="79"/>
      <c r="AE32" s="79"/>
      <c r="AF32" s="79"/>
      <c r="AG32" s="79"/>
      <c r="AH32" s="79"/>
      <c r="AI32" s="80"/>
      <c r="AJ32" s="80"/>
      <c r="AK32" s="80"/>
      <c r="AL32" s="80"/>
      <c r="AM32" s="80"/>
      <c r="AN32" s="80"/>
      <c r="AO32" s="80"/>
      <c r="AP32" s="80"/>
      <c r="AQ32" s="80"/>
      <c r="AR32" s="80"/>
      <c r="AS32" s="22"/>
      <c r="AT32" s="22"/>
      <c r="AU32" s="22"/>
      <c r="AV32" s="22"/>
      <c r="AW32" s="22"/>
      <c r="AX32" s="22"/>
      <c r="AY32" s="22"/>
      <c r="AZ32" s="22"/>
      <c r="BA32" s="22"/>
      <c r="BB32" s="81">
        <v>34.6</v>
      </c>
      <c r="BC32" s="81"/>
      <c r="BD32" s="81"/>
      <c r="BE32" s="81"/>
      <c r="BF32" s="81"/>
      <c r="BG32" s="81"/>
      <c r="BH32" s="81"/>
      <c r="BI32" s="81"/>
      <c r="BJ32" s="81"/>
      <c r="BK32" s="82">
        <v>8375.41</v>
      </c>
      <c r="BL32" s="82"/>
      <c r="BM32" s="82"/>
      <c r="BN32" s="82"/>
      <c r="BO32" s="82"/>
      <c r="BP32" s="82"/>
      <c r="BQ32" s="82"/>
      <c r="BR32" s="82"/>
      <c r="BS32" s="82"/>
      <c r="BT32" s="83">
        <f>BB32*BK32</f>
        <v>289789.18599999999</v>
      </c>
      <c r="BU32" s="83"/>
      <c r="BV32" s="83"/>
      <c r="BW32" s="83"/>
      <c r="BX32" s="83"/>
      <c r="BY32" s="83"/>
      <c r="BZ32" s="83"/>
      <c r="CA32" s="83"/>
      <c r="CB32" s="83"/>
      <c r="CH32" s="21"/>
      <c r="CJ32" s="61">
        <f>BT32-'Смета 3П №2 (ЗРУ)'!BT32-'Смета 3П №1 (МК)'!BT21</f>
        <v>0</v>
      </c>
      <c r="CK32" s="23"/>
    </row>
    <row r="33" spans="1:90" s="19" customFormat="1" ht="21.75" customHeight="1" x14ac:dyDescent="0.35">
      <c r="A33" s="76" t="s">
        <v>30</v>
      </c>
      <c r="B33" s="76"/>
      <c r="C33" s="76"/>
      <c r="D33" s="76"/>
      <c r="E33" s="78" t="s">
        <v>31</v>
      </c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9">
        <v>2</v>
      </c>
      <c r="AA33" s="79"/>
      <c r="AB33" s="79"/>
      <c r="AC33" s="79"/>
      <c r="AD33" s="79"/>
      <c r="AE33" s="79"/>
      <c r="AF33" s="79"/>
      <c r="AG33" s="79"/>
      <c r="AH33" s="79"/>
      <c r="AI33" s="80"/>
      <c r="AJ33" s="80"/>
      <c r="AK33" s="80"/>
      <c r="AL33" s="80"/>
      <c r="AM33" s="80"/>
      <c r="AN33" s="80"/>
      <c r="AO33" s="80"/>
      <c r="AP33" s="80"/>
      <c r="AQ33" s="80"/>
      <c r="AR33" s="80"/>
      <c r="AS33" s="22"/>
      <c r="AT33" s="22"/>
      <c r="AU33" s="22"/>
      <c r="AV33" s="22"/>
      <c r="AW33" s="22"/>
      <c r="AX33" s="22"/>
      <c r="AY33" s="22"/>
      <c r="AZ33" s="22"/>
      <c r="BA33" s="22"/>
      <c r="BB33" s="81">
        <v>27.5</v>
      </c>
      <c r="BC33" s="81"/>
      <c r="BD33" s="81"/>
      <c r="BE33" s="81"/>
      <c r="BF33" s="81"/>
      <c r="BG33" s="81"/>
      <c r="BH33" s="81"/>
      <c r="BI33" s="81"/>
      <c r="BJ33" s="81"/>
      <c r="BK33" s="82">
        <v>3804.62</v>
      </c>
      <c r="BL33" s="82"/>
      <c r="BM33" s="82"/>
      <c r="BN33" s="82"/>
      <c r="BO33" s="82"/>
      <c r="BP33" s="82"/>
      <c r="BQ33" s="82"/>
      <c r="BR33" s="82"/>
      <c r="BS33" s="82"/>
      <c r="BT33" s="83">
        <f>BB33*BK33</f>
        <v>104627.05</v>
      </c>
      <c r="BU33" s="83"/>
      <c r="BV33" s="83"/>
      <c r="BW33" s="83"/>
      <c r="BX33" s="83"/>
      <c r="BY33" s="83"/>
      <c r="BZ33" s="83"/>
      <c r="CA33" s="83"/>
      <c r="CB33" s="83"/>
      <c r="CH33" s="21"/>
      <c r="CJ33" s="61">
        <f>BT33-'Смета 3П №2 (ЗРУ)'!BT33-'Смета 3П №1 (МК)'!BT22</f>
        <v>0</v>
      </c>
      <c r="CK33" s="23"/>
    </row>
    <row r="34" spans="1:90" ht="21.75" customHeight="1" x14ac:dyDescent="0.35">
      <c r="A34" s="76" t="s">
        <v>32</v>
      </c>
      <c r="B34" s="76"/>
      <c r="C34" s="76"/>
      <c r="D34" s="76"/>
      <c r="E34" s="78" t="s">
        <v>33</v>
      </c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9">
        <v>8</v>
      </c>
      <c r="AA34" s="79"/>
      <c r="AB34" s="79"/>
      <c r="AC34" s="79"/>
      <c r="AD34" s="79"/>
      <c r="AE34" s="79"/>
      <c r="AF34" s="79"/>
      <c r="AG34" s="79"/>
      <c r="AH34" s="79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1">
        <v>577.79999999999995</v>
      </c>
      <c r="BC34" s="81"/>
      <c r="BD34" s="81"/>
      <c r="BE34" s="81"/>
      <c r="BF34" s="81"/>
      <c r="BG34" s="81"/>
      <c r="BH34" s="81"/>
      <c r="BI34" s="81"/>
      <c r="BJ34" s="81"/>
      <c r="BK34" s="82">
        <v>4131.92</v>
      </c>
      <c r="BL34" s="82"/>
      <c r="BM34" s="82"/>
      <c r="BN34" s="82"/>
      <c r="BO34" s="82"/>
      <c r="BP34" s="82"/>
      <c r="BQ34" s="82"/>
      <c r="BR34" s="82"/>
      <c r="BS34" s="82"/>
      <c r="BT34" s="83">
        <f t="shared" ref="BT34:BT39" si="0">BB34*BK34</f>
        <v>2387423.3759999997</v>
      </c>
      <c r="BU34" s="83"/>
      <c r="BV34" s="83"/>
      <c r="BW34" s="83"/>
      <c r="BX34" s="83"/>
      <c r="BY34" s="83"/>
      <c r="BZ34" s="83"/>
      <c r="CA34" s="83"/>
      <c r="CB34" s="83"/>
      <c r="CH34" s="21"/>
      <c r="CJ34" s="61">
        <f>BT34-'Смета 3П №2 (ЗРУ)'!BT34-'Смета 3П №1 (МК)'!BT23</f>
        <v>0</v>
      </c>
      <c r="CK34" s="23"/>
      <c r="CL34" s="19"/>
    </row>
    <row r="35" spans="1:90" s="19" customFormat="1" ht="21.75" customHeight="1" x14ac:dyDescent="0.35">
      <c r="A35" s="89" t="s">
        <v>34</v>
      </c>
      <c r="B35" s="89"/>
      <c r="C35" s="89"/>
      <c r="D35" s="89"/>
      <c r="E35" s="78" t="s">
        <v>35</v>
      </c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9">
        <v>3</v>
      </c>
      <c r="AA35" s="79"/>
      <c r="AB35" s="79"/>
      <c r="AC35" s="79"/>
      <c r="AD35" s="79"/>
      <c r="AE35" s="79"/>
      <c r="AF35" s="79"/>
      <c r="AG35" s="79"/>
      <c r="AH35" s="79"/>
      <c r="AI35" s="80"/>
      <c r="AJ35" s="80"/>
      <c r="AK35" s="80"/>
      <c r="AL35" s="80"/>
      <c r="AM35" s="80"/>
      <c r="AN35" s="80"/>
      <c r="AO35" s="80"/>
      <c r="AP35" s="80"/>
      <c r="AQ35" s="80"/>
      <c r="AR35" s="80"/>
      <c r="AS35" s="22"/>
      <c r="AT35" s="22"/>
      <c r="AU35" s="22"/>
      <c r="AV35" s="22"/>
      <c r="AW35" s="22"/>
      <c r="AX35" s="22"/>
      <c r="AY35" s="22"/>
      <c r="AZ35" s="22"/>
      <c r="BA35" s="22"/>
      <c r="BB35" s="81">
        <v>70</v>
      </c>
      <c r="BC35" s="81"/>
      <c r="BD35" s="81"/>
      <c r="BE35" s="81"/>
      <c r="BF35" s="81"/>
      <c r="BG35" s="81"/>
      <c r="BH35" s="81"/>
      <c r="BI35" s="81"/>
      <c r="BJ35" s="81"/>
      <c r="BK35" s="82">
        <v>4172.3</v>
      </c>
      <c r="BL35" s="82"/>
      <c r="BM35" s="82"/>
      <c r="BN35" s="82"/>
      <c r="BO35" s="82"/>
      <c r="BP35" s="82"/>
      <c r="BQ35" s="82"/>
      <c r="BR35" s="82"/>
      <c r="BS35" s="82"/>
      <c r="BT35" s="83">
        <f t="shared" si="0"/>
        <v>292061</v>
      </c>
      <c r="BU35" s="83"/>
      <c r="BV35" s="83"/>
      <c r="BW35" s="83"/>
      <c r="BX35" s="83"/>
      <c r="BY35" s="83"/>
      <c r="BZ35" s="83"/>
      <c r="CA35" s="83"/>
      <c r="CB35" s="83"/>
      <c r="CH35" s="21"/>
      <c r="CJ35" s="61">
        <f>BT35-'Смета 3П №2 (ЗРУ)'!BT35-'Смета 3П №1 (МК)'!BT24</f>
        <v>0</v>
      </c>
      <c r="CK35" s="23"/>
    </row>
    <row r="36" spans="1:90" s="19" customFormat="1" ht="31.5" customHeight="1" x14ac:dyDescent="0.35">
      <c r="A36" s="89" t="s">
        <v>36</v>
      </c>
      <c r="B36" s="89"/>
      <c r="C36" s="89"/>
      <c r="D36" s="89"/>
      <c r="E36" s="78" t="s">
        <v>37</v>
      </c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9">
        <v>1</v>
      </c>
      <c r="AA36" s="79"/>
      <c r="AB36" s="79"/>
      <c r="AC36" s="79"/>
      <c r="AD36" s="79"/>
      <c r="AE36" s="79"/>
      <c r="AF36" s="79"/>
      <c r="AG36" s="79"/>
      <c r="AH36" s="79"/>
      <c r="AI36" s="80"/>
      <c r="AJ36" s="80"/>
      <c r="AK36" s="80"/>
      <c r="AL36" s="80"/>
      <c r="AM36" s="80"/>
      <c r="AN36" s="80"/>
      <c r="AO36" s="80"/>
      <c r="AP36" s="80"/>
      <c r="AQ36" s="80"/>
      <c r="AR36" s="80"/>
      <c r="AS36" s="22"/>
      <c r="AT36" s="22"/>
      <c r="AU36" s="22"/>
      <c r="AV36" s="22"/>
      <c r="AW36" s="22"/>
      <c r="AX36" s="22"/>
      <c r="AY36" s="22"/>
      <c r="AZ36" s="22"/>
      <c r="BA36" s="22"/>
      <c r="BB36" s="81">
        <v>0.7</v>
      </c>
      <c r="BC36" s="81"/>
      <c r="BD36" s="81"/>
      <c r="BE36" s="81"/>
      <c r="BF36" s="81"/>
      <c r="BG36" s="81"/>
      <c r="BH36" s="81"/>
      <c r="BI36" s="81"/>
      <c r="BJ36" s="81"/>
      <c r="BK36" s="82">
        <v>3808.41</v>
      </c>
      <c r="BL36" s="82"/>
      <c r="BM36" s="82"/>
      <c r="BN36" s="82"/>
      <c r="BO36" s="82"/>
      <c r="BP36" s="82"/>
      <c r="BQ36" s="82"/>
      <c r="BR36" s="82"/>
      <c r="BS36" s="82"/>
      <c r="BT36" s="83">
        <f t="shared" si="0"/>
        <v>2665.8869999999997</v>
      </c>
      <c r="BU36" s="83"/>
      <c r="BV36" s="83"/>
      <c r="BW36" s="83"/>
      <c r="BX36" s="83"/>
      <c r="BY36" s="83"/>
      <c r="BZ36" s="83"/>
      <c r="CA36" s="83"/>
      <c r="CB36" s="83"/>
      <c r="CH36" s="21"/>
      <c r="CJ36" s="61">
        <f>BT36-'Смета 3П №2 (ЗРУ)'!BT36-'Смета 3П №1 (МК)'!BT25</f>
        <v>0</v>
      </c>
      <c r="CK36" s="23"/>
    </row>
    <row r="37" spans="1:90" s="19" customFormat="1" ht="21.75" customHeight="1" x14ac:dyDescent="0.35">
      <c r="A37" s="89" t="s">
        <v>38</v>
      </c>
      <c r="B37" s="89"/>
      <c r="C37" s="89"/>
      <c r="D37" s="89"/>
      <c r="E37" s="78" t="s">
        <v>39</v>
      </c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9">
        <v>1</v>
      </c>
      <c r="AA37" s="79"/>
      <c r="AB37" s="79"/>
      <c r="AC37" s="79"/>
      <c r="AD37" s="79"/>
      <c r="AE37" s="79"/>
      <c r="AF37" s="79"/>
      <c r="AG37" s="79"/>
      <c r="AH37" s="79"/>
      <c r="AI37" s="80"/>
      <c r="AJ37" s="80"/>
      <c r="AK37" s="80"/>
      <c r="AL37" s="80"/>
      <c r="AM37" s="80"/>
      <c r="AN37" s="80"/>
      <c r="AO37" s="80"/>
      <c r="AP37" s="80"/>
      <c r="AQ37" s="80"/>
      <c r="AR37" s="80"/>
      <c r="AS37" s="22"/>
      <c r="AT37" s="22"/>
      <c r="AU37" s="22"/>
      <c r="AV37" s="22"/>
      <c r="AW37" s="22"/>
      <c r="AX37" s="22"/>
      <c r="AY37" s="22"/>
      <c r="AZ37" s="22"/>
      <c r="BA37" s="22"/>
      <c r="BB37" s="81">
        <v>16.3</v>
      </c>
      <c r="BC37" s="81"/>
      <c r="BD37" s="81"/>
      <c r="BE37" s="81"/>
      <c r="BF37" s="81"/>
      <c r="BG37" s="81"/>
      <c r="BH37" s="81"/>
      <c r="BI37" s="81"/>
      <c r="BJ37" s="81"/>
      <c r="BK37" s="82">
        <v>3776.87</v>
      </c>
      <c r="BL37" s="82"/>
      <c r="BM37" s="82"/>
      <c r="BN37" s="82"/>
      <c r="BO37" s="82"/>
      <c r="BP37" s="82"/>
      <c r="BQ37" s="82"/>
      <c r="BR37" s="82"/>
      <c r="BS37" s="82"/>
      <c r="BT37" s="83">
        <f t="shared" si="0"/>
        <v>61562.981</v>
      </c>
      <c r="BU37" s="83"/>
      <c r="BV37" s="83"/>
      <c r="BW37" s="83"/>
      <c r="BX37" s="83"/>
      <c r="BY37" s="83"/>
      <c r="BZ37" s="83"/>
      <c r="CA37" s="83"/>
      <c r="CB37" s="83"/>
      <c r="CH37" s="21"/>
      <c r="CJ37" s="61">
        <f>BT37-'Смета 3П №2 (ЗРУ)'!BT37-'Смета 3П №1 (МК)'!BT26</f>
        <v>0</v>
      </c>
      <c r="CK37" s="23"/>
    </row>
    <row r="38" spans="1:90" s="19" customFormat="1" ht="22.5" hidden="1" customHeight="1" x14ac:dyDescent="0.35">
      <c r="A38" s="90" t="s">
        <v>32</v>
      </c>
      <c r="B38" s="91"/>
      <c r="C38" s="91"/>
      <c r="D38" s="92"/>
      <c r="E38" s="93" t="s">
        <v>40</v>
      </c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5"/>
      <c r="Z38" s="79"/>
      <c r="AA38" s="79"/>
      <c r="AB38" s="79"/>
      <c r="AC38" s="79"/>
      <c r="AD38" s="79"/>
      <c r="AE38" s="79"/>
      <c r="AF38" s="79"/>
      <c r="AG38" s="79"/>
      <c r="AH38" s="79"/>
      <c r="AI38" s="80"/>
      <c r="AJ38" s="80"/>
      <c r="AK38" s="80"/>
      <c r="AL38" s="80"/>
      <c r="AM38" s="80"/>
      <c r="AN38" s="80"/>
      <c r="AO38" s="80"/>
      <c r="AP38" s="80"/>
      <c r="AQ38" s="80"/>
      <c r="AR38" s="80"/>
      <c r="AS38" s="22"/>
      <c r="AT38" s="22"/>
      <c r="AU38" s="22"/>
      <c r="AV38" s="22"/>
      <c r="AW38" s="22"/>
      <c r="AX38" s="22"/>
      <c r="AY38" s="22"/>
      <c r="AZ38" s="22"/>
      <c r="BA38" s="22"/>
      <c r="BB38" s="79">
        <f>ROUND('[14]Трудозатраты (распр)'!AX17/100*CC$26,0)</f>
        <v>0</v>
      </c>
      <c r="BC38" s="79"/>
      <c r="BD38" s="79"/>
      <c r="BE38" s="79"/>
      <c r="BF38" s="79"/>
      <c r="BG38" s="79"/>
      <c r="BH38" s="79"/>
      <c r="BI38" s="79"/>
      <c r="BJ38" s="79"/>
      <c r="BK38" s="82">
        <f>ROUND('[14]Трудозатраты (распр)'!AU17/20.58,2)</f>
        <v>4509.7700000000004</v>
      </c>
      <c r="BL38" s="82"/>
      <c r="BM38" s="82"/>
      <c r="BN38" s="82"/>
      <c r="BO38" s="82"/>
      <c r="BP38" s="82"/>
      <c r="BQ38" s="82"/>
      <c r="BR38" s="82"/>
      <c r="BS38" s="82"/>
      <c r="BT38" s="83">
        <f t="shared" si="0"/>
        <v>0</v>
      </c>
      <c r="BU38" s="83"/>
      <c r="BV38" s="83"/>
      <c r="BW38" s="83"/>
      <c r="BX38" s="83"/>
      <c r="BY38" s="83"/>
      <c r="BZ38" s="83"/>
      <c r="CA38" s="83"/>
      <c r="CB38" s="83"/>
      <c r="CH38" s="19" t="e">
        <f t="shared" ref="CH38:CH44" si="1">CC33/21/Z38</f>
        <v>#DIV/0!</v>
      </c>
      <c r="CJ38" s="61">
        <f>BT38-'Смета 3П №2 (ЗРУ)'!BT38-'Смета 3П №1 (МК)'!BT27</f>
        <v>0</v>
      </c>
      <c r="CK38" s="23"/>
    </row>
    <row r="39" spans="1:90" s="19" customFormat="1" ht="30" hidden="1" customHeight="1" x14ac:dyDescent="0.35">
      <c r="A39" s="90" t="s">
        <v>34</v>
      </c>
      <c r="B39" s="91"/>
      <c r="C39" s="91"/>
      <c r="D39" s="92"/>
      <c r="E39" s="93" t="s">
        <v>41</v>
      </c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94"/>
      <c r="R39" s="94"/>
      <c r="S39" s="94"/>
      <c r="T39" s="94"/>
      <c r="U39" s="94"/>
      <c r="V39" s="94"/>
      <c r="W39" s="94"/>
      <c r="X39" s="94"/>
      <c r="Y39" s="95"/>
      <c r="Z39" s="79"/>
      <c r="AA39" s="79"/>
      <c r="AB39" s="79"/>
      <c r="AC39" s="79"/>
      <c r="AD39" s="79"/>
      <c r="AE39" s="79"/>
      <c r="AF39" s="79"/>
      <c r="AG39" s="79"/>
      <c r="AH39" s="79"/>
      <c r="AI39" s="80"/>
      <c r="AJ39" s="80"/>
      <c r="AK39" s="80"/>
      <c r="AL39" s="80"/>
      <c r="AM39" s="80"/>
      <c r="AN39" s="80"/>
      <c r="AO39" s="80"/>
      <c r="AP39" s="80"/>
      <c r="AQ39" s="80"/>
      <c r="AR39" s="80"/>
      <c r="AS39" s="22"/>
      <c r="AT39" s="22"/>
      <c r="AU39" s="22"/>
      <c r="AV39" s="22"/>
      <c r="AW39" s="22"/>
      <c r="AX39" s="22"/>
      <c r="AY39" s="22"/>
      <c r="AZ39" s="22"/>
      <c r="BA39" s="22"/>
      <c r="BB39" s="79">
        <f>ROUND('[14]Трудозатраты (распр)'!AX18/100*CC$26,0)</f>
        <v>0</v>
      </c>
      <c r="BC39" s="79"/>
      <c r="BD39" s="79"/>
      <c r="BE39" s="79"/>
      <c r="BF39" s="79"/>
      <c r="BG39" s="79"/>
      <c r="BH39" s="79"/>
      <c r="BI39" s="79"/>
      <c r="BJ39" s="79"/>
      <c r="BK39" s="82">
        <f>ROUND('[14]Трудозатраты (распр)'!AU18/20.58,2)</f>
        <v>4110.1099999999997</v>
      </c>
      <c r="BL39" s="82"/>
      <c r="BM39" s="82"/>
      <c r="BN39" s="82"/>
      <c r="BO39" s="82"/>
      <c r="BP39" s="82"/>
      <c r="BQ39" s="82"/>
      <c r="BR39" s="82"/>
      <c r="BS39" s="82"/>
      <c r="BT39" s="83">
        <f t="shared" si="0"/>
        <v>0</v>
      </c>
      <c r="BU39" s="83"/>
      <c r="BV39" s="83"/>
      <c r="BW39" s="83"/>
      <c r="BX39" s="83"/>
      <c r="BY39" s="83"/>
      <c r="BZ39" s="83"/>
      <c r="CA39" s="83"/>
      <c r="CB39" s="83"/>
      <c r="CH39" s="19" t="e">
        <f t="shared" si="1"/>
        <v>#DIV/0!</v>
      </c>
      <c r="CJ39" s="61">
        <f>BT39-'Смета 3П №2 (ЗРУ)'!BT39-'Смета 3П №1 (МК)'!BT28</f>
        <v>0</v>
      </c>
      <c r="CK39" s="23"/>
    </row>
    <row r="40" spans="1:90" ht="47.25" hidden="1" customHeight="1" x14ac:dyDescent="0.35">
      <c r="A40" s="24"/>
      <c r="B40" s="25"/>
      <c r="C40" s="25"/>
      <c r="D40" s="26"/>
      <c r="E40" s="27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9"/>
      <c r="Z40" s="79"/>
      <c r="AA40" s="79"/>
      <c r="AB40" s="79"/>
      <c r="AC40" s="79"/>
      <c r="AD40" s="79"/>
      <c r="AE40" s="79"/>
      <c r="AF40" s="79"/>
      <c r="AG40" s="79"/>
      <c r="AH40" s="79"/>
      <c r="AI40" s="84"/>
      <c r="AJ40" s="84"/>
      <c r="AK40" s="84"/>
      <c r="AL40" s="84"/>
      <c r="AM40" s="84"/>
      <c r="AN40" s="84"/>
      <c r="AO40" s="84"/>
      <c r="AP40" s="84"/>
      <c r="AQ40" s="84"/>
      <c r="AR40" s="84"/>
      <c r="AS40" s="84"/>
      <c r="AT40" s="84"/>
      <c r="AU40" s="84"/>
      <c r="AV40" s="84"/>
      <c r="AW40" s="84"/>
      <c r="AX40" s="84"/>
      <c r="AY40" s="84"/>
      <c r="AZ40" s="84"/>
      <c r="BA40" s="84"/>
      <c r="BB40" s="77"/>
      <c r="BC40" s="77"/>
      <c r="BD40" s="77"/>
      <c r="BE40" s="77"/>
      <c r="BF40" s="77"/>
      <c r="BG40" s="77"/>
      <c r="BH40" s="77"/>
      <c r="BI40" s="77"/>
      <c r="BJ40" s="77"/>
      <c r="BK40" s="82"/>
      <c r="BL40" s="82"/>
      <c r="BM40" s="82"/>
      <c r="BN40" s="82"/>
      <c r="BO40" s="82"/>
      <c r="BP40" s="82"/>
      <c r="BQ40" s="82"/>
      <c r="BR40" s="82"/>
      <c r="BS40" s="82"/>
      <c r="BT40" s="83"/>
      <c r="BU40" s="83"/>
      <c r="BV40" s="83"/>
      <c r="BW40" s="83"/>
      <c r="BX40" s="83"/>
      <c r="BY40" s="83"/>
      <c r="BZ40" s="83"/>
      <c r="CA40" s="83"/>
      <c r="CB40" s="83"/>
      <c r="CH40" s="19" t="e">
        <f t="shared" si="1"/>
        <v>#DIV/0!</v>
      </c>
      <c r="CJ40" s="61">
        <f>BT40-'Смета 3П №2 (ЗРУ)'!BT40-'Смета 3П №1 (МК)'!BT29</f>
        <v>0</v>
      </c>
      <c r="CK40" s="19"/>
      <c r="CL40" s="19"/>
    </row>
    <row r="41" spans="1:90" s="19" customFormat="1" ht="47.25" hidden="1" customHeight="1" x14ac:dyDescent="0.35">
      <c r="A41" s="24"/>
      <c r="B41" s="25"/>
      <c r="C41" s="25"/>
      <c r="D41" s="26"/>
      <c r="E41" s="27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9"/>
      <c r="Z41" s="79"/>
      <c r="AA41" s="79"/>
      <c r="AB41" s="79"/>
      <c r="AC41" s="79"/>
      <c r="AD41" s="79"/>
      <c r="AE41" s="79"/>
      <c r="AF41" s="79"/>
      <c r="AG41" s="79"/>
      <c r="AH41" s="79"/>
      <c r="AI41" s="84"/>
      <c r="AJ41" s="84"/>
      <c r="AK41" s="84"/>
      <c r="AL41" s="84"/>
      <c r="AM41" s="84"/>
      <c r="AN41" s="84"/>
      <c r="AO41" s="84"/>
      <c r="AP41" s="84"/>
      <c r="AQ41" s="84"/>
      <c r="AR41" s="84"/>
      <c r="AS41" s="18"/>
      <c r="AT41" s="18"/>
      <c r="AU41" s="18"/>
      <c r="AV41" s="18"/>
      <c r="AW41" s="18"/>
      <c r="AX41" s="18"/>
      <c r="AY41" s="18"/>
      <c r="AZ41" s="18"/>
      <c r="BA41" s="18"/>
      <c r="BB41" s="77"/>
      <c r="BC41" s="77"/>
      <c r="BD41" s="77"/>
      <c r="BE41" s="77"/>
      <c r="BF41" s="77"/>
      <c r="BG41" s="77"/>
      <c r="BH41" s="77"/>
      <c r="BI41" s="77"/>
      <c r="BJ41" s="77"/>
      <c r="BK41" s="82"/>
      <c r="BL41" s="82"/>
      <c r="BM41" s="82"/>
      <c r="BN41" s="82"/>
      <c r="BO41" s="82"/>
      <c r="BP41" s="82"/>
      <c r="BQ41" s="82"/>
      <c r="BR41" s="82"/>
      <c r="BS41" s="82"/>
      <c r="BT41" s="83"/>
      <c r="BU41" s="83"/>
      <c r="BV41" s="83"/>
      <c r="BW41" s="83"/>
      <c r="BX41" s="83"/>
      <c r="BY41" s="83"/>
      <c r="BZ41" s="83"/>
      <c r="CA41" s="83"/>
      <c r="CB41" s="83"/>
      <c r="CH41" s="19" t="e">
        <f t="shared" si="1"/>
        <v>#DIV/0!</v>
      </c>
      <c r="CJ41" s="61">
        <f>BT41-'Смета 3П №2 (ЗРУ)'!BT41-'Смета 3П №1 (МК)'!BT30</f>
        <v>0</v>
      </c>
    </row>
    <row r="42" spans="1:90" s="19" customFormat="1" ht="47.25" hidden="1" customHeight="1" x14ac:dyDescent="0.35">
      <c r="A42" s="24"/>
      <c r="B42" s="25"/>
      <c r="C42" s="25"/>
      <c r="D42" s="26"/>
      <c r="E42" s="27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9"/>
      <c r="Z42" s="79"/>
      <c r="AA42" s="79"/>
      <c r="AB42" s="79"/>
      <c r="AC42" s="79"/>
      <c r="AD42" s="79"/>
      <c r="AE42" s="79"/>
      <c r="AF42" s="79"/>
      <c r="AG42" s="79"/>
      <c r="AH42" s="79"/>
      <c r="AI42" s="84"/>
      <c r="AJ42" s="84"/>
      <c r="AK42" s="84"/>
      <c r="AL42" s="84"/>
      <c r="AM42" s="84"/>
      <c r="AN42" s="84"/>
      <c r="AO42" s="84"/>
      <c r="AP42" s="84"/>
      <c r="AQ42" s="84"/>
      <c r="AR42" s="84"/>
      <c r="AS42" s="18"/>
      <c r="AT42" s="18"/>
      <c r="AU42" s="18"/>
      <c r="AV42" s="18"/>
      <c r="AW42" s="18"/>
      <c r="AX42" s="18"/>
      <c r="AY42" s="18"/>
      <c r="AZ42" s="18"/>
      <c r="BA42" s="18"/>
      <c r="BB42" s="77"/>
      <c r="BC42" s="77"/>
      <c r="BD42" s="77"/>
      <c r="BE42" s="77"/>
      <c r="BF42" s="77"/>
      <c r="BG42" s="77"/>
      <c r="BH42" s="77"/>
      <c r="BI42" s="77"/>
      <c r="BJ42" s="77"/>
      <c r="BK42" s="82"/>
      <c r="BL42" s="82"/>
      <c r="BM42" s="82"/>
      <c r="BN42" s="82"/>
      <c r="BO42" s="82"/>
      <c r="BP42" s="82"/>
      <c r="BQ42" s="82"/>
      <c r="BR42" s="82"/>
      <c r="BS42" s="82"/>
      <c r="BT42" s="83"/>
      <c r="BU42" s="83"/>
      <c r="BV42" s="83"/>
      <c r="BW42" s="83"/>
      <c r="BX42" s="83"/>
      <c r="BY42" s="83"/>
      <c r="BZ42" s="83"/>
      <c r="CA42" s="83"/>
      <c r="CB42" s="83"/>
      <c r="CH42" s="19" t="e">
        <f t="shared" si="1"/>
        <v>#DIV/0!</v>
      </c>
      <c r="CJ42" s="61">
        <f>BT42-'Смета 3П №2 (ЗРУ)'!BT42-'Смета 3П №1 (МК)'!BT31</f>
        <v>0</v>
      </c>
    </row>
    <row r="43" spans="1:90" ht="47.25" hidden="1" customHeight="1" x14ac:dyDescent="0.35">
      <c r="A43" s="24"/>
      <c r="B43" s="25"/>
      <c r="C43" s="25"/>
      <c r="D43" s="26"/>
      <c r="E43" s="27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9"/>
      <c r="Z43" s="79"/>
      <c r="AA43" s="79"/>
      <c r="AB43" s="79"/>
      <c r="AC43" s="79"/>
      <c r="AD43" s="79"/>
      <c r="AE43" s="79"/>
      <c r="AF43" s="79"/>
      <c r="AG43" s="79"/>
      <c r="AH43" s="79"/>
      <c r="AI43" s="84"/>
      <c r="AJ43" s="84"/>
      <c r="AK43" s="84"/>
      <c r="AL43" s="84"/>
      <c r="AM43" s="84"/>
      <c r="AN43" s="84"/>
      <c r="AO43" s="84"/>
      <c r="AP43" s="84"/>
      <c r="AQ43" s="84"/>
      <c r="AR43" s="84"/>
      <c r="AS43" s="18"/>
      <c r="AT43" s="18"/>
      <c r="AU43" s="18"/>
      <c r="AV43" s="18"/>
      <c r="AW43" s="18"/>
      <c r="AX43" s="18"/>
      <c r="AY43" s="18"/>
      <c r="AZ43" s="18"/>
      <c r="BA43" s="18"/>
      <c r="BB43" s="77"/>
      <c r="BC43" s="77"/>
      <c r="BD43" s="77"/>
      <c r="BE43" s="77"/>
      <c r="BF43" s="77"/>
      <c r="BG43" s="77"/>
      <c r="BH43" s="77"/>
      <c r="BI43" s="77"/>
      <c r="BJ43" s="77"/>
      <c r="BK43" s="82"/>
      <c r="BL43" s="82"/>
      <c r="BM43" s="82"/>
      <c r="BN43" s="82"/>
      <c r="BO43" s="82"/>
      <c r="BP43" s="82"/>
      <c r="BQ43" s="82"/>
      <c r="BR43" s="82"/>
      <c r="BS43" s="82"/>
      <c r="BT43" s="83"/>
      <c r="BU43" s="83"/>
      <c r="BV43" s="83"/>
      <c r="BW43" s="83"/>
      <c r="BX43" s="83"/>
      <c r="BY43" s="83"/>
      <c r="BZ43" s="83"/>
      <c r="CA43" s="83"/>
      <c r="CB43" s="83"/>
      <c r="CH43" s="19" t="e">
        <f t="shared" si="1"/>
        <v>#DIV/0!</v>
      </c>
      <c r="CJ43" s="61">
        <f>BT43-'Смета 3П №2 (ЗРУ)'!BT43-'Смета 3П №1 (МК)'!BT32</f>
        <v>0</v>
      </c>
      <c r="CK43" s="19"/>
      <c r="CL43" s="19"/>
    </row>
    <row r="44" spans="1:90" ht="45" hidden="1" customHeight="1" x14ac:dyDescent="0.35">
      <c r="A44" s="30"/>
      <c r="B44" s="31"/>
      <c r="C44" s="31"/>
      <c r="D44" s="32"/>
      <c r="E44" s="33"/>
      <c r="F44" s="34"/>
      <c r="G44" s="34"/>
      <c r="H44" s="34"/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5"/>
      <c r="Z44" s="79"/>
      <c r="AA44" s="79"/>
      <c r="AB44" s="79"/>
      <c r="AC44" s="79"/>
      <c r="AD44" s="79"/>
      <c r="AE44" s="79"/>
      <c r="AF44" s="79"/>
      <c r="AG44" s="79"/>
      <c r="AH44" s="79"/>
      <c r="AI44" s="84"/>
      <c r="AJ44" s="84"/>
      <c r="AK44" s="84"/>
      <c r="AL44" s="84"/>
      <c r="AM44" s="84"/>
      <c r="AN44" s="84"/>
      <c r="AO44" s="84"/>
      <c r="AP44" s="84"/>
      <c r="AQ44" s="84"/>
      <c r="AR44" s="84"/>
      <c r="AS44" s="84"/>
      <c r="AT44" s="84"/>
      <c r="AU44" s="84"/>
      <c r="AV44" s="84"/>
      <c r="AW44" s="84"/>
      <c r="AX44" s="84"/>
      <c r="AY44" s="84"/>
      <c r="AZ44" s="84"/>
      <c r="BA44" s="84"/>
      <c r="BB44" s="77"/>
      <c r="BC44" s="77"/>
      <c r="BD44" s="77"/>
      <c r="BE44" s="77"/>
      <c r="BF44" s="77"/>
      <c r="BG44" s="77"/>
      <c r="BH44" s="77"/>
      <c r="BI44" s="77"/>
      <c r="BJ44" s="77"/>
      <c r="BK44" s="82"/>
      <c r="BL44" s="82"/>
      <c r="BM44" s="82"/>
      <c r="BN44" s="82"/>
      <c r="BO44" s="82"/>
      <c r="BP44" s="82"/>
      <c r="BQ44" s="82"/>
      <c r="BR44" s="82"/>
      <c r="BS44" s="82"/>
      <c r="BT44" s="83"/>
      <c r="BU44" s="83"/>
      <c r="BV44" s="83"/>
      <c r="BW44" s="83"/>
      <c r="BX44" s="83"/>
      <c r="BY44" s="83"/>
      <c r="BZ44" s="83"/>
      <c r="CA44" s="83"/>
      <c r="CB44" s="83"/>
      <c r="CH44" s="19" t="e">
        <f t="shared" si="1"/>
        <v>#DIV/0!</v>
      </c>
      <c r="CJ44" s="61">
        <f>BT44-'Смета 3П №2 (ЗРУ)'!BT44-'Смета 3П №1 (МК)'!BT33</f>
        <v>0</v>
      </c>
      <c r="CK44" s="19"/>
      <c r="CL44" s="19"/>
    </row>
    <row r="45" spans="1:90" x14ac:dyDescent="0.3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J45" s="61">
        <f>BT45-'Смета 3П №2 (ЗРУ)'!BT45-'Смета 3П №1 (МК)'!BT34</f>
        <v>0</v>
      </c>
      <c r="CK45" s="19"/>
      <c r="CL45" s="19"/>
    </row>
    <row r="46" spans="1:90" x14ac:dyDescent="0.35">
      <c r="A46" s="13" t="s">
        <v>42</v>
      </c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96">
        <f>BT31</f>
        <v>3138129.48</v>
      </c>
      <c r="BC46" s="96"/>
      <c r="BD46" s="96"/>
      <c r="BE46" s="96"/>
      <c r="BF46" s="96"/>
      <c r="BG46" s="96"/>
      <c r="BH46" s="96"/>
      <c r="BI46" s="96"/>
      <c r="BJ46" s="96"/>
      <c r="BK46" s="96"/>
      <c r="BL46" s="96"/>
      <c r="BM46" s="96"/>
      <c r="BN46" s="96"/>
      <c r="BO46" s="96"/>
      <c r="BP46" s="96"/>
      <c r="BQ46" s="96"/>
      <c r="BR46" s="96"/>
      <c r="BS46" s="96"/>
      <c r="BT46" s="96"/>
      <c r="BU46" s="96"/>
      <c r="BV46" s="96"/>
      <c r="BW46" s="96"/>
      <c r="BX46" s="96"/>
      <c r="BY46" s="96"/>
      <c r="BZ46" s="96"/>
      <c r="CA46" s="96"/>
      <c r="CB46" s="96"/>
      <c r="CJ46" s="61">
        <f>CB46-'Смета 3П №2 (ЗРУ)'!CB46-'Смета 3П №1 (МК)'!CB35</f>
        <v>0</v>
      </c>
      <c r="CK46" s="19"/>
      <c r="CL46" s="19"/>
    </row>
    <row r="47" spans="1:90" ht="6" customHeight="1" x14ac:dyDescent="0.35"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J47" s="61">
        <f>CB47-'Смета 3П №2 (ЗРУ)'!CB47-'Смета 3П №1 (МК)'!CB36</f>
        <v>0</v>
      </c>
      <c r="CK47" s="19"/>
      <c r="CL47" s="19"/>
    </row>
    <row r="48" spans="1:90" x14ac:dyDescent="0.35">
      <c r="A48" s="13" t="s">
        <v>43</v>
      </c>
      <c r="P48" s="16"/>
      <c r="Q48" s="16"/>
      <c r="R48" s="16"/>
      <c r="S48" s="16"/>
      <c r="T48" s="16"/>
      <c r="U48" s="16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96">
        <f>ROUND(BB46*0.302,2)</f>
        <v>947715.1</v>
      </c>
      <c r="BC48" s="96"/>
      <c r="BD48" s="96"/>
      <c r="BE48" s="96"/>
      <c r="BF48" s="96"/>
      <c r="BG48" s="96"/>
      <c r="BH48" s="96"/>
      <c r="BI48" s="96"/>
      <c r="BJ48" s="96"/>
      <c r="BK48" s="96"/>
      <c r="BL48" s="96"/>
      <c r="BM48" s="96"/>
      <c r="BN48" s="96"/>
      <c r="BO48" s="96"/>
      <c r="BP48" s="96"/>
      <c r="BQ48" s="96"/>
      <c r="BR48" s="96"/>
      <c r="BS48" s="96"/>
      <c r="BT48" s="96"/>
      <c r="BU48" s="96"/>
      <c r="BV48" s="96"/>
      <c r="BW48" s="96"/>
      <c r="BX48" s="96"/>
      <c r="BY48" s="96"/>
      <c r="BZ48" s="96"/>
      <c r="CA48" s="96"/>
      <c r="CB48" s="96"/>
      <c r="CJ48" s="61">
        <f>CB48-'Смета 3П №2 (ЗРУ)'!CB48-'Смета 3П №1 (МК)'!CB37</f>
        <v>0</v>
      </c>
      <c r="CK48" s="19"/>
      <c r="CL48" s="19"/>
    </row>
    <row r="49" spans="1:89" ht="6" customHeight="1" x14ac:dyDescent="0.35"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J49" s="61">
        <f>CB49-'Смета 3П №2 (ЗРУ)'!CB49-'Смета 3П №1 (МК)'!CB38</f>
        <v>0</v>
      </c>
    </row>
    <row r="50" spans="1:89" x14ac:dyDescent="0.35">
      <c r="A50" s="13" t="s">
        <v>44</v>
      </c>
      <c r="P50" s="16"/>
      <c r="Q50" s="38"/>
      <c r="R50" s="38"/>
      <c r="S50" s="38"/>
      <c r="T50" s="38"/>
      <c r="U50" s="38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96">
        <f>ROUND(CH50*BB46,2)</f>
        <v>62762.59</v>
      </c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H50" s="3">
        <f>0.02</f>
        <v>0.02</v>
      </c>
      <c r="CJ50" s="61">
        <f>CB50-'Смета 3П №2 (ЗРУ)'!CB50-'Смета 3П №1 (МК)'!CB39</f>
        <v>0</v>
      </c>
    </row>
    <row r="51" spans="1:89" ht="6" customHeight="1" x14ac:dyDescent="0.35"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J51" s="61">
        <f>CB51-'Смета 3П №2 (ЗРУ)'!CB51-'Смета 3П №1 (МК)'!CB40</f>
        <v>0</v>
      </c>
    </row>
    <row r="52" spans="1:89" x14ac:dyDescent="0.35">
      <c r="A52" s="13" t="s">
        <v>45</v>
      </c>
      <c r="P52" s="16"/>
      <c r="Q52" s="16"/>
      <c r="R52" s="16"/>
      <c r="S52" s="37"/>
      <c r="T52" s="37"/>
      <c r="U52" s="37"/>
      <c r="V52" s="37"/>
      <c r="W52" s="37"/>
      <c r="X52" s="16"/>
      <c r="Y52" s="37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96">
        <f>ROUND(BB46*CH52,2)</f>
        <v>2818040.27</v>
      </c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H52" s="40">
        <v>0.89800000000000002</v>
      </c>
      <c r="CJ52" s="61">
        <f>CB52-'Смета 3П №2 (ЗРУ)'!CB52-'Смета 3П №1 (МК)'!CB41</f>
        <v>0</v>
      </c>
    </row>
    <row r="53" spans="1:89" ht="6" customHeight="1" x14ac:dyDescent="0.35"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J53" s="61">
        <f>CB53-'Смета 3П №2 (ЗРУ)'!CB53-'Смета 3П №1 (МК)'!CB42</f>
        <v>0</v>
      </c>
    </row>
    <row r="54" spans="1:89" x14ac:dyDescent="0.35">
      <c r="A54" s="13" t="s">
        <v>46</v>
      </c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96">
        <f>BB46+BB48+BO50+BO52</f>
        <v>6966647.4399999995</v>
      </c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J54" s="61">
        <f>AN54</f>
        <v>6966647.4399999995</v>
      </c>
      <c r="CK54" s="16">
        <f>CJ54-'Смета 3П №2 (ЗРУ)'!AN54-'Смета 3П №1 (МК)'!AN43</f>
        <v>-9.9999997764825821E-3</v>
      </c>
    </row>
    <row r="55" spans="1:89" ht="6" customHeight="1" x14ac:dyDescent="0.35"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J55" s="61">
        <f t="shared" ref="CJ55:CJ57" si="2">AN55</f>
        <v>0</v>
      </c>
      <c r="CK55" s="16">
        <f>CJ55-'Смета 3П №2 (ЗРУ)'!AN55-'Смета 3П №1 (МК)'!AN44</f>
        <v>0</v>
      </c>
    </row>
    <row r="56" spans="1:89" x14ac:dyDescent="0.35">
      <c r="A56" s="13" t="s">
        <v>47</v>
      </c>
      <c r="P56" s="16"/>
      <c r="Q56" s="16"/>
      <c r="R56" s="16"/>
      <c r="S56" s="16"/>
      <c r="T56" s="16"/>
      <c r="U56" s="37"/>
      <c r="V56" s="37"/>
      <c r="W56" s="37"/>
      <c r="X56" s="37"/>
      <c r="Y56" s="37"/>
      <c r="Z56" s="96">
        <f>ROUND(AN54*CH56,2)+356.89</f>
        <v>697021.63</v>
      </c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6"/>
      <c r="AW56" s="96"/>
      <c r="AX56" s="96"/>
      <c r="AY56" s="96"/>
      <c r="AZ56" s="96"/>
      <c r="BA56" s="96"/>
      <c r="BB56" s="96"/>
      <c r="BC56" s="96"/>
      <c r="BD56" s="96"/>
      <c r="BE56" s="96"/>
      <c r="BF56" s="96"/>
      <c r="BG56" s="96"/>
      <c r="BH56" s="96"/>
      <c r="BI56" s="96"/>
      <c r="BJ56" s="96"/>
      <c r="BK56" s="96"/>
      <c r="BL56" s="96"/>
      <c r="BM56" s="96"/>
      <c r="BN56" s="96"/>
      <c r="BO56" s="96"/>
      <c r="BP56" s="96"/>
      <c r="BQ56" s="96"/>
      <c r="BR56" s="96"/>
      <c r="BS56" s="96"/>
      <c r="BT56" s="96"/>
      <c r="BU56" s="96"/>
      <c r="BV56" s="96"/>
      <c r="BW56" s="96"/>
      <c r="BX56" s="96"/>
      <c r="BY56" s="96"/>
      <c r="BZ56" s="96"/>
      <c r="CA56" s="96"/>
      <c r="CB56" s="96"/>
      <c r="CH56" s="3">
        <v>0.1</v>
      </c>
      <c r="CJ56" s="61">
        <f>Z56</f>
        <v>697021.63</v>
      </c>
      <c r="CK56" s="16">
        <f>CJ56-'Смета 3П №2 (ЗРУ)'!Z56-'Смета 3П №1 (МК)'!Z45</f>
        <v>356.88000000000466</v>
      </c>
    </row>
    <row r="57" spans="1:89" ht="6" customHeight="1" x14ac:dyDescent="0.35"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J57" s="61">
        <f t="shared" si="2"/>
        <v>0</v>
      </c>
      <c r="CK57" s="16">
        <f>CJ57-'Смета 3П №2 (ЗРУ)'!AN57-'Смета 3П №1 (МК)'!AN46</f>
        <v>0</v>
      </c>
    </row>
    <row r="58" spans="1:89" s="42" customFormat="1" x14ac:dyDescent="0.35">
      <c r="A58" s="41" t="s">
        <v>48</v>
      </c>
      <c r="P58" s="100">
        <f>AN54+Z56</f>
        <v>7663669.0699999994</v>
      </c>
      <c r="Q58" s="100"/>
      <c r="R58" s="100"/>
      <c r="S58" s="100"/>
      <c r="T58" s="100"/>
      <c r="U58" s="100"/>
      <c r="V58" s="100"/>
      <c r="W58" s="100"/>
      <c r="X58" s="100"/>
      <c r="Y58" s="100"/>
      <c r="Z58" s="100"/>
      <c r="AA58" s="100"/>
      <c r="AB58" s="100"/>
      <c r="AC58" s="100"/>
      <c r="AD58" s="100"/>
      <c r="AE58" s="100"/>
      <c r="AF58" s="100"/>
      <c r="AG58" s="100"/>
      <c r="AH58" s="100"/>
      <c r="AI58" s="100"/>
      <c r="AJ58" s="100"/>
      <c r="AK58" s="100"/>
      <c r="AL58" s="100"/>
      <c r="AM58" s="100"/>
      <c r="AN58" s="100"/>
      <c r="AO58" s="100"/>
      <c r="AP58" s="100"/>
      <c r="AQ58" s="100"/>
      <c r="AR58" s="100"/>
      <c r="AS58" s="100"/>
      <c r="AT58" s="100"/>
      <c r="AU58" s="100"/>
      <c r="AV58" s="100"/>
      <c r="AW58" s="100"/>
      <c r="AX58" s="100"/>
      <c r="AY58" s="100"/>
      <c r="AZ58" s="100"/>
      <c r="BA58" s="100"/>
      <c r="BB58" s="100"/>
      <c r="BC58" s="100"/>
      <c r="BD58" s="100"/>
      <c r="BE58" s="100"/>
      <c r="BF58" s="100"/>
      <c r="BG58" s="100"/>
      <c r="BH58" s="100"/>
      <c r="BI58" s="100"/>
      <c r="BJ58" s="100"/>
      <c r="BK58" s="100"/>
      <c r="BL58" s="100"/>
      <c r="BM58" s="100"/>
      <c r="BN58" s="100"/>
      <c r="BO58" s="100"/>
      <c r="BP58" s="100"/>
      <c r="BQ58" s="100"/>
      <c r="BR58" s="100"/>
      <c r="BS58" s="100"/>
      <c r="BT58" s="100"/>
      <c r="BU58" s="100"/>
      <c r="BV58" s="100"/>
      <c r="BW58" s="100"/>
      <c r="BX58" s="100"/>
      <c r="BY58" s="100"/>
      <c r="BZ58" s="100"/>
      <c r="CA58" s="100"/>
      <c r="CB58" s="100"/>
      <c r="CH58" s="43"/>
      <c r="CJ58" s="61">
        <f>P58</f>
        <v>7663669.0699999994</v>
      </c>
      <c r="CK58" s="16">
        <f>CJ58-'Смета 3П №2 (ЗРУ)'!P58-'Смета 3П №1 (МК)'!P47</f>
        <v>356.87000000011176</v>
      </c>
    </row>
    <row r="59" spans="1:89" s="15" customFormat="1" ht="19.5" hidden="1" customHeight="1" x14ac:dyDescent="0.35">
      <c r="A59" s="14" t="s">
        <v>49</v>
      </c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  <c r="BP59" s="45"/>
      <c r="BQ59" s="45"/>
      <c r="BR59" s="101"/>
      <c r="BS59" s="101"/>
      <c r="BT59" s="101"/>
      <c r="BU59" s="101"/>
      <c r="BV59" s="101"/>
      <c r="BW59" s="101"/>
      <c r="BX59" s="101"/>
      <c r="BY59" s="101"/>
      <c r="BZ59" s="101"/>
      <c r="CA59" s="101"/>
      <c r="CB59" s="101"/>
      <c r="CH59" s="46"/>
      <c r="CJ59" s="61">
        <f>BT59-'Смета 3П №2 (ЗРУ)'!BT59-'Смета 3П №1 (МК)'!BT48</f>
        <v>0</v>
      </c>
    </row>
    <row r="60" spans="1:89" s="15" customFormat="1" ht="19.5" hidden="1" customHeight="1" x14ac:dyDescent="0.35">
      <c r="A60" s="14" t="s">
        <v>50</v>
      </c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  <c r="BP60" s="45"/>
      <c r="BQ60" s="45"/>
      <c r="BR60" s="101"/>
      <c r="BS60" s="101"/>
      <c r="BT60" s="101"/>
      <c r="BU60" s="101"/>
      <c r="BV60" s="101"/>
      <c r="BW60" s="101"/>
      <c r="BX60" s="101"/>
      <c r="BY60" s="101"/>
      <c r="BZ60" s="101"/>
      <c r="CA60" s="101"/>
      <c r="CB60" s="101"/>
      <c r="CH60" s="46"/>
      <c r="CJ60" s="61">
        <f>BT60-'Смета 3П №2 (ЗРУ)'!BT60-'Смета 3П №1 (МК)'!BT49</f>
        <v>0</v>
      </c>
    </row>
    <row r="61" spans="1:89" s="47" customFormat="1" hidden="1" x14ac:dyDescent="0.2">
      <c r="P61" s="102" t="s">
        <v>51</v>
      </c>
      <c r="Q61" s="102"/>
      <c r="R61" s="102"/>
      <c r="S61" s="102"/>
      <c r="T61" s="102"/>
      <c r="U61" s="102"/>
      <c r="V61" s="102"/>
      <c r="W61" s="102"/>
      <c r="X61" s="102"/>
      <c r="Y61" s="102"/>
      <c r="Z61" s="102"/>
      <c r="AA61" s="102"/>
      <c r="AB61" s="102"/>
      <c r="AC61" s="102"/>
      <c r="AD61" s="102"/>
      <c r="AE61" s="102"/>
      <c r="AF61" s="102"/>
      <c r="AG61" s="102"/>
      <c r="AH61" s="102"/>
      <c r="AI61" s="102"/>
      <c r="AJ61" s="102"/>
      <c r="AK61" s="102"/>
      <c r="AL61" s="102"/>
      <c r="AM61" s="102"/>
      <c r="AN61" s="102"/>
      <c r="AO61" s="102"/>
      <c r="AP61" s="102"/>
      <c r="AQ61" s="102"/>
      <c r="AR61" s="102"/>
      <c r="AS61" s="102"/>
      <c r="AT61" s="102"/>
      <c r="AU61" s="102"/>
      <c r="AV61" s="102"/>
      <c r="AW61" s="102"/>
      <c r="AX61" s="102"/>
      <c r="AY61" s="102"/>
      <c r="AZ61" s="102"/>
      <c r="BA61" s="102"/>
      <c r="BB61" s="102"/>
      <c r="BC61" s="102"/>
      <c r="BD61" s="102"/>
      <c r="BE61" s="102"/>
      <c r="BF61" s="102"/>
      <c r="BG61" s="102"/>
      <c r="BH61" s="102"/>
      <c r="BI61" s="102"/>
      <c r="BJ61" s="102"/>
      <c r="BK61" s="102"/>
      <c r="BL61" s="102"/>
      <c r="BM61" s="102"/>
      <c r="BN61" s="102"/>
      <c r="BO61" s="102"/>
      <c r="BP61" s="102"/>
      <c r="BQ61" s="102"/>
      <c r="BR61" s="102"/>
      <c r="BS61" s="102"/>
      <c r="BT61" s="102"/>
      <c r="BU61" s="102"/>
      <c r="BV61" s="102"/>
      <c r="BW61" s="102"/>
      <c r="BX61" s="102"/>
      <c r="BY61" s="102"/>
      <c r="BZ61" s="102"/>
      <c r="CA61" s="102"/>
      <c r="CB61" s="102"/>
      <c r="CJ61" s="61">
        <f>BT61-'Смета 3П №2 (ЗРУ)'!BT61-'Смета 3П №1 (МК)'!BT50</f>
        <v>0</v>
      </c>
    </row>
    <row r="62" spans="1:89" s="49" customFormat="1" ht="16.5" customHeight="1" x14ac:dyDescent="0.3">
      <c r="CH62" s="50"/>
    </row>
    <row r="63" spans="1:89" s="49" customFormat="1" ht="15" hidden="1" x14ac:dyDescent="0.3">
      <c r="A63" s="51" t="s">
        <v>52</v>
      </c>
      <c r="P63" s="52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97"/>
      <c r="AO63" s="97"/>
      <c r="AP63" s="97"/>
      <c r="AQ63" s="97"/>
      <c r="AR63" s="97"/>
      <c r="AS63" s="97"/>
      <c r="AT63" s="97"/>
      <c r="AU63" s="97"/>
      <c r="AV63" s="97"/>
      <c r="AW63" s="97"/>
      <c r="AX63" s="97"/>
      <c r="AY63" s="97"/>
      <c r="AZ63" s="97"/>
      <c r="BA63" s="97"/>
      <c r="BB63" s="97"/>
      <c r="BC63" s="97"/>
      <c r="BD63" s="97"/>
      <c r="BE63" s="97"/>
      <c r="BF63" s="97"/>
      <c r="BG63" s="97"/>
      <c r="BH63" s="97"/>
      <c r="BI63" s="97"/>
      <c r="BJ63" s="97"/>
      <c r="BK63" s="97"/>
      <c r="BL63" s="97"/>
      <c r="BM63" s="97"/>
      <c r="BN63" s="97"/>
      <c r="BO63" s="97"/>
      <c r="BP63" s="97"/>
      <c r="BQ63" s="97"/>
      <c r="BR63" s="97"/>
      <c r="BS63" s="97"/>
      <c r="BT63" s="97"/>
      <c r="BU63" s="97"/>
      <c r="BV63" s="97"/>
      <c r="BW63" s="97"/>
      <c r="BX63" s="97"/>
      <c r="BY63" s="97"/>
      <c r="BZ63" s="97"/>
      <c r="CA63" s="97"/>
      <c r="CB63" s="97"/>
      <c r="CJ63" s="54"/>
    </row>
    <row r="64" spans="1:89" s="49" customFormat="1" ht="7.5" hidden="1" customHeight="1" x14ac:dyDescent="0.3"/>
    <row r="65" spans="1:170" s="49" customFormat="1" ht="15" hidden="1" x14ac:dyDescent="0.3">
      <c r="A65" s="51" t="s">
        <v>53</v>
      </c>
      <c r="AO65" s="97">
        <f>AA63+P58</f>
        <v>7663669.0699999994</v>
      </c>
      <c r="AP65" s="98"/>
      <c r="AQ65" s="98"/>
      <c r="AR65" s="98"/>
      <c r="AS65" s="98"/>
      <c r="AT65" s="98"/>
      <c r="AU65" s="98"/>
      <c r="AV65" s="98"/>
      <c r="AW65" s="98"/>
      <c r="AX65" s="98"/>
      <c r="AY65" s="98"/>
      <c r="AZ65" s="98"/>
      <c r="BA65" s="98"/>
      <c r="BB65" s="98"/>
      <c r="BC65" s="98"/>
      <c r="BD65" s="98"/>
      <c r="BE65" s="98"/>
      <c r="BF65" s="98"/>
      <c r="BG65" s="98"/>
      <c r="BH65" s="98"/>
      <c r="BI65" s="98"/>
      <c r="BJ65" s="98"/>
      <c r="BK65" s="98"/>
      <c r="BL65" s="98"/>
      <c r="BM65" s="98"/>
      <c r="BN65" s="98"/>
      <c r="BO65" s="98"/>
      <c r="BP65" s="98"/>
      <c r="BQ65" s="98"/>
      <c r="BR65" s="98"/>
      <c r="BS65" s="98"/>
      <c r="BT65" s="98"/>
      <c r="BU65" s="98"/>
      <c r="BV65" s="98"/>
      <c r="BW65" s="98"/>
      <c r="BX65" s="98"/>
      <c r="BY65" s="98"/>
      <c r="BZ65" s="98"/>
      <c r="CA65" s="98"/>
      <c r="CB65" s="98"/>
      <c r="CH65" s="54"/>
      <c r="CI65" s="54"/>
      <c r="CJ65" s="54"/>
    </row>
    <row r="66" spans="1:170" ht="9.75" customHeight="1" x14ac:dyDescent="0.35">
      <c r="CH66" s="16"/>
      <c r="CI66" s="16"/>
      <c r="CJ66" s="16"/>
    </row>
    <row r="67" spans="1:170" s="49" customFormat="1" ht="15" hidden="1" x14ac:dyDescent="0.3">
      <c r="A67" s="51" t="s">
        <v>54</v>
      </c>
      <c r="BH67" s="97" t="e">
        <f>AO65/#REF!</f>
        <v>#REF!</v>
      </c>
      <c r="BI67" s="97"/>
      <c r="BJ67" s="97"/>
      <c r="BK67" s="97"/>
      <c r="BL67" s="97"/>
      <c r="BM67" s="97"/>
      <c r="BN67" s="97"/>
      <c r="BO67" s="97"/>
      <c r="BP67" s="97"/>
      <c r="BQ67" s="97"/>
      <c r="BR67" s="97"/>
      <c r="BS67" s="97"/>
      <c r="BT67" s="97"/>
      <c r="BU67" s="97"/>
      <c r="BV67" s="97"/>
      <c r="BW67" s="97"/>
      <c r="BX67" s="97"/>
      <c r="BY67" s="97"/>
      <c r="BZ67" s="97"/>
      <c r="CA67" s="97"/>
      <c r="CB67" s="97"/>
      <c r="CH67" s="54"/>
      <c r="CI67" s="54"/>
      <c r="CJ67" s="54"/>
    </row>
    <row r="68" spans="1:170" ht="9" customHeight="1" x14ac:dyDescent="0.35">
      <c r="CH68" s="16"/>
      <c r="CI68" s="16"/>
      <c r="CJ68" s="16"/>
    </row>
    <row r="69" spans="1:170" s="56" customFormat="1" hidden="1" x14ac:dyDescent="0.35">
      <c r="A69" s="55" t="s">
        <v>55</v>
      </c>
      <c r="D69" s="57"/>
      <c r="AJ69" s="99" t="s">
        <v>56</v>
      </c>
      <c r="AK69" s="99"/>
      <c r="AL69" s="99"/>
      <c r="AM69" s="99"/>
      <c r="AN69" s="99"/>
      <c r="AO69" s="99"/>
      <c r="AP69" s="99"/>
      <c r="AQ69" s="99"/>
      <c r="AR69" s="99"/>
      <c r="AS69" s="99"/>
      <c r="AT69" s="99"/>
      <c r="AU69" s="99"/>
      <c r="AV69" s="99"/>
      <c r="AW69" s="99"/>
      <c r="AX69" s="99"/>
      <c r="AY69" s="99"/>
      <c r="AZ69" s="99"/>
      <c r="BA69" s="99"/>
      <c r="BB69" s="99"/>
      <c r="BC69" s="99"/>
      <c r="BD69" s="99"/>
      <c r="BE69" s="99"/>
      <c r="BF69" s="99"/>
      <c r="BG69" s="99"/>
      <c r="BH69" s="99"/>
      <c r="BI69" s="99"/>
      <c r="BJ69" s="99"/>
      <c r="BK69" s="99"/>
      <c r="BL69" s="99"/>
      <c r="BM69" s="99"/>
      <c r="BN69" s="99"/>
      <c r="BO69" s="99"/>
      <c r="BP69" s="99"/>
      <c r="BQ69" s="99"/>
      <c r="BR69" s="99"/>
      <c r="BS69" s="99"/>
      <c r="BT69" s="99"/>
      <c r="BU69" s="99"/>
      <c r="BV69" s="99"/>
      <c r="BW69" s="99"/>
      <c r="BX69" s="99"/>
      <c r="BY69" s="99"/>
      <c r="BZ69" s="99"/>
      <c r="CA69" s="99"/>
      <c r="CB69" s="99"/>
      <c r="CH69" s="58"/>
      <c r="CI69" s="58"/>
      <c r="CJ69" s="58"/>
    </row>
    <row r="70" spans="1:170" s="6" customFormat="1" ht="9" hidden="1" x14ac:dyDescent="0.2">
      <c r="AJ70" s="63" t="s">
        <v>57</v>
      </c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  <c r="BH70" s="63"/>
      <c r="BI70" s="63"/>
      <c r="BJ70" s="63"/>
      <c r="BK70" s="63"/>
      <c r="BL70" s="63"/>
      <c r="BM70" s="63"/>
      <c r="BN70" s="63"/>
      <c r="BO70" s="63"/>
      <c r="BP70" s="63"/>
      <c r="BQ70" s="63"/>
      <c r="BR70" s="63"/>
      <c r="BS70" s="63"/>
      <c r="BT70" s="63"/>
      <c r="BU70" s="63"/>
      <c r="BV70" s="63"/>
      <c r="BW70" s="63"/>
      <c r="BX70" s="63"/>
      <c r="BY70" s="63"/>
      <c r="BZ70" s="63"/>
      <c r="CA70" s="63"/>
      <c r="CB70" s="63"/>
      <c r="CH70" s="59"/>
      <c r="CI70" s="59"/>
      <c r="CJ70" s="59"/>
    </row>
    <row r="71" spans="1:170" hidden="1" x14ac:dyDescent="0.35">
      <c r="CH71" s="16"/>
      <c r="CI71" s="16"/>
      <c r="CJ71" s="16"/>
    </row>
    <row r="72" spans="1:170" s="15" customFormat="1" x14ac:dyDescent="0.35">
      <c r="A72" s="41" t="s">
        <v>29</v>
      </c>
      <c r="Z72" s="65" t="s">
        <v>58</v>
      </c>
      <c r="AA72" s="65"/>
      <c r="AB72" s="65"/>
      <c r="AC72" s="65"/>
      <c r="AD72" s="65"/>
      <c r="AE72" s="65"/>
      <c r="AF72" s="65"/>
      <c r="AG72" s="65"/>
      <c r="AH72" s="65"/>
      <c r="AI72" s="65"/>
      <c r="AJ72" s="65"/>
      <c r="AK72" s="65"/>
      <c r="AL72" s="65"/>
      <c r="AM72" s="65"/>
      <c r="AN72" s="65"/>
      <c r="AO72" s="65"/>
      <c r="AP72" s="65"/>
      <c r="AQ72" s="65"/>
      <c r="AR72" s="65"/>
      <c r="AS72" s="65"/>
      <c r="AT72" s="65"/>
      <c r="AU72" s="65"/>
      <c r="AV72" s="65"/>
      <c r="AW72" s="65"/>
      <c r="AX72" s="65"/>
      <c r="AY72" s="65"/>
      <c r="AZ72" s="65"/>
      <c r="BA72" s="65"/>
      <c r="BB72" s="65"/>
      <c r="BC72" s="65"/>
      <c r="BD72" s="65"/>
      <c r="BE72" s="65"/>
      <c r="BF72" s="65"/>
      <c r="BG72" s="65"/>
      <c r="BH72" s="65"/>
      <c r="BI72" s="65"/>
      <c r="BJ72" s="65"/>
      <c r="BK72" s="65"/>
      <c r="BL72" s="65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5"/>
      <c r="CA72" s="65"/>
      <c r="CB72" s="65"/>
    </row>
    <row r="73" spans="1:170" s="6" customFormat="1" ht="9" x14ac:dyDescent="0.2">
      <c r="Z73" s="63" t="s">
        <v>57</v>
      </c>
      <c r="AA73" s="63"/>
      <c r="AB73" s="63"/>
      <c r="AC73" s="63"/>
      <c r="AD73" s="63"/>
      <c r="AE73" s="63"/>
      <c r="AF73" s="63"/>
      <c r="AG73" s="63"/>
      <c r="AH73" s="63"/>
      <c r="AI73" s="63"/>
      <c r="AJ73" s="63"/>
      <c r="AK73" s="63"/>
      <c r="AL73" s="63"/>
      <c r="AM73" s="63"/>
      <c r="AN73" s="63"/>
      <c r="AO73" s="63"/>
      <c r="AP73" s="63"/>
      <c r="AQ73" s="63"/>
      <c r="AR73" s="63"/>
      <c r="AS73" s="63"/>
      <c r="AT73" s="63"/>
      <c r="AU73" s="63"/>
      <c r="AV73" s="63"/>
      <c r="AW73" s="63"/>
      <c r="AX73" s="63"/>
      <c r="AY73" s="63"/>
      <c r="AZ73" s="63"/>
      <c r="BA73" s="63"/>
      <c r="BB73" s="63"/>
      <c r="BC73" s="63"/>
      <c r="BD73" s="63"/>
      <c r="BE73" s="63"/>
      <c r="BF73" s="63"/>
      <c r="BG73" s="63"/>
      <c r="BH73" s="63"/>
      <c r="BI73" s="63"/>
      <c r="BJ73" s="63"/>
      <c r="BK73" s="63"/>
      <c r="BL73" s="63"/>
      <c r="BM73" s="63"/>
      <c r="BN73" s="63"/>
      <c r="BO73" s="63"/>
      <c r="BP73" s="63"/>
      <c r="BQ73" s="63"/>
      <c r="BR73" s="63"/>
      <c r="BS73" s="63"/>
      <c r="BT73" s="63"/>
      <c r="BU73" s="63"/>
      <c r="BV73" s="63"/>
      <c r="BW73" s="63"/>
      <c r="BX73" s="63"/>
      <c r="BY73" s="63"/>
      <c r="BZ73" s="63"/>
      <c r="CA73" s="63"/>
      <c r="CB73" s="63"/>
    </row>
    <row r="74" spans="1:170" ht="9.75" customHeight="1" x14ac:dyDescent="0.35"/>
    <row r="75" spans="1:170" ht="43.5" customHeight="1" x14ac:dyDescent="0.35">
      <c r="A75" s="51" t="s">
        <v>59</v>
      </c>
      <c r="T75" s="70" t="s">
        <v>60</v>
      </c>
      <c r="U75" s="70"/>
      <c r="V75" s="70"/>
      <c r="W75" s="70"/>
      <c r="X75" s="70"/>
      <c r="Y75" s="70"/>
      <c r="Z75" s="70"/>
      <c r="AA75" s="7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  <c r="AM75" s="70"/>
      <c r="AN75" s="70"/>
      <c r="AO75" s="70"/>
      <c r="AP75" s="70"/>
      <c r="AQ75" s="70"/>
      <c r="AR75" s="70"/>
      <c r="AS75" s="70"/>
      <c r="AT75" s="70"/>
      <c r="AU75" s="70"/>
      <c r="AV75" s="70"/>
      <c r="AW75" s="70"/>
      <c r="AX75" s="70"/>
      <c r="AY75" s="70"/>
      <c r="AZ75" s="70"/>
      <c r="BA75" s="70"/>
      <c r="BB75" s="70"/>
      <c r="BC75" s="70"/>
      <c r="BD75" s="70"/>
      <c r="BE75" s="70"/>
      <c r="BF75" s="70"/>
      <c r="BG75" s="70"/>
      <c r="BH75" s="70"/>
      <c r="BI75" s="70"/>
      <c r="BJ75" s="70"/>
      <c r="BK75" s="70"/>
      <c r="BL75" s="70"/>
      <c r="BM75" s="70"/>
      <c r="BN75" s="70"/>
      <c r="BO75" s="70"/>
      <c r="BP75" s="70"/>
      <c r="BQ75" s="70"/>
      <c r="BR75" s="70"/>
      <c r="BS75" s="70"/>
      <c r="BT75" s="70"/>
      <c r="BU75" s="70"/>
      <c r="BV75" s="70"/>
      <c r="BW75" s="70"/>
      <c r="BX75" s="70"/>
      <c r="BY75" s="70"/>
      <c r="BZ75" s="70"/>
      <c r="CA75" s="70"/>
      <c r="CB75" s="70"/>
    </row>
    <row r="76" spans="1:170" s="6" customFormat="1" x14ac:dyDescent="0.35">
      <c r="T76" s="63" t="s">
        <v>57</v>
      </c>
      <c r="U76" s="63"/>
      <c r="V76" s="63"/>
      <c r="W76" s="63"/>
      <c r="X76" s="63"/>
      <c r="Y76" s="63"/>
      <c r="Z76" s="63"/>
      <c r="AA76" s="63"/>
      <c r="AB76" s="63"/>
      <c r="AC76" s="63"/>
      <c r="AD76" s="63"/>
      <c r="AE76" s="63"/>
      <c r="AF76" s="63"/>
      <c r="AG76" s="63"/>
      <c r="AH76" s="63"/>
      <c r="AI76" s="63"/>
      <c r="AJ76" s="63"/>
      <c r="AK76" s="63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63"/>
      <c r="BI76" s="63"/>
      <c r="BJ76" s="63"/>
      <c r="BK76" s="63"/>
      <c r="BL76" s="63"/>
      <c r="BM76" s="63"/>
      <c r="BN76" s="63"/>
      <c r="BO76" s="63"/>
      <c r="BP76" s="63"/>
      <c r="BQ76" s="63"/>
      <c r="BR76" s="63"/>
      <c r="BS76" s="63"/>
      <c r="BT76" s="63"/>
      <c r="BU76" s="63"/>
      <c r="BV76" s="63"/>
      <c r="BW76" s="63"/>
      <c r="BX76" s="63"/>
      <c r="BY76" s="63"/>
      <c r="BZ76" s="63"/>
      <c r="CA76" s="63"/>
      <c r="CB76" s="63"/>
      <c r="FM76" s="60"/>
      <c r="FN76" s="60"/>
    </row>
  </sheetData>
  <mergeCells count="151">
    <mergeCell ref="AY6:CB6"/>
    <mergeCell ref="AY7:CB7"/>
    <mergeCell ref="A11:CB11"/>
    <mergeCell ref="AG15:CB15"/>
    <mergeCell ref="A16:CB17"/>
    <mergeCell ref="A18:CB18"/>
    <mergeCell ref="AR19:CB19"/>
    <mergeCell ref="A20:CB20"/>
    <mergeCell ref="AG21:CB21"/>
    <mergeCell ref="A22:CB22"/>
    <mergeCell ref="A25:D28"/>
    <mergeCell ref="E25:Y28"/>
    <mergeCell ref="Z25:BA25"/>
    <mergeCell ref="BB25:BJ25"/>
    <mergeCell ref="BK25:BS25"/>
    <mergeCell ref="BT25:CB25"/>
    <mergeCell ref="BT28:CB28"/>
    <mergeCell ref="A29:D29"/>
    <mergeCell ref="E29:Y29"/>
    <mergeCell ref="Z29:AH29"/>
    <mergeCell ref="AI29:BA29"/>
    <mergeCell ref="BB29:BJ29"/>
    <mergeCell ref="BK29:BS29"/>
    <mergeCell ref="BT29:CB29"/>
    <mergeCell ref="Z26:AH28"/>
    <mergeCell ref="AI26:BA28"/>
    <mergeCell ref="BB26:BJ26"/>
    <mergeCell ref="BK26:BS26"/>
    <mergeCell ref="BT26:CB26"/>
    <mergeCell ref="BB27:BJ27"/>
    <mergeCell ref="BK27:BS27"/>
    <mergeCell ref="BT27:CB27"/>
    <mergeCell ref="BB28:BJ28"/>
    <mergeCell ref="BK28:BS28"/>
    <mergeCell ref="BT30:CB30"/>
    <mergeCell ref="A31:D31"/>
    <mergeCell ref="E31:Y31"/>
    <mergeCell ref="Z31:AH31"/>
    <mergeCell ref="AI31:AR31"/>
    <mergeCell ref="BB31:BJ31"/>
    <mergeCell ref="BK31:BS31"/>
    <mergeCell ref="BT31:CB31"/>
    <mergeCell ref="A30:D30"/>
    <mergeCell ref="E30:Y30"/>
    <mergeCell ref="Z30:AH30"/>
    <mergeCell ref="AI30:AR30"/>
    <mergeCell ref="BB30:BJ30"/>
    <mergeCell ref="BK30:BS30"/>
    <mergeCell ref="BT32:CB32"/>
    <mergeCell ref="A33:D33"/>
    <mergeCell ref="E33:Y33"/>
    <mergeCell ref="Z33:AH33"/>
    <mergeCell ref="AI33:AR33"/>
    <mergeCell ref="BB33:BJ33"/>
    <mergeCell ref="BK33:BS33"/>
    <mergeCell ref="BT33:CB33"/>
    <mergeCell ref="A32:D32"/>
    <mergeCell ref="E32:Y32"/>
    <mergeCell ref="Z32:AH32"/>
    <mergeCell ref="AI32:AR32"/>
    <mergeCell ref="BB32:BJ32"/>
    <mergeCell ref="BK32:BS32"/>
    <mergeCell ref="BK34:BS34"/>
    <mergeCell ref="BT34:CB34"/>
    <mergeCell ref="A35:D35"/>
    <mergeCell ref="E35:Y35"/>
    <mergeCell ref="Z35:AH35"/>
    <mergeCell ref="AI35:AR35"/>
    <mergeCell ref="BB35:BJ35"/>
    <mergeCell ref="BK35:BS35"/>
    <mergeCell ref="BT35:CB35"/>
    <mergeCell ref="A34:D34"/>
    <mergeCell ref="E34:Y34"/>
    <mergeCell ref="Z34:AH34"/>
    <mergeCell ref="AI34:AR34"/>
    <mergeCell ref="AS34:BA34"/>
    <mergeCell ref="BB34:BJ34"/>
    <mergeCell ref="BT36:CB36"/>
    <mergeCell ref="A37:D37"/>
    <mergeCell ref="E37:Y37"/>
    <mergeCell ref="Z37:AH37"/>
    <mergeCell ref="AI37:AR37"/>
    <mergeCell ref="BB37:BJ37"/>
    <mergeCell ref="BK37:BS37"/>
    <mergeCell ref="BT37:CB37"/>
    <mergeCell ref="A36:D36"/>
    <mergeCell ref="E36:Y36"/>
    <mergeCell ref="Z36:AH36"/>
    <mergeCell ref="AI36:AR36"/>
    <mergeCell ref="BB36:BJ36"/>
    <mergeCell ref="BK36:BS36"/>
    <mergeCell ref="Z40:AH40"/>
    <mergeCell ref="AI40:AR40"/>
    <mergeCell ref="AS40:BA40"/>
    <mergeCell ref="BB40:BJ40"/>
    <mergeCell ref="BK40:BS40"/>
    <mergeCell ref="BT40:CB40"/>
    <mergeCell ref="BT38:CB38"/>
    <mergeCell ref="A39:D39"/>
    <mergeCell ref="E39:Y39"/>
    <mergeCell ref="Z39:AH39"/>
    <mergeCell ref="AI39:AR39"/>
    <mergeCell ref="BB39:BJ39"/>
    <mergeCell ref="BK39:BS39"/>
    <mergeCell ref="BT39:CB39"/>
    <mergeCell ref="A38:D38"/>
    <mergeCell ref="E38:Y38"/>
    <mergeCell ref="Z38:AH38"/>
    <mergeCell ref="AI38:AR38"/>
    <mergeCell ref="BB38:BJ38"/>
    <mergeCell ref="BK38:BS38"/>
    <mergeCell ref="Z41:AH41"/>
    <mergeCell ref="AI41:AR41"/>
    <mergeCell ref="BB41:BJ41"/>
    <mergeCell ref="BK41:BS41"/>
    <mergeCell ref="BT41:CB41"/>
    <mergeCell ref="Z42:AH42"/>
    <mergeCell ref="AI42:AR42"/>
    <mergeCell ref="BB42:BJ42"/>
    <mergeCell ref="BK42:BS42"/>
    <mergeCell ref="BT42:CB42"/>
    <mergeCell ref="BT44:CB44"/>
    <mergeCell ref="BB46:CB46"/>
    <mergeCell ref="BB48:CB48"/>
    <mergeCell ref="BO50:CB50"/>
    <mergeCell ref="BO52:CB52"/>
    <mergeCell ref="AN54:CB54"/>
    <mergeCell ref="Z43:AH43"/>
    <mergeCell ref="AI43:AR43"/>
    <mergeCell ref="BB43:BJ43"/>
    <mergeCell ref="BK43:BS43"/>
    <mergeCell ref="BT43:CB43"/>
    <mergeCell ref="Z44:AH44"/>
    <mergeCell ref="AI44:AR44"/>
    <mergeCell ref="AS44:BA44"/>
    <mergeCell ref="BB44:BJ44"/>
    <mergeCell ref="BK44:BS44"/>
    <mergeCell ref="T75:CB75"/>
    <mergeCell ref="T76:CB76"/>
    <mergeCell ref="AO65:CB65"/>
    <mergeCell ref="BH67:CB67"/>
    <mergeCell ref="AJ69:CB69"/>
    <mergeCell ref="AJ70:CB70"/>
    <mergeCell ref="Z72:CB72"/>
    <mergeCell ref="Z73:CB73"/>
    <mergeCell ref="Z56:CB56"/>
    <mergeCell ref="P58:CB58"/>
    <mergeCell ref="BR59:CB59"/>
    <mergeCell ref="BR60:CB60"/>
    <mergeCell ref="P61:CB61"/>
    <mergeCell ref="AA63:CB63"/>
  </mergeCells>
  <pageMargins left="0.70866141732283472" right="0.31496062992125984" top="0.55118110236220474" bottom="0.35433070866141736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Смета 3П №1 (МК)</vt:lpstr>
      <vt:lpstr>Смета 3П №2 (ЗРУ)</vt:lpstr>
      <vt:lpstr>Смета 3П (отпр)</vt:lpstr>
      <vt:lpstr>'Смета 3П (отпр)'!Область_печати</vt:lpstr>
      <vt:lpstr>'Смета 3П №1 (МК)'!Область_печати</vt:lpstr>
      <vt:lpstr>'Смета 3П №2 (ЗРУ)'!Область_печати</vt:lpstr>
    </vt:vector>
  </TitlesOfParts>
  <Company>SC Teploelectroproekt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Морозов Андрей Михайлович</dc:creator>
  <cp:lastModifiedBy>Илюшкина Галина</cp:lastModifiedBy>
  <dcterms:created xsi:type="dcterms:W3CDTF">2021-03-03T06:51:52Z</dcterms:created>
  <dcterms:modified xsi:type="dcterms:W3CDTF">2021-04-26T12:09:38Z</dcterms:modified>
</cp:coreProperties>
</file>