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Дмитритй2\Google Диск\Работа\Сметы ИП Гребнев\Благовещенск -Заборы\"/>
    </mc:Choice>
  </mc:AlternateContent>
  <bookViews>
    <workbookView xWindow="0" yWindow="0" windowWidth="8565" windowHeight="8640"/>
  </bookViews>
  <sheets>
    <sheet name="Сводный сметный расчет" sheetId="2" r:id="rId1"/>
    <sheet name="Source" sheetId="1" r:id="rId2"/>
  </sheets>
  <definedNames>
    <definedName name="_xlnm.Print_Area" localSheetId="0">'Сводный сметный расчет'!$A$1:$H$68</definedName>
  </definedNames>
  <calcPr calcId="152511"/>
</workbook>
</file>

<file path=xl/calcChain.xml><?xml version="1.0" encoding="utf-8"?>
<calcChain xmlns="http://schemas.openxmlformats.org/spreadsheetml/2006/main">
  <c r="H56" i="2" l="1"/>
  <c r="E56" i="2"/>
  <c r="D56" i="2"/>
  <c r="H55" i="2"/>
  <c r="E55" i="2"/>
  <c r="D55" i="2"/>
  <c r="H54" i="2"/>
  <c r="E54" i="2"/>
  <c r="D54" i="2"/>
  <c r="C39" i="2" l="1"/>
  <c r="D31" i="2"/>
  <c r="D32" i="2" s="1"/>
  <c r="D35" i="2" s="1"/>
  <c r="D38" i="2" l="1"/>
  <c r="D39" i="2" s="1"/>
  <c r="D42" i="2" s="1"/>
  <c r="G66" i="2"/>
  <c r="G64" i="2"/>
  <c r="A64" i="2"/>
  <c r="G62" i="2"/>
  <c r="G60" i="2"/>
  <c r="G52" i="2"/>
  <c r="F52" i="2"/>
  <c r="B52" i="2"/>
  <c r="G51" i="2"/>
  <c r="F51" i="2"/>
  <c r="B51" i="2"/>
  <c r="C49" i="2"/>
  <c r="G49" i="2"/>
  <c r="F49" i="2"/>
  <c r="C48" i="2"/>
  <c r="C46" i="2"/>
  <c r="G45" i="2"/>
  <c r="F45" i="2"/>
  <c r="C44" i="2"/>
  <c r="C42" i="2"/>
  <c r="G42" i="2"/>
  <c r="F42" i="2"/>
  <c r="C41" i="2"/>
  <c r="C37" i="2"/>
  <c r="C35" i="2"/>
  <c r="G35" i="2"/>
  <c r="F35" i="2"/>
  <c r="C34" i="2"/>
  <c r="C32" i="2"/>
  <c r="G32" i="2"/>
  <c r="F32" i="2"/>
  <c r="G31" i="2"/>
  <c r="F31" i="2"/>
  <c r="E31" i="2"/>
  <c r="C30" i="2"/>
  <c r="C28" i="2"/>
  <c r="H28" i="2"/>
  <c r="G28" i="2"/>
  <c r="F28" i="2"/>
  <c r="E28" i="2"/>
  <c r="D28" i="2"/>
  <c r="U27" i="2"/>
  <c r="C27" i="2"/>
  <c r="C25" i="2"/>
  <c r="H25" i="2"/>
  <c r="G25" i="2"/>
  <c r="F25" i="2"/>
  <c r="E25" i="2"/>
  <c r="D25" i="2"/>
  <c r="C24" i="2"/>
  <c r="C22" i="2"/>
  <c r="H22" i="2"/>
  <c r="G22" i="2"/>
  <c r="F22" i="2"/>
  <c r="E22" i="2"/>
  <c r="D22" i="2"/>
  <c r="C21" i="2"/>
  <c r="C19" i="2"/>
  <c r="H19" i="2"/>
  <c r="G19" i="2"/>
  <c r="F19" i="2"/>
  <c r="E19" i="2"/>
  <c r="D19" i="2"/>
  <c r="C18" i="2"/>
  <c r="D11" i="2"/>
  <c r="A10" i="2"/>
  <c r="A1" i="2"/>
  <c r="D45" i="2" l="1"/>
  <c r="D46" i="2" s="1"/>
  <c r="D49" i="2" s="1"/>
  <c r="E32" i="2"/>
  <c r="E35" i="2" s="1"/>
  <c r="H31" i="2"/>
  <c r="H32" i="2" s="1"/>
  <c r="H35" i="2" s="1"/>
  <c r="D51" i="2" l="1"/>
  <c r="D52" i="2" s="1"/>
  <c r="D53" i="2" s="1"/>
  <c r="H38" i="2"/>
  <c r="H39" i="2" s="1"/>
  <c r="H42" i="2" s="1"/>
  <c r="E38" i="2"/>
  <c r="E39" i="2" s="1"/>
  <c r="E42" i="2" s="1"/>
  <c r="E45" i="2" l="1"/>
  <c r="E46" i="2" s="1"/>
  <c r="E49" i="2"/>
  <c r="H45" i="2"/>
  <c r="H46" i="2" s="1"/>
  <c r="H49" i="2" s="1"/>
  <c r="H51" i="2" l="1"/>
  <c r="H52" i="2" s="1"/>
  <c r="H53" i="2" s="1"/>
  <c r="E51" i="2"/>
  <c r="E52" i="2" s="1"/>
  <c r="E53" i="2" s="1"/>
</calcChain>
</file>

<file path=xl/sharedStrings.xml><?xml version="1.0" encoding="utf-8"?>
<sst xmlns="http://schemas.openxmlformats.org/spreadsheetml/2006/main" count="362" uniqueCount="248">
  <si>
    <t>Smeta.RU  (495) 974-1589</t>
  </si>
  <si>
    <t>_SSR_</t>
  </si>
  <si>
    <t>Smeta.RU</t>
  </si>
  <si>
    <t/>
  </si>
  <si>
    <t>Новый ССР 1</t>
  </si>
  <si>
    <t>2000, Январь</t>
  </si>
  <si>
    <t>2019, Июнь</t>
  </si>
  <si>
    <t>Новая стройка 1</t>
  </si>
  <si>
    <t>Благовещинск</t>
  </si>
  <si>
    <t>Гл. 1</t>
  </si>
  <si>
    <t>Глава  1. Подготовка площадок (территории) капитального ремонта</t>
  </si>
  <si>
    <t>Итог 1</t>
  </si>
  <si>
    <t>Затраты по отводу земельного участка, выдаче архитектурно-планировочного задания и выделению красных линий застройки</t>
  </si>
  <si>
    <t>Итог 2</t>
  </si>
  <si>
    <t>Затраты по плате за землю при изъятии (выкупе) земельного участка для строительства</t>
  </si>
  <si>
    <t>Итог 49</t>
  </si>
  <si>
    <t>Затраты по разбивке основных осей зданий и сооружений, переносу их в натуру и закреплению пунктами и знаками.</t>
  </si>
  <si>
    <t>Итог 50</t>
  </si>
  <si>
    <t>Затраты, связанные с получением заказчиком и проектной организацией исходных данных, технических условий на проектирование и проведение необходимых согласовании по проектным решениям, а также выполнением по требованию органов местного самоуправления исп</t>
  </si>
  <si>
    <t>Итог 51</t>
  </si>
  <si>
    <t>Затраты по разминированию территории строительства в районах бывших боевых действий</t>
  </si>
  <si>
    <t>Итог 52</t>
  </si>
  <si>
    <t>Затраты, связанные с выполнением археологических раскопок в пределах строительной площадки</t>
  </si>
  <si>
    <t>Итог 53</t>
  </si>
  <si>
    <t>Плата за аренду земельного участка, предоставляемого на период проектирования и строительства объекта</t>
  </si>
  <si>
    <t>Гл. 2</t>
  </si>
  <si>
    <t>Глава  2. Основные объекты</t>
  </si>
  <si>
    <t>Итог 54</t>
  </si>
  <si>
    <t>Затраты, связанные с компенсацией за сносимые строения и садово-огородные насаждения, посев, вспашку и другие сельскохозяйственные работы,ущерба, наносимого природной среде, произведенные на отчуждаемой территории, возмещением убытков и потерь, по перен</t>
  </si>
  <si>
    <t>Итог 55</t>
  </si>
  <si>
    <t>Затраты, связанные с неблагоприятными гидрогеологическими условиями территории строительства и необходимостью устройства объездов для городского транспорта</t>
  </si>
  <si>
    <t>Гл. 3</t>
  </si>
  <si>
    <t>Глава  3. Объекты подсобного и обслуживающего назначения</t>
  </si>
  <si>
    <t>Гл. 4</t>
  </si>
  <si>
    <t>Глава  4. Наружные сети и сооружения водоснабжения, канализации, теплоснабжения и газоснабжения.</t>
  </si>
  <si>
    <t>Гл. 5</t>
  </si>
  <si>
    <t>Глава  5. Благоустройство и озеленение территории.</t>
  </si>
  <si>
    <t>Локальная смета</t>
  </si>
  <si>
    <t>Итог 47</t>
  </si>
  <si>
    <t>Итог 43</t>
  </si>
  <si>
    <t>Гл. 15</t>
  </si>
  <si>
    <t>Итого по главам 1 - 5</t>
  </si>
  <si>
    <t>Итог 40</t>
  </si>
  <si>
    <t>Гл. 6</t>
  </si>
  <si>
    <t>Глава  6. Временные здания и сооружения.</t>
  </si>
  <si>
    <t>Итог 3</t>
  </si>
  <si>
    <t>Затраты на строительство временных зданий и ссоружений</t>
  </si>
  <si>
    <t>Гл. 16</t>
  </si>
  <si>
    <t>Итого по главам 1 - 6</t>
  </si>
  <si>
    <t>Итог 41</t>
  </si>
  <si>
    <t>Гл. 7</t>
  </si>
  <si>
    <t>Глава  7. Прочие работы и затраты.</t>
  </si>
  <si>
    <t>Итог 4</t>
  </si>
  <si>
    <t>Дополнительные затраты при производстве строительно-монтажных (ремонтно-строительных) работ в зимнее время</t>
  </si>
  <si>
    <t>Итог 5</t>
  </si>
  <si>
    <t>Затраты  на выплату надбавок за подвижной и разъездной характер работ.</t>
  </si>
  <si>
    <t>Итог 6</t>
  </si>
  <si>
    <t>Затраты по перевозке автомобильным транспортом работников строительных и монтажных организаций или компенсация расходов по организации специальных маршрутов городского пассажирского транспорта</t>
  </si>
  <si>
    <t>Итог 7</t>
  </si>
  <si>
    <t>Затраты, связанные с командированием рабочих для выполнения строительных, монтажных и специальных строительных работ</t>
  </si>
  <si>
    <t>Итог 8</t>
  </si>
  <si>
    <t>Затраты на содержание действующих постоянных автомобильных дорог и восстановление их после окончания строительства</t>
  </si>
  <si>
    <t>Итог 9</t>
  </si>
  <si>
    <t>Затраты по охране объектов охранными организациями МВД и частными, имеющими право на осуществление охранной деятельности.</t>
  </si>
  <si>
    <t>Итог 10</t>
  </si>
  <si>
    <t>Затраты по мойке строительного автотранспорта</t>
  </si>
  <si>
    <t>Итог 11</t>
  </si>
  <si>
    <t>Затраты на представительские расходы.</t>
  </si>
  <si>
    <t>Итог 12</t>
  </si>
  <si>
    <t>Затраты, связанные с покрытием отчислений для выполнения задач по пожарной охраны.</t>
  </si>
  <si>
    <t>Итог 13</t>
  </si>
  <si>
    <t>Затраты  строительных организаций по добровольному страхованию работников и имущества, в том числе строительных рисков</t>
  </si>
  <si>
    <t>Итог 14</t>
  </si>
  <si>
    <t>Затраты, связанные с уплатой налогов, сборов, отчислений в специальные внебюджетные фонды, а также платежи за предельно допустимые выбросы (сбросы) загрязняющих веществ.</t>
  </si>
  <si>
    <t>Итог 15</t>
  </si>
  <si>
    <t>Затраты на организацию и проведение подрядных торгов (тендеров)</t>
  </si>
  <si>
    <t>Итог 16</t>
  </si>
  <si>
    <t>Затраты на возмещение расходов по лицензированию строительной деятельности</t>
  </si>
  <si>
    <t>Итог 17</t>
  </si>
  <si>
    <t>Затраты  на  развитие инфраструктуры подрядной организации</t>
  </si>
  <si>
    <t>Итог 18</t>
  </si>
  <si>
    <t>Затраты по переоценке основных фондов подрядной организации</t>
  </si>
  <si>
    <t>Итог 19</t>
  </si>
  <si>
    <t>Затраты по оплате сборов за перевозку негабаритных грузов по дорогам и мостам</t>
  </si>
  <si>
    <t>Итог 20</t>
  </si>
  <si>
    <t>Затраты, связанные с перебазированием строительно-монтажных организаций с одной стройки на другую</t>
  </si>
  <si>
    <t>Итог 21</t>
  </si>
  <si>
    <t>Затраты на компенсацию убытков, связанных с организацией для работников СМО специальных маршрутов городского пассажирского транспорта.</t>
  </si>
  <si>
    <t>Итог 22</t>
  </si>
  <si>
    <t>Затраты на проведение пусконаладочных работ</t>
  </si>
  <si>
    <t>Итог 23</t>
  </si>
  <si>
    <t>Затраты по выплате дорожного налога</t>
  </si>
  <si>
    <t>Итог 24</t>
  </si>
  <si>
    <t>Затраты по оплате сопровождения государственных инвестиционных программ</t>
  </si>
  <si>
    <t>Итог 45</t>
  </si>
  <si>
    <t>Затраты, связанные с осуществлением работ вахтовым методом (за исключением вахтовой надбавки к тарифной ставке, учитываемой в локальных сметах)</t>
  </si>
  <si>
    <t>Итог 25</t>
  </si>
  <si>
    <t>Затраты  на возмещение единовременных ежегодных вознаграждений (процентные надбавки) за выслугу лет и предоставление дополнительных отпусков за непрерывный стаж работы</t>
  </si>
  <si>
    <t>Итог 26</t>
  </si>
  <si>
    <t>Затраты, связанные с премированием за ввод в действие построенных объектов</t>
  </si>
  <si>
    <t>Итог 27</t>
  </si>
  <si>
    <t>Затраты  по оплате услуг коммунальных и эксплуатационных служб по объектам жилищного и культурно-бытового назначения</t>
  </si>
  <si>
    <t>Итог 56</t>
  </si>
  <si>
    <t>Затраты, связанные с использованием военно-строительных частей, студенческих отрядов и других контингентов (организованный набор рабочих)</t>
  </si>
  <si>
    <t>Итог 57</t>
  </si>
  <si>
    <t>Затраты на проведение специальных мероприятий по обеспечению нормальных условий труда (борьба с радиоактивностью, силикозом, малярией, энцефалитным клещом, гнусом и др.)</t>
  </si>
  <si>
    <t>Итог 58</t>
  </si>
  <si>
    <t>Затраты по содержанию горноспасательной службы</t>
  </si>
  <si>
    <t>Гл. 17</t>
  </si>
  <si>
    <t>Итого по главам 1 - 7</t>
  </si>
  <si>
    <t>Итог 42</t>
  </si>
  <si>
    <t>Гл. 8</t>
  </si>
  <si>
    <t>Глава 8. Технический надзор</t>
  </si>
  <si>
    <t>ГСНр-81-05-01-2001, п. 3.3</t>
  </si>
  <si>
    <t>Итог 48</t>
  </si>
  <si>
    <t>Временные здания и сооружения, ГСНр-81-05-01-2001, п. 3.3; - 1,4%</t>
  </si>
  <si>
    <t>Итог 28</t>
  </si>
  <si>
    <t>Затраты  на содержание службы заказчика-застройцика, привлекаемого государственным инвестором для реализации государственного заказа на строительство.</t>
  </si>
  <si>
    <t>Итог 29</t>
  </si>
  <si>
    <t>Средства на возмещение затрат по оплате услуг Управления государственного архитектурво-строительного надзора (УГАСН)</t>
  </si>
  <si>
    <t>Гл. 18</t>
  </si>
  <si>
    <t>Итого по главам 1-8</t>
  </si>
  <si>
    <t>Итог 46</t>
  </si>
  <si>
    <t>Гл. 9</t>
  </si>
  <si>
    <t>Глава 9. Проектные и изыскательские работы, авторский надзор</t>
  </si>
  <si>
    <t>ГСНр 81-05-02-2001, п. 1.4, зона VI</t>
  </si>
  <si>
    <t>Итог 60</t>
  </si>
  <si>
    <t>Дополнительные затраты в зимнее время,( ГСНр 81-05-02-2001, п. 1.4, зона VI; 3,76%  и к-т 0,9  Согласно ГСНр 81-05-02-2001, п. 1.4;  п. 28.)  - 3.384%</t>
  </si>
  <si>
    <t>Итог 30</t>
  </si>
  <si>
    <t>Средства на оплату проектных работ</t>
  </si>
  <si>
    <t>Итог 31</t>
  </si>
  <si>
    <t>Средства на оплату изыскательских работ</t>
  </si>
  <si>
    <t>Итог 32</t>
  </si>
  <si>
    <t>Средства на оплату проведения авторского надзора</t>
  </si>
  <si>
    <t>Итог 33</t>
  </si>
  <si>
    <t>Средства на оплату проведения экспертизы предпроектной и проектно-сметной документации</t>
  </si>
  <si>
    <t>Итог 34</t>
  </si>
  <si>
    <t>Средства, связанные с испытанием свай, проводимых подрядной организацией в период разработки проектной документации по техническому заданию заказчика строительства</t>
  </si>
  <si>
    <t>Итог 35</t>
  </si>
  <si>
    <t>Суммы долевого участия</t>
  </si>
  <si>
    <t>Итог 36</t>
  </si>
  <si>
    <t>Средства на возмещение затрат, выявившихся после утверждения проектной документации</t>
  </si>
  <si>
    <t>Итог 59</t>
  </si>
  <si>
    <t>Разработка тендерной документации</t>
  </si>
  <si>
    <t>Гл. 10</t>
  </si>
  <si>
    <t>ИТОГО ПО ГЛАВАМ 1-9</t>
  </si>
  <si>
    <t>Итог 37</t>
  </si>
  <si>
    <t>Итого по разделам 1 - 9</t>
  </si>
  <si>
    <t>Итог 38</t>
  </si>
  <si>
    <t>Средства на возмещение расходов по оплате непредвиденных работ и затрат.</t>
  </si>
  <si>
    <t>Итог 44</t>
  </si>
  <si>
    <t>Средства на возмещение затрат по уплате федерального налога на пользователей Средства на возмещение затрат по уплате федерального налога на пользователей автомобильных  дорог.</t>
  </si>
  <si>
    <t>Итог 39</t>
  </si>
  <si>
    <t>Средства на покрытие затрат по уплате налога на добавленную стоимость</t>
  </si>
  <si>
    <t>ФНС России в Амурской области, Амурская область,г. Благовещенск, ул. Пушкина, д. 104</t>
  </si>
  <si>
    <t>Устройство металического ограждения</t>
  </si>
  <si>
    <t>Глава 1. Подготовка территории строительства</t>
  </si>
  <si>
    <t>Оформление земельного участка</t>
  </si>
  <si>
    <t>Затраты по разбивке основных осей зданий и сооружений</t>
  </si>
  <si>
    <t>Плата за землю при выкупе земельного участка для строительства</t>
  </si>
  <si>
    <t>Затраты, связанные с получением исходных данных и технических условий</t>
  </si>
  <si>
    <t>Археологические раскопки</t>
  </si>
  <si>
    <t>Плата за аренду земельного участка в период строительства</t>
  </si>
  <si>
    <t>Компенсационные выплаты</t>
  </si>
  <si>
    <t>Затраты, связанные с неблагоприятными гидрогеологическими условиями</t>
  </si>
  <si>
    <t>Затраты на устройства объездов для городского транспорта</t>
  </si>
  <si>
    <t>Освобождение территории строительства</t>
  </si>
  <si>
    <t>Осушение территории стройки</t>
  </si>
  <si>
    <t>Затраты на разминирование территории строительства</t>
  </si>
  <si>
    <t>Рекультивация земель</t>
  </si>
  <si>
    <t>Глава  8. Временные здания и сооружения</t>
  </si>
  <si>
    <t>Временные здания и сооружения</t>
  </si>
  <si>
    <t>Глава  9. Прочие работы и затраты</t>
  </si>
  <si>
    <t>Зимнее удорожание</t>
  </si>
  <si>
    <t>Лимит по снегоборьбе</t>
  </si>
  <si>
    <t>Содержание действующих постоянных автомобильных дорог</t>
  </si>
  <si>
    <t>Затраты по перевозке автомобильным транспортом работников строительных и монтажных организаций</t>
  </si>
  <si>
    <t>Вахтовый метод</t>
  </si>
  <si>
    <t>Командировочные</t>
  </si>
  <si>
    <t>Перебазирование строительно-монтажных организаций</t>
  </si>
  <si>
    <t>Премированием за ввод в действие построенных объектов</t>
  </si>
  <si>
    <t>Добровольное страхование работников и имущества, в том числе строительных рисков</t>
  </si>
  <si>
    <t>Средства на организацию и проведение подрядных торгов (тендеров)</t>
  </si>
  <si>
    <t>Борьба с гнусом</t>
  </si>
  <si>
    <t>Пусконаладочные работы (вхолостую)</t>
  </si>
  <si>
    <t>Глава 10. Содержание дирекции (технический надзор) строящегося предприятия (сооружения)</t>
  </si>
  <si>
    <t>Содержание службы заказчика-застройщика (технического надзора) строящегося предприятия</t>
  </si>
  <si>
    <t>Глава 11. Подготовка эксплуатационных кадров</t>
  </si>
  <si>
    <t>Подготовка эксплуатационных кадров</t>
  </si>
  <si>
    <t>Глава 12. Проектные и изыскательские работы, авторский надзор</t>
  </si>
  <si>
    <t>Проектные работы</t>
  </si>
  <si>
    <t>Изыскательские работы</t>
  </si>
  <si>
    <t>Авторский надзор</t>
  </si>
  <si>
    <t>Экспертиза предпроектной и проектной документации</t>
  </si>
  <si>
    <t>Испытание свай</t>
  </si>
  <si>
    <t>Камеральная проверка</t>
  </si>
  <si>
    <t>Подготовка тендерной документации</t>
  </si>
  <si>
    <t>За итогом</t>
  </si>
  <si>
    <t>Резерв средств на непредвиденные работы и затраты</t>
  </si>
  <si>
    <t>Суммы налога на добавленную стоимость (НДС)</t>
  </si>
  <si>
    <t>Возвратные суммы, учитывающие стоимость</t>
  </si>
  <si>
    <t>Пусконаладочные работы (под нагрузкой)</t>
  </si>
  <si>
    <t>Форма № 1</t>
  </si>
  <si>
    <t>СВОДНЫЙ СМЕТНЫЙ РАСЧЕТ КАПИТАЛЬНОГО РЕМОНТА</t>
  </si>
  <si>
    <t>(наименование стройки)</t>
  </si>
  <si>
    <t>Составлен в ценах по состоянию на</t>
  </si>
  <si>
    <t>год</t>
  </si>
  <si>
    <t>№</t>
  </si>
  <si>
    <t>п/п</t>
  </si>
  <si>
    <t>Номера</t>
  </si>
  <si>
    <t xml:space="preserve">сметных </t>
  </si>
  <si>
    <t>расчетов</t>
  </si>
  <si>
    <t>и смет</t>
  </si>
  <si>
    <t>Наименование глав, объектов,</t>
  </si>
  <si>
    <t>работ и затрат</t>
  </si>
  <si>
    <t>Сметная стоимость, тыс.руб.</t>
  </si>
  <si>
    <t>строи-</t>
  </si>
  <si>
    <t>тельных</t>
  </si>
  <si>
    <t>работ</t>
  </si>
  <si>
    <t>монтажных</t>
  </si>
  <si>
    <t>оборудова-</t>
  </si>
  <si>
    <t>ния, мебели,</t>
  </si>
  <si>
    <t>инвентаря</t>
  </si>
  <si>
    <t>прочих</t>
  </si>
  <si>
    <t>затрат</t>
  </si>
  <si>
    <t>Общая</t>
  </si>
  <si>
    <t xml:space="preserve">сметная </t>
  </si>
  <si>
    <t>стоимость</t>
  </si>
  <si>
    <t>1</t>
  </si>
  <si>
    <t>3</t>
  </si>
  <si>
    <t>4</t>
  </si>
  <si>
    <t>5</t>
  </si>
  <si>
    <t>Руководитель проектной организации</t>
  </si>
  <si>
    <t>[подпись(инициалы,фамилия)]</t>
  </si>
  <si>
    <t>Главный инженер проекта</t>
  </si>
  <si>
    <t xml:space="preserve">   (наименование)</t>
  </si>
  <si>
    <t>Заказчик</t>
  </si>
  <si>
    <t>[должность,подпись(инициалы,фамилия)]</t>
  </si>
  <si>
    <t>Средства на возмещение расходов по оплате непредвиденных работ и затрат. 2%</t>
  </si>
  <si>
    <t>Локальная смета №1</t>
  </si>
  <si>
    <t xml:space="preserve">Индекс изменения сметной стоимости
строительно-монтажных и пусконаладочных работ по объектам строительства,
определяемых с применением федеральных и территориальных единичных расценок, на II квартал 2019 года1 - 8,62
</t>
  </si>
  <si>
    <t>Письмо Министерства стр-ва и ЖКХ РФ №17998-ДВ/09 от 17.05.2019 г. №2003-ДВ/09 от 04.06.2019 г (Амуркая область 
(1 зона)</t>
  </si>
  <si>
    <t>НДС 20 %</t>
  </si>
  <si>
    <t>Итого с непридвиденными</t>
  </si>
  <si>
    <t>Административное здание Филиала ФКУ «Налог-Сервис» ФНС России в Амурской области,
по адресу: Амурская область, г. Благовещенск, ул. Пушкина, д. 104»
Благоустройство территории.</t>
  </si>
  <si>
    <t>Письмо Минэкономразвития №28438-АТ/ДОЗ от 03.10.2018</t>
  </si>
  <si>
    <t>С учетом индекса дефлятор на 2-4 кв 2019 г и 2020г: (105%-100%)/4*2+100=102,5%*104,4% = 107,01%)</t>
  </si>
  <si>
    <t>Всего по сводному сметному расчету в прогнозных  ценах с учетом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</si>
</sst>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\ mmmm\ yyyy\ \г\."/>
  </numFmts>
  <fonts count="12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6" xfId="0" applyFont="1" applyBorder="1"/>
    <xf numFmtId="0" fontId="7" fillId="0" borderId="6" xfId="0" applyFont="1" applyBorder="1" applyAlignment="1">
      <alignment horizontal="right" wrapText="1"/>
    </xf>
    <xf numFmtId="0" fontId="6" fillId="0" borderId="0" xfId="0" applyFont="1" applyAlignment="1">
      <alignment horizontal="left" wrapText="1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 shrinkToFit="1"/>
    </xf>
    <xf numFmtId="0" fontId="3" fillId="0" borderId="6" xfId="0" applyFont="1" applyBorder="1" applyAlignment="1">
      <alignment horizontal="left" wrapText="1" shrinkToFit="1"/>
    </xf>
    <xf numFmtId="0" fontId="8" fillId="0" borderId="0" xfId="0" applyFont="1"/>
    <xf numFmtId="0" fontId="3" fillId="0" borderId="1" xfId="0" applyFont="1" applyBorder="1"/>
    <xf numFmtId="0" fontId="6" fillId="0" borderId="6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6" xfId="0" applyFont="1" applyBorder="1" applyAlignment="1">
      <alignment horizontal="left" wrapText="1"/>
    </xf>
    <xf numFmtId="4" fontId="7" fillId="0" borderId="6" xfId="0" applyNumberFormat="1" applyFont="1" applyBorder="1" applyAlignment="1">
      <alignment horizontal="right"/>
    </xf>
    <xf numFmtId="43" fontId="7" fillId="0" borderId="6" xfId="1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7" fillId="0" borderId="6" xfId="0" applyFont="1" applyBorder="1" applyAlignment="1">
      <alignment horizontal="center" wrapText="1" shrinkToFit="1"/>
    </xf>
    <xf numFmtId="0" fontId="7" fillId="0" borderId="6" xfId="0" applyFont="1" applyBorder="1" applyAlignment="1">
      <alignment horizontal="left" wrapText="1" shrinkToFit="1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0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topLeftCell="A35" zoomScaleNormal="100" workbookViewId="0">
      <selection activeCell="C60" sqref="C60"/>
    </sheetView>
  </sheetViews>
  <sheetFormatPr defaultRowHeight="12.75" x14ac:dyDescent="0.2"/>
  <cols>
    <col min="1" max="1" width="4.7109375" customWidth="1"/>
    <col min="2" max="2" width="16" customWidth="1"/>
    <col min="3" max="3" width="40.7109375" customWidth="1"/>
    <col min="4" max="8" width="12.7109375" style="32" customWidth="1"/>
    <col min="10" max="20" width="0" hidden="1" customWidth="1"/>
    <col min="21" max="21" width="100.7109375" hidden="1" customWidth="1"/>
  </cols>
  <sheetData>
    <row r="1" spans="1:8" s="5" customFormat="1" ht="11.25" x14ac:dyDescent="0.2">
      <c r="A1" s="5" t="str">
        <f>Source!B1</f>
        <v>Smeta.RU  (495) 974-1589</v>
      </c>
      <c r="D1" s="26"/>
      <c r="E1" s="26"/>
      <c r="F1" s="26"/>
      <c r="G1" s="26" t="s">
        <v>202</v>
      </c>
      <c r="H1" s="26"/>
    </row>
    <row r="2" spans="1:8" x14ac:dyDescent="0.2">
      <c r="A2" s="4"/>
      <c r="B2" s="4"/>
      <c r="C2" s="4"/>
      <c r="D2" s="27"/>
      <c r="E2" s="27"/>
      <c r="F2" s="27"/>
      <c r="G2" s="27"/>
      <c r="H2" s="27"/>
    </row>
    <row r="3" spans="1:8" x14ac:dyDescent="0.2">
      <c r="A3" s="4"/>
      <c r="B3" s="19">
        <v>43728</v>
      </c>
      <c r="C3" s="19"/>
      <c r="D3" s="19"/>
      <c r="E3" s="27"/>
      <c r="F3" s="27"/>
      <c r="G3" s="27"/>
      <c r="H3" s="27"/>
    </row>
    <row r="4" spans="1:8" x14ac:dyDescent="0.2">
      <c r="A4" s="4"/>
      <c r="B4" s="4"/>
      <c r="C4" s="4"/>
      <c r="D4" s="27"/>
      <c r="E4" s="27"/>
      <c r="F4" s="27"/>
      <c r="G4" s="27"/>
      <c r="H4" s="27"/>
    </row>
    <row r="5" spans="1:8" ht="15.75" x14ac:dyDescent="0.25">
      <c r="A5" s="20" t="s">
        <v>203</v>
      </c>
      <c r="B5" s="20"/>
      <c r="C5" s="20"/>
      <c r="D5" s="20"/>
      <c r="E5" s="20"/>
      <c r="F5" s="20"/>
      <c r="G5" s="20"/>
      <c r="H5" s="20"/>
    </row>
    <row r="6" spans="1:8" x14ac:dyDescent="0.2">
      <c r="A6" s="4"/>
      <c r="B6" s="4"/>
      <c r="C6" s="4"/>
      <c r="D6" s="27"/>
      <c r="E6" s="27"/>
      <c r="F6" s="27"/>
      <c r="G6" s="27"/>
      <c r="H6" s="27"/>
    </row>
    <row r="7" spans="1:8" x14ac:dyDescent="0.2">
      <c r="A7" s="4"/>
      <c r="B7" s="4"/>
      <c r="C7" s="4"/>
      <c r="D7" s="27"/>
      <c r="E7" s="27"/>
      <c r="F7" s="27"/>
      <c r="G7" s="27"/>
      <c r="H7" s="27"/>
    </row>
    <row r="8" spans="1:8" ht="40.5" customHeight="1" x14ac:dyDescent="0.2">
      <c r="A8" s="41" t="s">
        <v>244</v>
      </c>
      <c r="B8" s="41"/>
      <c r="C8" s="41"/>
      <c r="D8" s="41"/>
      <c r="E8" s="41"/>
      <c r="F8" s="41"/>
      <c r="G8" s="41"/>
      <c r="H8" s="41"/>
    </row>
    <row r="9" spans="1:8" x14ac:dyDescent="0.2">
      <c r="A9" s="17" t="s">
        <v>204</v>
      </c>
      <c r="B9" s="17"/>
      <c r="C9" s="17"/>
      <c r="D9" s="17"/>
      <c r="E9" s="17"/>
      <c r="F9" s="17"/>
      <c r="G9" s="17"/>
      <c r="H9" s="17"/>
    </row>
    <row r="10" spans="1:8" x14ac:dyDescent="0.2">
      <c r="A10" s="21" t="str">
        <f>Source!Q4</f>
        <v/>
      </c>
      <c r="B10" s="21"/>
      <c r="C10" s="21"/>
      <c r="D10" s="21"/>
      <c r="E10" s="21"/>
      <c r="F10" s="21"/>
      <c r="G10" s="21"/>
      <c r="H10" s="21"/>
    </row>
    <row r="11" spans="1:8" x14ac:dyDescent="0.2">
      <c r="A11" s="5" t="s">
        <v>205</v>
      </c>
      <c r="B11" s="5"/>
      <c r="C11" s="5"/>
      <c r="D11" s="26">
        <f>Source!S4</f>
        <v>2000</v>
      </c>
      <c r="E11" s="26" t="s">
        <v>206</v>
      </c>
      <c r="F11" s="26"/>
      <c r="G11" s="26"/>
      <c r="H11" s="26"/>
    </row>
    <row r="12" spans="1:8" x14ac:dyDescent="0.2">
      <c r="A12" s="35"/>
      <c r="B12" s="35" t="s">
        <v>209</v>
      </c>
      <c r="C12" s="35"/>
      <c r="D12" s="36" t="s">
        <v>215</v>
      </c>
      <c r="E12" s="37"/>
      <c r="F12" s="37"/>
      <c r="G12" s="37"/>
      <c r="H12" s="39" t="s">
        <v>225</v>
      </c>
    </row>
    <row r="13" spans="1:8" x14ac:dyDescent="0.2">
      <c r="A13" s="38" t="s">
        <v>207</v>
      </c>
      <c r="B13" s="38" t="s">
        <v>210</v>
      </c>
      <c r="C13" s="38" t="s">
        <v>213</v>
      </c>
      <c r="D13" s="35" t="s">
        <v>216</v>
      </c>
      <c r="E13" s="35" t="s">
        <v>219</v>
      </c>
      <c r="F13" s="35" t="s">
        <v>220</v>
      </c>
      <c r="G13" s="35" t="s">
        <v>223</v>
      </c>
      <c r="H13" s="40" t="s">
        <v>226</v>
      </c>
    </row>
    <row r="14" spans="1:8" x14ac:dyDescent="0.2">
      <c r="A14" s="38" t="s">
        <v>208</v>
      </c>
      <c r="B14" s="38" t="s">
        <v>211</v>
      </c>
      <c r="C14" s="38" t="s">
        <v>214</v>
      </c>
      <c r="D14" s="38" t="s">
        <v>217</v>
      </c>
      <c r="E14" s="38" t="s">
        <v>218</v>
      </c>
      <c r="F14" s="38" t="s">
        <v>221</v>
      </c>
      <c r="G14" s="38" t="s">
        <v>224</v>
      </c>
      <c r="H14" s="40" t="s">
        <v>227</v>
      </c>
    </row>
    <row r="15" spans="1:8" x14ac:dyDescent="0.2">
      <c r="A15" s="38"/>
      <c r="B15" s="38" t="s">
        <v>212</v>
      </c>
      <c r="C15" s="38"/>
      <c r="D15" s="38" t="s">
        <v>218</v>
      </c>
      <c r="E15" s="38"/>
      <c r="F15" s="38" t="s">
        <v>222</v>
      </c>
      <c r="G15" s="38"/>
      <c r="H15" s="40"/>
    </row>
    <row r="16" spans="1:8" x14ac:dyDescent="0.2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7">
        <v>8</v>
      </c>
    </row>
    <row r="17" spans="1:21" x14ac:dyDescent="0.2">
      <c r="A17" s="8"/>
      <c r="B17" s="8"/>
      <c r="C17" s="8"/>
      <c r="D17" s="28"/>
      <c r="E17" s="28"/>
      <c r="F17" s="28"/>
      <c r="G17" s="28"/>
      <c r="H17" s="28"/>
    </row>
    <row r="18" spans="1:21" x14ac:dyDescent="0.2">
      <c r="A18" s="8"/>
      <c r="B18" s="8"/>
      <c r="C18" s="16" t="str">
        <f>Source!G12</f>
        <v>Глава  1. Подготовка площадок (территории) капитального ремонта</v>
      </c>
      <c r="D18" s="16"/>
      <c r="E18" s="16"/>
      <c r="F18" s="16"/>
      <c r="G18" s="16"/>
      <c r="H18" s="16"/>
    </row>
    <row r="19" spans="1:21" x14ac:dyDescent="0.2">
      <c r="A19" s="8"/>
      <c r="B19" s="8"/>
      <c r="C19" s="9" t="str">
        <f>CONCATENATE("Итого по ", Source!F12)</f>
        <v>Итого по Гл. 1</v>
      </c>
      <c r="D19" s="23" t="str">
        <f>IF(Source!S12=0,"-", Source!S12/1000)</f>
        <v>-</v>
      </c>
      <c r="E19" s="23" t="str">
        <f>IF(Source!T12=0,"-", Source!T12/1000)</f>
        <v>-</v>
      </c>
      <c r="F19" s="23" t="str">
        <f>IF(Source!U12=0,"-", Source!U12/1000)</f>
        <v>-</v>
      </c>
      <c r="G19" s="23" t="str">
        <f>IF(Source!V12=0,"-", Source!V12/1000)</f>
        <v>-</v>
      </c>
      <c r="H19" s="23" t="str">
        <f>IF(Source!W12=0,"-", Source!W12/1000)</f>
        <v>-</v>
      </c>
    </row>
    <row r="20" spans="1:21" x14ac:dyDescent="0.2">
      <c r="A20" s="8"/>
      <c r="B20" s="8"/>
      <c r="C20" s="8"/>
      <c r="D20" s="28"/>
      <c r="E20" s="28"/>
      <c r="F20" s="28"/>
      <c r="G20" s="28"/>
      <c r="H20" s="28"/>
    </row>
    <row r="21" spans="1:21" x14ac:dyDescent="0.2">
      <c r="A21" s="8"/>
      <c r="B21" s="8"/>
      <c r="C21" s="16" t="str">
        <f>Source!G20</f>
        <v>Глава  2. Основные объекты</v>
      </c>
      <c r="D21" s="16"/>
      <c r="E21" s="16"/>
      <c r="F21" s="16"/>
      <c r="G21" s="16"/>
      <c r="H21" s="16"/>
    </row>
    <row r="22" spans="1:21" x14ac:dyDescent="0.2">
      <c r="A22" s="8"/>
      <c r="B22" s="8"/>
      <c r="C22" s="9" t="str">
        <f>CONCATENATE("Итого по ", Source!F20)</f>
        <v>Итого по Гл. 2</v>
      </c>
      <c r="D22" s="23" t="str">
        <f>IF(Source!S20=0,"-", Source!S20/1000)</f>
        <v>-</v>
      </c>
      <c r="E22" s="23" t="str">
        <f>IF(Source!T20=0,"-", Source!T20/1000)</f>
        <v>-</v>
      </c>
      <c r="F22" s="23" t="str">
        <f>IF(Source!U20=0,"-", Source!U20/1000)</f>
        <v>-</v>
      </c>
      <c r="G22" s="23" t="str">
        <f>IF(Source!V20=0,"-", Source!V20/1000)</f>
        <v>-</v>
      </c>
      <c r="H22" s="23" t="str">
        <f>IF(Source!W20=0,"-", Source!W20/1000)</f>
        <v>-</v>
      </c>
    </row>
    <row r="23" spans="1:21" x14ac:dyDescent="0.2">
      <c r="A23" s="8"/>
      <c r="B23" s="8"/>
      <c r="C23" s="8"/>
      <c r="D23" s="28"/>
      <c r="E23" s="28"/>
      <c r="F23" s="28"/>
      <c r="G23" s="28"/>
      <c r="H23" s="28"/>
    </row>
    <row r="24" spans="1:21" x14ac:dyDescent="0.2">
      <c r="A24" s="8"/>
      <c r="B24" s="8"/>
      <c r="C24" s="16" t="str">
        <f>Source!G23</f>
        <v>Глава  3. Объекты подсобного и обслуживающего назначения</v>
      </c>
      <c r="D24" s="16"/>
      <c r="E24" s="16"/>
      <c r="F24" s="16"/>
      <c r="G24" s="16"/>
      <c r="H24" s="16"/>
    </row>
    <row r="25" spans="1:21" x14ac:dyDescent="0.2">
      <c r="A25" s="8"/>
      <c r="B25" s="8"/>
      <c r="C25" s="9" t="str">
        <f>CONCATENATE("Итого по ", Source!F23)</f>
        <v>Итого по Гл. 3</v>
      </c>
      <c r="D25" s="23" t="str">
        <f>IF(Source!S23=0,"-", Source!S23/1000)</f>
        <v>-</v>
      </c>
      <c r="E25" s="23" t="str">
        <f>IF(Source!T23=0,"-", Source!T23/1000)</f>
        <v>-</v>
      </c>
      <c r="F25" s="23" t="str">
        <f>IF(Source!U23=0,"-", Source!U23/1000)</f>
        <v>-</v>
      </c>
      <c r="G25" s="23" t="str">
        <f>IF(Source!V23=0,"-", Source!V23/1000)</f>
        <v>-</v>
      </c>
      <c r="H25" s="23" t="str">
        <f>IF(Source!W23=0,"-", Source!W23/1000)</f>
        <v>-</v>
      </c>
    </row>
    <row r="26" spans="1:21" x14ac:dyDescent="0.2">
      <c r="A26" s="8"/>
      <c r="B26" s="8"/>
      <c r="C26" s="8"/>
      <c r="D26" s="28"/>
      <c r="E26" s="28"/>
      <c r="F26" s="28"/>
      <c r="G26" s="28"/>
      <c r="H26" s="28"/>
    </row>
    <row r="27" spans="1:21" x14ac:dyDescent="0.2">
      <c r="A27" s="8"/>
      <c r="B27" s="8"/>
      <c r="C27" s="16" t="str">
        <f>Source!G24</f>
        <v>Глава  4. Наружные сети и сооружения водоснабжения, канализации, теплоснабжения и газоснабжения.</v>
      </c>
      <c r="D27" s="16"/>
      <c r="E27" s="16"/>
      <c r="F27" s="16"/>
      <c r="G27" s="16"/>
      <c r="H27" s="16"/>
      <c r="U27" s="10" t="str">
        <f>Source!G24</f>
        <v>Глава  4. Наружные сети и сооружения водоснабжения, канализации, теплоснабжения и газоснабжения.</v>
      </c>
    </row>
    <row r="28" spans="1:21" x14ac:dyDescent="0.2">
      <c r="A28" s="8"/>
      <c r="B28" s="8"/>
      <c r="C28" s="9" t="str">
        <f>CONCATENATE("Итого по ", Source!F24)</f>
        <v>Итого по Гл. 4</v>
      </c>
      <c r="D28" s="23" t="str">
        <f>IF(Source!S24=0,"-", Source!S24/1000)</f>
        <v>-</v>
      </c>
      <c r="E28" s="23" t="str">
        <f>IF(Source!T24=0,"-", Source!T24/1000)</f>
        <v>-</v>
      </c>
      <c r="F28" s="23" t="str">
        <f>IF(Source!U24=0,"-", Source!U24/1000)</f>
        <v>-</v>
      </c>
      <c r="G28" s="23" t="str">
        <f>IF(Source!V24=0,"-", Source!V24/1000)</f>
        <v>-</v>
      </c>
      <c r="H28" s="23" t="str">
        <f>IF(Source!W24=0,"-", Source!W24/1000)</f>
        <v>-</v>
      </c>
    </row>
    <row r="29" spans="1:21" x14ac:dyDescent="0.2">
      <c r="A29" s="8"/>
      <c r="B29" s="8"/>
      <c r="C29" s="8"/>
      <c r="D29" s="28"/>
      <c r="E29" s="28"/>
      <c r="F29" s="28"/>
      <c r="G29" s="28"/>
      <c r="H29" s="28"/>
    </row>
    <row r="30" spans="1:21" x14ac:dyDescent="0.2">
      <c r="A30" s="8"/>
      <c r="B30" s="8"/>
      <c r="C30" s="16" t="str">
        <f>Source!G25</f>
        <v>Глава  5. Благоустройство и озеленение территории.</v>
      </c>
      <c r="D30" s="16"/>
      <c r="E30" s="16"/>
      <c r="F30" s="16"/>
      <c r="G30" s="16"/>
      <c r="H30" s="16"/>
    </row>
    <row r="31" spans="1:21" ht="25.5" x14ac:dyDescent="0.2">
      <c r="A31" s="11" t="s">
        <v>228</v>
      </c>
      <c r="B31" s="12" t="s">
        <v>239</v>
      </c>
      <c r="C31" s="13" t="s">
        <v>239</v>
      </c>
      <c r="D31" s="29">
        <f>484820/1000</f>
        <v>484.82</v>
      </c>
      <c r="E31" s="29">
        <f>IF(Source!T26=0,"-", Source!T26/1000)</f>
        <v>1.1339999999999999</v>
      </c>
      <c r="F31" s="29" t="str">
        <f>IF(Source!U26=0,"-", Source!U26/1000)</f>
        <v>-</v>
      </c>
      <c r="G31" s="29" t="str">
        <f>IF(Source!V26=0,"-", Source!V26/1000)</f>
        <v>-</v>
      </c>
      <c r="H31" s="29">
        <f>D31+E31</f>
        <v>485.95400000000001</v>
      </c>
    </row>
    <row r="32" spans="1:21" x14ac:dyDescent="0.2">
      <c r="A32" s="8"/>
      <c r="B32" s="8"/>
      <c r="C32" s="9" t="str">
        <f>CONCATENATE("Итого по ", Source!F25)</f>
        <v>Итого по Гл. 5</v>
      </c>
      <c r="D32" s="23">
        <f>D31</f>
        <v>484.82</v>
      </c>
      <c r="E32" s="23">
        <f>E31</f>
        <v>1.1339999999999999</v>
      </c>
      <c r="F32" s="23" t="str">
        <f>IF(Source!U25=0,"-", Source!U25/1000)</f>
        <v>-</v>
      </c>
      <c r="G32" s="23" t="str">
        <f>IF(Source!V25=0,"-", Source!V25/1000)</f>
        <v>-</v>
      </c>
      <c r="H32" s="23">
        <f>H31</f>
        <v>485.95400000000001</v>
      </c>
    </row>
    <row r="33" spans="1:8" x14ac:dyDescent="0.2">
      <c r="A33" s="8"/>
      <c r="B33" s="8"/>
      <c r="C33" s="8"/>
      <c r="D33" s="28"/>
      <c r="E33" s="28"/>
      <c r="F33" s="28"/>
      <c r="G33" s="28"/>
      <c r="H33" s="28"/>
    </row>
    <row r="34" spans="1:8" x14ac:dyDescent="0.2">
      <c r="A34" s="8"/>
      <c r="B34" s="8"/>
      <c r="C34" s="16" t="str">
        <f>Source!G29</f>
        <v>Итого по главам 1 - 5</v>
      </c>
      <c r="D34" s="16"/>
      <c r="E34" s="16"/>
      <c r="F34" s="16"/>
      <c r="G34" s="16"/>
      <c r="H34" s="16"/>
    </row>
    <row r="35" spans="1:8" x14ac:dyDescent="0.2">
      <c r="A35" s="8"/>
      <c r="B35" s="8"/>
      <c r="C35" s="9" t="str">
        <f>CONCATENATE("Итого по ", Source!F29)</f>
        <v>Итого по Гл. 15</v>
      </c>
      <c r="D35" s="23">
        <f>D32</f>
        <v>484.82</v>
      </c>
      <c r="E35" s="23">
        <f>E32</f>
        <v>1.1339999999999999</v>
      </c>
      <c r="F35" s="23" t="str">
        <f>IF(Source!U29=0,"-", Source!U29/1000)</f>
        <v>-</v>
      </c>
      <c r="G35" s="23" t="str">
        <f>IF(Source!V29=0,"-", Source!V29/1000)</f>
        <v>-</v>
      </c>
      <c r="H35" s="23">
        <f>H32</f>
        <v>485.95400000000001</v>
      </c>
    </row>
    <row r="36" spans="1:8" x14ac:dyDescent="0.2">
      <c r="A36" s="8"/>
      <c r="B36" s="8"/>
      <c r="C36" s="8"/>
      <c r="D36" s="28"/>
      <c r="E36" s="28"/>
      <c r="F36" s="28"/>
      <c r="G36" s="28"/>
      <c r="H36" s="28"/>
    </row>
    <row r="37" spans="1:8" x14ac:dyDescent="0.2">
      <c r="A37" s="8"/>
      <c r="B37" s="8"/>
      <c r="C37" s="16" t="str">
        <f>Source!G31</f>
        <v>Глава  6. Временные здания и сооружения.</v>
      </c>
      <c r="D37" s="16"/>
      <c r="E37" s="16"/>
      <c r="F37" s="16"/>
      <c r="G37" s="16"/>
      <c r="H37" s="16"/>
    </row>
    <row r="38" spans="1:8" ht="25.5" x14ac:dyDescent="0.2">
      <c r="A38" s="8">
        <v>2</v>
      </c>
      <c r="B38" s="12" t="s">
        <v>113</v>
      </c>
      <c r="C38" s="22" t="s">
        <v>115</v>
      </c>
      <c r="D38" s="24">
        <f>D35*1.4%</f>
        <v>6.7874799999999995</v>
      </c>
      <c r="E38" s="24">
        <f>E35*1.4%</f>
        <v>1.5875999999999998E-2</v>
      </c>
      <c r="F38" s="25"/>
      <c r="G38" s="25"/>
      <c r="H38" s="24">
        <f>H35*1.4%</f>
        <v>6.8033559999999991</v>
      </c>
    </row>
    <row r="39" spans="1:8" x14ac:dyDescent="0.2">
      <c r="A39" s="8"/>
      <c r="B39" s="8"/>
      <c r="C39" s="9" t="str">
        <f>CONCATENATE("Итого по ", Source!F31)</f>
        <v>Итого по Гл. 6</v>
      </c>
      <c r="D39" s="23">
        <f>D38</f>
        <v>6.7874799999999995</v>
      </c>
      <c r="E39" s="23">
        <f>E38</f>
        <v>1.5875999999999998E-2</v>
      </c>
      <c r="F39" s="23"/>
      <c r="G39" s="23"/>
      <c r="H39" s="23">
        <f>H38</f>
        <v>6.8033559999999991</v>
      </c>
    </row>
    <row r="40" spans="1:8" x14ac:dyDescent="0.2">
      <c r="A40" s="8"/>
      <c r="B40" s="8"/>
      <c r="C40" s="8"/>
      <c r="D40" s="28"/>
      <c r="E40" s="28"/>
      <c r="F40" s="28"/>
      <c r="G40" s="28"/>
      <c r="H40" s="28"/>
    </row>
    <row r="41" spans="1:8" x14ac:dyDescent="0.2">
      <c r="A41" s="8"/>
      <c r="B41" s="8"/>
      <c r="C41" s="16" t="str">
        <f>Source!G33</f>
        <v>Итого по главам 1 - 6</v>
      </c>
      <c r="D41" s="16"/>
      <c r="E41" s="16"/>
      <c r="F41" s="16"/>
      <c r="G41" s="16"/>
      <c r="H41" s="16"/>
    </row>
    <row r="42" spans="1:8" x14ac:dyDescent="0.2">
      <c r="A42" s="8"/>
      <c r="B42" s="8"/>
      <c r="C42" s="9" t="str">
        <f>CONCATENATE("Итого по ", Source!F33)</f>
        <v>Итого по Гл. 16</v>
      </c>
      <c r="D42" s="23">
        <f>D35+D39</f>
        <v>491.60748000000001</v>
      </c>
      <c r="E42" s="23">
        <f>E35+E39</f>
        <v>1.1498759999999999</v>
      </c>
      <c r="F42" s="23" t="str">
        <f>IF(Source!U33=0,"-", Source!U33/1000)</f>
        <v>-</v>
      </c>
      <c r="G42" s="23" t="str">
        <f>IF(Source!V33=0,"-", Source!V33/1000)</f>
        <v>-</v>
      </c>
      <c r="H42" s="23">
        <f>H35+H39</f>
        <v>492.75735600000002</v>
      </c>
    </row>
    <row r="43" spans="1:8" x14ac:dyDescent="0.2">
      <c r="A43" s="8"/>
      <c r="B43" s="8"/>
      <c r="C43" s="8"/>
      <c r="D43" s="28"/>
      <c r="E43" s="28"/>
      <c r="F43" s="28"/>
      <c r="G43" s="28"/>
      <c r="H43" s="28"/>
    </row>
    <row r="44" spans="1:8" x14ac:dyDescent="0.2">
      <c r="A44" s="8"/>
      <c r="B44" s="8"/>
      <c r="C44" s="16" t="str">
        <f>Source!G35</f>
        <v>Глава  7. Прочие работы и затраты.</v>
      </c>
      <c r="D44" s="16"/>
      <c r="E44" s="16"/>
      <c r="F44" s="16"/>
      <c r="G44" s="16"/>
      <c r="H44" s="16"/>
    </row>
    <row r="45" spans="1:8" ht="51" x14ac:dyDescent="0.2">
      <c r="A45" s="11" t="s">
        <v>229</v>
      </c>
      <c r="B45" s="12" t="s">
        <v>125</v>
      </c>
      <c r="C45" s="13" t="s">
        <v>127</v>
      </c>
      <c r="D45" s="29">
        <f>D42*0.03384</f>
        <v>16.635997123200003</v>
      </c>
      <c r="E45" s="29">
        <f>E42*0.03384</f>
        <v>3.8911803840000002E-2</v>
      </c>
      <c r="F45" s="29" t="str">
        <f>IF(Source!U36=0,"-", Source!U36/1000)</f>
        <v>-</v>
      </c>
      <c r="G45" s="29" t="str">
        <f>IF(Source!V36=0,"-", Source!V36/1000)</f>
        <v>-</v>
      </c>
      <c r="H45" s="29">
        <f>H42*0.03384</f>
        <v>16.674908927040001</v>
      </c>
    </row>
    <row r="46" spans="1:8" x14ac:dyDescent="0.2">
      <c r="A46" s="8"/>
      <c r="B46" s="8"/>
      <c r="C46" s="9" t="str">
        <f>CONCATENATE("Итого по ", Source!F35)</f>
        <v>Итого по Гл. 7</v>
      </c>
      <c r="D46" s="23">
        <f>D45</f>
        <v>16.635997123200003</v>
      </c>
      <c r="E46" s="23">
        <f>E45</f>
        <v>3.8911803840000002E-2</v>
      </c>
      <c r="F46" s="23"/>
      <c r="G46" s="23"/>
      <c r="H46" s="23">
        <f>H45</f>
        <v>16.674908927040001</v>
      </c>
    </row>
    <row r="47" spans="1:8" x14ac:dyDescent="0.2">
      <c r="A47" s="8"/>
      <c r="B47" s="8"/>
      <c r="C47" s="8"/>
      <c r="D47" s="28"/>
      <c r="E47" s="28"/>
      <c r="F47" s="28"/>
      <c r="G47" s="28"/>
      <c r="H47" s="28"/>
    </row>
    <row r="48" spans="1:8" x14ac:dyDescent="0.2">
      <c r="A48" s="8"/>
      <c r="B48" s="8"/>
      <c r="C48" s="16" t="str">
        <f>Source!G64</f>
        <v>Итого по главам 1 - 7</v>
      </c>
      <c r="D48" s="16"/>
      <c r="E48" s="16"/>
      <c r="F48" s="16"/>
      <c r="G48" s="16"/>
      <c r="H48" s="16"/>
    </row>
    <row r="49" spans="1:8" x14ac:dyDescent="0.2">
      <c r="A49" s="8"/>
      <c r="B49" s="8"/>
      <c r="C49" s="9" t="str">
        <f>CONCATENATE("Итого по ", Source!F64)</f>
        <v>Итого по Гл. 17</v>
      </c>
      <c r="D49" s="23">
        <f>D42+D46</f>
        <v>508.24347712320002</v>
      </c>
      <c r="E49" s="23">
        <f>E42+E46</f>
        <v>1.1887878038399999</v>
      </c>
      <c r="F49" s="23" t="str">
        <f>IF(Source!U64=0,"-", Source!U64/1000)</f>
        <v>-</v>
      </c>
      <c r="G49" s="23" t="str">
        <f>IF(Source!V64=0,"-", Source!V64/1000)</f>
        <v>-</v>
      </c>
      <c r="H49" s="23">
        <f>H42+H46</f>
        <v>509.43226492704002</v>
      </c>
    </row>
    <row r="50" spans="1:8" x14ac:dyDescent="0.2">
      <c r="A50" s="8"/>
      <c r="B50" s="8"/>
      <c r="C50" s="8"/>
      <c r="D50" s="28"/>
      <c r="E50" s="28"/>
      <c r="F50" s="28"/>
      <c r="G50" s="28"/>
      <c r="H50" s="28"/>
    </row>
    <row r="51" spans="1:8" ht="25.5" x14ac:dyDescent="0.2">
      <c r="A51" s="11" t="s">
        <v>230</v>
      </c>
      <c r="B51" s="12" t="str">
        <f>Source!E84</f>
        <v/>
      </c>
      <c r="C51" s="13" t="s">
        <v>238</v>
      </c>
      <c r="D51" s="29">
        <f>D49*2%</f>
        <v>10.164869542464</v>
      </c>
      <c r="E51" s="29">
        <f>E49*2%</f>
        <v>2.3775756076799999E-2</v>
      </c>
      <c r="F51" s="29" t="str">
        <f>IF(Source!U84=0,"-", Source!U84/1000)</f>
        <v>-</v>
      </c>
      <c r="G51" s="29" t="str">
        <f>IF(Source!V84=0,"-", Source!V84/1000)</f>
        <v>-</v>
      </c>
      <c r="H51" s="29">
        <f>H49*2%</f>
        <v>10.1886452985408</v>
      </c>
    </row>
    <row r="52" spans="1:8" x14ac:dyDescent="0.2">
      <c r="A52" s="11"/>
      <c r="B52" s="12" t="str">
        <f>Source!E86</f>
        <v/>
      </c>
      <c r="C52" s="34" t="s">
        <v>243</v>
      </c>
      <c r="D52" s="23">
        <f>D49+D51</f>
        <v>518.408346665664</v>
      </c>
      <c r="E52" s="23">
        <f>E49+E51</f>
        <v>1.2125635599167999</v>
      </c>
      <c r="F52" s="23" t="str">
        <f>IF(Source!U86=0,"-", Source!U86/1000)</f>
        <v>-</v>
      </c>
      <c r="G52" s="23" t="str">
        <f>IF(Source!V86=0,"-", Source!V86/1000)</f>
        <v>-</v>
      </c>
      <c r="H52" s="23">
        <f>H49+H51</f>
        <v>519.62091022558081</v>
      </c>
    </row>
    <row r="53" spans="1:8" ht="114.75" x14ac:dyDescent="0.2">
      <c r="A53" s="11"/>
      <c r="B53" s="12" t="s">
        <v>241</v>
      </c>
      <c r="C53" s="13" t="s">
        <v>240</v>
      </c>
      <c r="D53" s="29">
        <f>D52*8.62</f>
        <v>4468.6799482580236</v>
      </c>
      <c r="E53" s="29">
        <f>E52*8.62</f>
        <v>10.452297886482814</v>
      </c>
      <c r="F53" s="29"/>
      <c r="G53" s="29"/>
      <c r="H53" s="29">
        <f>H52*8.62</f>
        <v>4479.1322461445061</v>
      </c>
    </row>
    <row r="54" spans="1:8" ht="63.75" x14ac:dyDescent="0.2">
      <c r="A54" s="11"/>
      <c r="B54" s="12" t="s">
        <v>245</v>
      </c>
      <c r="C54" s="13" t="s">
        <v>246</v>
      </c>
      <c r="D54" s="29">
        <f>D53*1.0701</f>
        <v>4781.9344126309115</v>
      </c>
      <c r="E54" s="29">
        <f>E53*1.0701</f>
        <v>11.18500396832526</v>
      </c>
      <c r="F54" s="29"/>
      <c r="G54" s="29"/>
      <c r="H54" s="29">
        <f>H53*1.0701</f>
        <v>4793.1194165992365</v>
      </c>
    </row>
    <row r="55" spans="1:8" x14ac:dyDescent="0.2">
      <c r="A55" s="11" t="s">
        <v>231</v>
      </c>
      <c r="B55" s="12"/>
      <c r="C55" s="13" t="s">
        <v>242</v>
      </c>
      <c r="D55" s="29">
        <f>D54*0.2</f>
        <v>956.38688252618238</v>
      </c>
      <c r="E55" s="29">
        <f>E54*0.2</f>
        <v>2.237000793665052</v>
      </c>
      <c r="F55" s="29"/>
      <c r="G55" s="29"/>
      <c r="H55" s="29">
        <f>H54*0.2</f>
        <v>958.62388331984732</v>
      </c>
    </row>
    <row r="56" spans="1:8" ht="25.5" x14ac:dyDescent="0.2">
      <c r="A56" s="11"/>
      <c r="B56" s="33"/>
      <c r="C56" s="34" t="s">
        <v>247</v>
      </c>
      <c r="D56" s="23">
        <f>D54+D55</f>
        <v>5738.321295157094</v>
      </c>
      <c r="E56" s="23">
        <f>E54+E55</f>
        <v>13.422004761990312</v>
      </c>
      <c r="F56" s="23"/>
      <c r="G56" s="23"/>
      <c r="H56" s="23">
        <f>H54+H55</f>
        <v>5751.7432999190842</v>
      </c>
    </row>
    <row r="57" spans="1:8" x14ac:dyDescent="0.2">
      <c r="A57" s="4"/>
      <c r="B57" s="4"/>
      <c r="C57" s="4"/>
      <c r="D57" s="27"/>
      <c r="E57" s="27"/>
      <c r="F57" s="27"/>
      <c r="G57" s="27"/>
      <c r="H57" s="27"/>
    </row>
    <row r="58" spans="1:8" x14ac:dyDescent="0.2">
      <c r="A58" s="4"/>
      <c r="B58" s="4"/>
      <c r="C58" s="4"/>
      <c r="D58" s="27"/>
      <c r="E58" s="27"/>
      <c r="F58" s="27"/>
      <c r="G58" s="27"/>
      <c r="H58" s="27"/>
    </row>
    <row r="59" spans="1:8" x14ac:dyDescent="0.2">
      <c r="A59" s="4"/>
      <c r="B59" s="4"/>
      <c r="C59" s="4"/>
      <c r="D59" s="27"/>
      <c r="E59" s="27"/>
      <c r="F59" s="27"/>
      <c r="G59" s="27"/>
      <c r="H59" s="27"/>
    </row>
    <row r="60" spans="1:8" x14ac:dyDescent="0.2">
      <c r="A60" s="4" t="s">
        <v>232</v>
      </c>
      <c r="B60" s="4"/>
      <c r="C60" s="4"/>
      <c r="D60" s="30"/>
      <c r="E60" s="30"/>
      <c r="F60" s="30"/>
      <c r="G60" s="27" t="str">
        <f>IF(Source!L4&lt;&gt;"",Source!L4," ")</f>
        <v xml:space="preserve"> </v>
      </c>
      <c r="H60" s="27"/>
    </row>
    <row r="61" spans="1:8" s="14" customFormat="1" ht="11.25" x14ac:dyDescent="0.2">
      <c r="A61" s="5"/>
      <c r="B61" s="5"/>
      <c r="C61" s="5"/>
      <c r="D61" s="31" t="s">
        <v>233</v>
      </c>
      <c r="E61" s="31"/>
      <c r="F61" s="31"/>
      <c r="G61" s="26"/>
      <c r="H61" s="26"/>
    </row>
    <row r="62" spans="1:8" x14ac:dyDescent="0.2">
      <c r="A62" s="4" t="s">
        <v>234</v>
      </c>
      <c r="B62" s="4"/>
      <c r="C62" s="4"/>
      <c r="D62" s="30"/>
      <c r="E62" s="30"/>
      <c r="F62" s="30"/>
      <c r="G62" s="27" t="str">
        <f>IF(Source!M4&lt;&gt;"",Source!M4," ")</f>
        <v xml:space="preserve"> </v>
      </c>
      <c r="H62" s="27"/>
    </row>
    <row r="63" spans="1:8" s="14" customFormat="1" ht="11.25" x14ac:dyDescent="0.2">
      <c r="A63" s="5"/>
      <c r="B63" s="5"/>
      <c r="C63" s="5"/>
      <c r="D63" s="31" t="s">
        <v>233</v>
      </c>
      <c r="E63" s="31"/>
      <c r="F63" s="31"/>
      <c r="G63" s="26"/>
      <c r="H63" s="26"/>
    </row>
    <row r="64" spans="1:8" x14ac:dyDescent="0.2">
      <c r="A64" s="4" t="str">
        <f>CONCATENATE("Начальник    ", IF(Source!O4&lt;&gt;"",Source!O4,"______________________"), "    отдела" )</f>
        <v>Начальник    ______________________    отдела</v>
      </c>
      <c r="B64" s="4"/>
      <c r="C64" s="4"/>
      <c r="D64" s="30"/>
      <c r="E64" s="30"/>
      <c r="F64" s="30"/>
      <c r="G64" s="27" t="str">
        <f>IF(Source!N4&lt;&gt;"",Source!N4," ")</f>
        <v xml:space="preserve"> </v>
      </c>
      <c r="H64" s="27"/>
    </row>
    <row r="65" spans="1:8" s="14" customFormat="1" ht="11.25" x14ac:dyDescent="0.2">
      <c r="A65" s="5"/>
      <c r="B65" s="18" t="s">
        <v>235</v>
      </c>
      <c r="C65" s="18"/>
      <c r="D65" s="31" t="s">
        <v>233</v>
      </c>
      <c r="E65" s="31"/>
      <c r="F65" s="31"/>
      <c r="G65" s="26"/>
      <c r="H65" s="26"/>
    </row>
    <row r="66" spans="1:8" x14ac:dyDescent="0.2">
      <c r="A66" s="4" t="s">
        <v>236</v>
      </c>
      <c r="B66" s="4"/>
      <c r="C66" s="15"/>
      <c r="D66" s="30"/>
      <c r="E66" s="30"/>
      <c r="F66" s="30"/>
      <c r="G66" s="27" t="str">
        <f>IF(Source!I4&lt;&gt;"",Source!I4," ")</f>
        <v xml:space="preserve"> </v>
      </c>
      <c r="H66" s="27"/>
    </row>
    <row r="67" spans="1:8" s="14" customFormat="1" ht="11.25" x14ac:dyDescent="0.2">
      <c r="A67" s="5"/>
      <c r="B67" s="5"/>
      <c r="C67" s="17" t="s">
        <v>237</v>
      </c>
      <c r="D67" s="17"/>
      <c r="E67" s="17"/>
      <c r="F67" s="17"/>
      <c r="G67" s="26"/>
      <c r="H67" s="26"/>
    </row>
    <row r="68" spans="1:8" x14ac:dyDescent="0.2">
      <c r="A68" s="4"/>
      <c r="B68" s="4"/>
      <c r="C68" s="4"/>
      <c r="D68" s="27"/>
      <c r="E68" s="27"/>
      <c r="F68" s="27"/>
      <c r="G68" s="27"/>
      <c r="H68" s="27"/>
    </row>
    <row r="74" spans="1:8" x14ac:dyDescent="0.2">
      <c r="C74" s="42"/>
    </row>
    <row r="78" spans="1:8" x14ac:dyDescent="0.2">
      <c r="C78" s="42"/>
    </row>
  </sheetData>
  <mergeCells count="21">
    <mergeCell ref="C34:H34"/>
    <mergeCell ref="B3:D3"/>
    <mergeCell ref="A5:H5"/>
    <mergeCell ref="A8:H8"/>
    <mergeCell ref="A9:H9"/>
    <mergeCell ref="A10:H10"/>
    <mergeCell ref="D12:G12"/>
    <mergeCell ref="C18:H18"/>
    <mergeCell ref="C21:H21"/>
    <mergeCell ref="C24:H24"/>
    <mergeCell ref="C27:H27"/>
    <mergeCell ref="C30:H30"/>
    <mergeCell ref="C67:F67"/>
    <mergeCell ref="C37:H37"/>
    <mergeCell ref="C41:H41"/>
    <mergeCell ref="C44:H44"/>
    <mergeCell ref="C48:H48"/>
    <mergeCell ref="D61:F61"/>
    <mergeCell ref="D63:F63"/>
    <mergeCell ref="B65:C65"/>
    <mergeCell ref="D65:F65"/>
  </mergeCells>
  <pageMargins left="0.4" right="0.2" top="0.2" bottom="0.4" header="0.2" footer="0.2"/>
  <pageSetup paperSize="9" scale="115" orientation="landscape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7"/>
  <sheetViews>
    <sheetView topLeftCell="A43" workbookViewId="0">
      <selection activeCell="W67" sqref="W67"/>
    </sheetView>
  </sheetViews>
  <sheetFormatPr defaultColWidth="9.140625" defaultRowHeight="12.75" x14ac:dyDescent="0.2"/>
  <cols>
    <col min="1" max="256" width="9.140625" customWidth="1"/>
  </cols>
  <sheetData>
    <row r="1" spans="1:55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61305</v>
      </c>
      <c r="M1">
        <v>11</v>
      </c>
      <c r="N1">
        <v>10</v>
      </c>
      <c r="O1">
        <v>1</v>
      </c>
      <c r="P1">
        <v>0</v>
      </c>
      <c r="Q1">
        <v>10</v>
      </c>
    </row>
    <row r="4" spans="1:55" x14ac:dyDescent="0.2">
      <c r="A4" s="1">
        <v>5</v>
      </c>
      <c r="B4" s="1">
        <v>1</v>
      </c>
      <c r="C4" s="1">
        <v>0</v>
      </c>
      <c r="D4" s="1">
        <v>18</v>
      </c>
      <c r="E4" s="1">
        <v>13</v>
      </c>
      <c r="F4" s="1" t="s">
        <v>4</v>
      </c>
      <c r="G4" s="1" t="s">
        <v>4</v>
      </c>
      <c r="H4" s="1" t="s">
        <v>3</v>
      </c>
      <c r="I4" s="1" t="s">
        <v>3</v>
      </c>
      <c r="J4" s="1" t="s">
        <v>3</v>
      </c>
      <c r="K4" s="1" t="s">
        <v>3</v>
      </c>
      <c r="L4" s="1" t="s">
        <v>3</v>
      </c>
      <c r="M4" s="1" t="s">
        <v>3</v>
      </c>
      <c r="N4" s="1" t="s">
        <v>3</v>
      </c>
      <c r="O4" s="1" t="s">
        <v>3</v>
      </c>
      <c r="P4" s="1"/>
      <c r="Q4" s="1" t="s">
        <v>3</v>
      </c>
      <c r="R4" s="1">
        <v>47616275</v>
      </c>
      <c r="S4" s="1">
        <v>2000</v>
      </c>
      <c r="T4" s="1">
        <v>1</v>
      </c>
      <c r="U4" s="1" t="s">
        <v>5</v>
      </c>
      <c r="V4" s="1">
        <v>43728</v>
      </c>
      <c r="W4" s="1" t="s">
        <v>3</v>
      </c>
      <c r="X4" s="1">
        <v>61232.599300000002</v>
      </c>
      <c r="Y4" s="1">
        <v>0</v>
      </c>
      <c r="Z4" s="1">
        <v>0</v>
      </c>
      <c r="AA4" s="1">
        <v>55197.425199999998</v>
      </c>
      <c r="AB4" s="1">
        <v>227.01329999999999</v>
      </c>
      <c r="AC4" s="1">
        <v>0</v>
      </c>
      <c r="AD4" s="1">
        <v>5808.1607000000004</v>
      </c>
      <c r="AE4" s="1">
        <v>47616271</v>
      </c>
      <c r="AF4" s="1">
        <v>2019</v>
      </c>
      <c r="AG4" s="1">
        <v>6</v>
      </c>
      <c r="AH4" s="1" t="s">
        <v>6</v>
      </c>
      <c r="AI4" s="1">
        <v>43631</v>
      </c>
      <c r="AJ4" s="1" t="s">
        <v>3</v>
      </c>
      <c r="AK4" s="1">
        <v>527809.72979999997</v>
      </c>
      <c r="AL4" s="1">
        <v>0</v>
      </c>
      <c r="AM4" s="1">
        <v>0</v>
      </c>
      <c r="AN4" s="1">
        <v>475787.79379999998</v>
      </c>
      <c r="AO4" s="1">
        <v>1957.0391999999999</v>
      </c>
      <c r="AP4" s="1">
        <v>0</v>
      </c>
      <c r="AQ4" s="1">
        <v>50064.896800000002</v>
      </c>
      <c r="AR4" s="1">
        <v>0</v>
      </c>
    </row>
    <row r="5" spans="1:55" x14ac:dyDescent="0.2">
      <c r="A5" s="1">
        <v>1</v>
      </c>
      <c r="B5" s="1">
        <v>1</v>
      </c>
      <c r="C5" s="1">
        <v>0</v>
      </c>
      <c r="D5" s="1"/>
      <c r="E5" s="1"/>
      <c r="F5" s="1" t="s">
        <v>7</v>
      </c>
      <c r="G5" s="1" t="s">
        <v>8</v>
      </c>
      <c r="H5" s="1" t="s">
        <v>3</v>
      </c>
      <c r="I5" s="1" t="s">
        <v>3</v>
      </c>
      <c r="J5" s="1" t="s">
        <v>3</v>
      </c>
      <c r="K5" s="1" t="s">
        <v>3</v>
      </c>
      <c r="L5" s="1" t="s">
        <v>3</v>
      </c>
      <c r="M5" s="1" t="s">
        <v>3</v>
      </c>
      <c r="N5" s="1" t="s">
        <v>3</v>
      </c>
      <c r="O5" s="1" t="s">
        <v>3</v>
      </c>
      <c r="P5" s="1">
        <v>0</v>
      </c>
      <c r="Q5" s="1" t="s">
        <v>3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>
        <v>0</v>
      </c>
    </row>
    <row r="10" spans="1:55" x14ac:dyDescent="0.2">
      <c r="A10" s="1">
        <v>19</v>
      </c>
      <c r="B10" s="1">
        <v>18</v>
      </c>
      <c r="C10" s="1">
        <v>47616275</v>
      </c>
      <c r="D10" s="1">
        <v>2</v>
      </c>
    </row>
    <row r="12" spans="1:55" x14ac:dyDescent="0.2">
      <c r="A12" s="1"/>
      <c r="B12" s="1">
        <v>1</v>
      </c>
      <c r="C12" s="1"/>
      <c r="D12" s="1">
        <v>0</v>
      </c>
      <c r="E12" s="1" t="s">
        <v>3</v>
      </c>
      <c r="F12" s="1" t="s">
        <v>9</v>
      </c>
      <c r="G12" s="1" t="s">
        <v>10</v>
      </c>
      <c r="H12" s="1">
        <v>1</v>
      </c>
      <c r="I12" s="1">
        <v>0</v>
      </c>
      <c r="J12" s="1">
        <v>0</v>
      </c>
      <c r="K12" s="1">
        <v>4</v>
      </c>
      <c r="L12" s="1">
        <v>0</v>
      </c>
      <c r="M12" s="1">
        <v>0</v>
      </c>
      <c r="N12" s="1">
        <v>0</v>
      </c>
      <c r="O12" s="1">
        <v>1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</row>
    <row r="13" spans="1:55" x14ac:dyDescent="0.2">
      <c r="A13" s="2"/>
      <c r="B13" s="2">
        <v>1</v>
      </c>
      <c r="C13" s="2"/>
      <c r="D13" s="2">
        <v>0</v>
      </c>
      <c r="E13" s="2" t="s">
        <v>3</v>
      </c>
      <c r="F13" s="2" t="s">
        <v>11</v>
      </c>
      <c r="G13" s="2" t="s">
        <v>12</v>
      </c>
      <c r="H13" s="2">
        <v>1</v>
      </c>
      <c r="I13" s="2">
        <v>1</v>
      </c>
      <c r="J13" s="2">
        <v>0</v>
      </c>
      <c r="K13" s="2">
        <v>5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</row>
    <row r="14" spans="1:55" x14ac:dyDescent="0.2">
      <c r="A14" s="2"/>
      <c r="B14" s="2">
        <v>1</v>
      </c>
      <c r="C14" s="2"/>
      <c r="D14" s="2">
        <v>0</v>
      </c>
      <c r="E14" s="2" t="s">
        <v>3</v>
      </c>
      <c r="F14" s="2" t="s">
        <v>13</v>
      </c>
      <c r="G14" s="2" t="s">
        <v>14</v>
      </c>
      <c r="H14" s="2">
        <v>1</v>
      </c>
      <c r="I14" s="2">
        <v>2</v>
      </c>
      <c r="J14" s="2">
        <v>0</v>
      </c>
      <c r="K14" s="2">
        <v>6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</row>
    <row r="15" spans="1:55" x14ac:dyDescent="0.2">
      <c r="A15" s="2"/>
      <c r="B15" s="2">
        <v>1</v>
      </c>
      <c r="C15" s="2"/>
      <c r="D15" s="2">
        <v>0</v>
      </c>
      <c r="E15" s="2" t="s">
        <v>3</v>
      </c>
      <c r="F15" s="2" t="s">
        <v>15</v>
      </c>
      <c r="G15" s="2" t="s">
        <v>16</v>
      </c>
      <c r="H15" s="2">
        <v>1</v>
      </c>
      <c r="I15" s="2">
        <v>3</v>
      </c>
      <c r="J15" s="2">
        <v>0</v>
      </c>
      <c r="K15" s="2">
        <v>155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</row>
    <row r="16" spans="1:55" x14ac:dyDescent="0.2">
      <c r="A16" s="2"/>
      <c r="B16" s="2">
        <v>1</v>
      </c>
      <c r="C16" s="2"/>
      <c r="D16" s="2">
        <v>0</v>
      </c>
      <c r="E16" s="2" t="s">
        <v>3</v>
      </c>
      <c r="F16" s="2" t="s">
        <v>17</v>
      </c>
      <c r="G16" s="2" t="s">
        <v>18</v>
      </c>
      <c r="H16" s="2">
        <v>1</v>
      </c>
      <c r="I16" s="2">
        <v>4</v>
      </c>
      <c r="J16" s="2">
        <v>0</v>
      </c>
      <c r="K16" s="2">
        <v>156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</row>
    <row r="17" spans="1:55" x14ac:dyDescent="0.2">
      <c r="A17" s="2"/>
      <c r="B17" s="2">
        <v>1</v>
      </c>
      <c r="C17" s="2"/>
      <c r="D17" s="2">
        <v>0</v>
      </c>
      <c r="E17" s="2" t="s">
        <v>3</v>
      </c>
      <c r="F17" s="2" t="s">
        <v>19</v>
      </c>
      <c r="G17" s="2" t="s">
        <v>20</v>
      </c>
      <c r="H17" s="2">
        <v>1</v>
      </c>
      <c r="I17" s="2">
        <v>5</v>
      </c>
      <c r="J17" s="2">
        <v>0</v>
      </c>
      <c r="K17" s="2">
        <v>157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</row>
    <row r="18" spans="1:55" x14ac:dyDescent="0.2">
      <c r="A18" s="2"/>
      <c r="B18" s="2">
        <v>1</v>
      </c>
      <c r="C18" s="2"/>
      <c r="D18" s="2">
        <v>0</v>
      </c>
      <c r="E18" s="2" t="s">
        <v>3</v>
      </c>
      <c r="F18" s="2" t="s">
        <v>21</v>
      </c>
      <c r="G18" s="2" t="s">
        <v>22</v>
      </c>
      <c r="H18" s="2">
        <v>1</v>
      </c>
      <c r="I18" s="2">
        <v>6</v>
      </c>
      <c r="J18" s="2">
        <v>0</v>
      </c>
      <c r="K18" s="2">
        <v>158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</row>
    <row r="19" spans="1:55" x14ac:dyDescent="0.2">
      <c r="A19" s="2"/>
      <c r="B19" s="2">
        <v>1</v>
      </c>
      <c r="C19" s="2"/>
      <c r="D19" s="2">
        <v>0</v>
      </c>
      <c r="E19" s="2" t="s">
        <v>3</v>
      </c>
      <c r="F19" s="2" t="s">
        <v>23</v>
      </c>
      <c r="G19" s="2" t="s">
        <v>24</v>
      </c>
      <c r="H19" s="2">
        <v>1</v>
      </c>
      <c r="I19" s="2">
        <v>7</v>
      </c>
      <c r="J19" s="2">
        <v>0</v>
      </c>
      <c r="K19" s="2">
        <v>159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</row>
    <row r="20" spans="1:55" x14ac:dyDescent="0.2">
      <c r="A20" s="1"/>
      <c r="B20" s="1">
        <v>1</v>
      </c>
      <c r="C20" s="1"/>
      <c r="D20" s="1">
        <v>0</v>
      </c>
      <c r="E20" s="1" t="s">
        <v>3</v>
      </c>
      <c r="F20" s="1" t="s">
        <v>25</v>
      </c>
      <c r="G20" s="1" t="s">
        <v>26</v>
      </c>
      <c r="H20" s="1">
        <v>2</v>
      </c>
      <c r="I20" s="1">
        <v>0</v>
      </c>
      <c r="J20" s="1">
        <v>0</v>
      </c>
      <c r="K20" s="1">
        <v>7</v>
      </c>
      <c r="L20" s="1">
        <v>0</v>
      </c>
      <c r="M20" s="1">
        <v>0</v>
      </c>
      <c r="N20" s="1">
        <v>0</v>
      </c>
      <c r="O20" s="1">
        <v>2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</row>
    <row r="21" spans="1:55" x14ac:dyDescent="0.2">
      <c r="A21" s="2"/>
      <c r="B21" s="2">
        <v>1</v>
      </c>
      <c r="C21" s="2"/>
      <c r="D21" s="2">
        <v>0</v>
      </c>
      <c r="E21" s="2" t="s">
        <v>3</v>
      </c>
      <c r="F21" s="2" t="s">
        <v>27</v>
      </c>
      <c r="G21" s="2" t="s">
        <v>28</v>
      </c>
      <c r="H21" s="2">
        <v>2</v>
      </c>
      <c r="I21" s="2">
        <v>1</v>
      </c>
      <c r="J21" s="2">
        <v>0</v>
      </c>
      <c r="K21" s="2">
        <v>160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</row>
    <row r="22" spans="1:55" x14ac:dyDescent="0.2">
      <c r="A22" s="2"/>
      <c r="B22" s="2">
        <v>1</v>
      </c>
      <c r="C22" s="2"/>
      <c r="D22" s="2">
        <v>0</v>
      </c>
      <c r="E22" s="2" t="s">
        <v>3</v>
      </c>
      <c r="F22" s="2" t="s">
        <v>29</v>
      </c>
      <c r="G22" s="2" t="s">
        <v>30</v>
      </c>
      <c r="H22" s="2">
        <v>2</v>
      </c>
      <c r="I22" s="2">
        <v>2</v>
      </c>
      <c r="J22" s="2">
        <v>0</v>
      </c>
      <c r="K22" s="2">
        <v>161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</row>
    <row r="23" spans="1:55" x14ac:dyDescent="0.2">
      <c r="A23" s="1"/>
      <c r="B23" s="1">
        <v>1</v>
      </c>
      <c r="C23" s="1"/>
      <c r="D23" s="1">
        <v>0</v>
      </c>
      <c r="E23" s="1" t="s">
        <v>3</v>
      </c>
      <c r="F23" s="1" t="s">
        <v>31</v>
      </c>
      <c r="G23" s="1" t="s">
        <v>32</v>
      </c>
      <c r="H23" s="1">
        <v>3</v>
      </c>
      <c r="I23" s="1">
        <v>0</v>
      </c>
      <c r="J23" s="1">
        <v>0</v>
      </c>
      <c r="K23" s="1">
        <v>9</v>
      </c>
      <c r="L23" s="1">
        <v>0</v>
      </c>
      <c r="M23" s="1">
        <v>0</v>
      </c>
      <c r="N23" s="1">
        <v>0</v>
      </c>
      <c r="O23" s="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</row>
    <row r="24" spans="1:55" x14ac:dyDescent="0.2">
      <c r="A24" s="1"/>
      <c r="B24" s="1">
        <v>1</v>
      </c>
      <c r="C24" s="1"/>
      <c r="D24" s="1">
        <v>0</v>
      </c>
      <c r="E24" s="1" t="s">
        <v>3</v>
      </c>
      <c r="F24" s="1" t="s">
        <v>33</v>
      </c>
      <c r="G24" s="1" t="s">
        <v>34</v>
      </c>
      <c r="H24" s="1">
        <v>6</v>
      </c>
      <c r="I24" s="1">
        <v>0</v>
      </c>
      <c r="J24" s="1">
        <v>0</v>
      </c>
      <c r="K24" s="1">
        <v>12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</row>
    <row r="25" spans="1:55" x14ac:dyDescent="0.2">
      <c r="A25" s="1"/>
      <c r="B25" s="1">
        <v>1</v>
      </c>
      <c r="C25" s="1"/>
      <c r="D25" s="1">
        <v>0</v>
      </c>
      <c r="E25" s="1" t="s">
        <v>3</v>
      </c>
      <c r="F25" s="1" t="s">
        <v>35</v>
      </c>
      <c r="G25" s="1" t="s">
        <v>36</v>
      </c>
      <c r="H25" s="1">
        <v>7</v>
      </c>
      <c r="I25" s="1">
        <v>0</v>
      </c>
      <c r="J25" s="1">
        <v>0</v>
      </c>
      <c r="K25" s="1">
        <v>13</v>
      </c>
      <c r="L25" s="1">
        <v>0</v>
      </c>
      <c r="M25" s="1">
        <v>0</v>
      </c>
      <c r="N25" s="1">
        <v>0</v>
      </c>
      <c r="O25" s="1">
        <v>5</v>
      </c>
      <c r="P25" s="1">
        <v>0</v>
      </c>
      <c r="Q25" s="1">
        <v>0</v>
      </c>
      <c r="R25" s="1">
        <v>0</v>
      </c>
      <c r="S25" s="1">
        <v>273157</v>
      </c>
      <c r="T25" s="1">
        <v>1134</v>
      </c>
      <c r="U25" s="1">
        <v>0</v>
      </c>
      <c r="V25" s="1">
        <v>0</v>
      </c>
      <c r="W25" s="1">
        <v>274291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2354544</v>
      </c>
      <c r="AL25" s="1">
        <v>9776</v>
      </c>
      <c r="AM25" s="1">
        <v>0</v>
      </c>
      <c r="AN25" s="1">
        <v>0</v>
      </c>
      <c r="AO25" s="1">
        <v>2364320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</row>
    <row r="26" spans="1:55" x14ac:dyDescent="0.2">
      <c r="A26" s="3"/>
      <c r="B26" s="3">
        <v>1</v>
      </c>
      <c r="C26" s="3"/>
      <c r="D26" s="3">
        <v>47615362</v>
      </c>
      <c r="E26" s="3" t="s">
        <v>37</v>
      </c>
      <c r="F26" s="3" t="s">
        <v>3</v>
      </c>
      <c r="G26" s="3" t="s">
        <v>37</v>
      </c>
      <c r="H26" s="3">
        <v>7</v>
      </c>
      <c r="I26" s="3">
        <v>0</v>
      </c>
      <c r="J26" s="3">
        <v>1</v>
      </c>
      <c r="K26" s="3">
        <v>297</v>
      </c>
      <c r="L26" s="3">
        <v>3</v>
      </c>
      <c r="M26" s="3">
        <v>47615422</v>
      </c>
      <c r="N26" s="3">
        <v>1</v>
      </c>
      <c r="O26" s="3">
        <v>47615362</v>
      </c>
      <c r="P26" s="3">
        <v>0</v>
      </c>
      <c r="Q26" s="3">
        <v>0</v>
      </c>
      <c r="R26" s="3">
        <v>416.19806227499998</v>
      </c>
      <c r="S26" s="3">
        <v>273157</v>
      </c>
      <c r="T26" s="3">
        <v>1134</v>
      </c>
      <c r="U26" s="3">
        <v>0</v>
      </c>
      <c r="V26" s="3">
        <v>0</v>
      </c>
      <c r="W26" s="3">
        <v>274291</v>
      </c>
      <c r="X26" s="3">
        <v>0</v>
      </c>
      <c r="Y26" s="3">
        <v>233558</v>
      </c>
      <c r="Z26" s="3">
        <v>254598</v>
      </c>
      <c r="AA26" s="3">
        <v>8895</v>
      </c>
      <c r="AB26" s="3">
        <v>563</v>
      </c>
      <c r="AC26" s="3">
        <v>12145</v>
      </c>
      <c r="AD26" s="3">
        <v>1405.4488950482501</v>
      </c>
      <c r="AE26" s="3">
        <v>45.15627978749999</v>
      </c>
      <c r="AF26" s="3">
        <v>0</v>
      </c>
      <c r="AG26" s="3">
        <v>10442</v>
      </c>
      <c r="AH26" s="3">
        <v>8721</v>
      </c>
      <c r="AI26" s="3">
        <v>0</v>
      </c>
      <c r="AJ26" s="3">
        <v>0</v>
      </c>
      <c r="AK26" s="3">
        <v>2354544</v>
      </c>
      <c r="AL26" s="3">
        <v>9776</v>
      </c>
      <c r="AM26" s="3">
        <v>0</v>
      </c>
      <c r="AN26" s="3">
        <v>0</v>
      </c>
      <c r="AO26" s="3">
        <v>2364320</v>
      </c>
      <c r="AP26" s="3">
        <v>0</v>
      </c>
      <c r="AQ26" s="3">
        <v>2013252</v>
      </c>
      <c r="AR26" s="3">
        <v>2194596</v>
      </c>
      <c r="AS26" s="3">
        <v>76665</v>
      </c>
      <c r="AT26" s="3">
        <v>4852</v>
      </c>
      <c r="AU26" s="3">
        <v>104679</v>
      </c>
      <c r="AV26" s="3">
        <v>1405.4488950482501</v>
      </c>
      <c r="AW26" s="3">
        <v>45.15627978749999</v>
      </c>
      <c r="AX26" s="3">
        <v>0</v>
      </c>
      <c r="AY26" s="3">
        <v>89992</v>
      </c>
      <c r="AZ26" s="3">
        <v>75166</v>
      </c>
      <c r="BA26" s="3">
        <v>0</v>
      </c>
      <c r="BB26" s="3">
        <v>0</v>
      </c>
      <c r="BC26" s="3">
        <v>0</v>
      </c>
    </row>
    <row r="27" spans="1:55" x14ac:dyDescent="0.2">
      <c r="A27" s="2"/>
      <c r="B27" s="2">
        <v>1</v>
      </c>
      <c r="C27" s="2"/>
      <c r="D27" s="2">
        <v>0</v>
      </c>
      <c r="E27" s="2" t="s">
        <v>3</v>
      </c>
      <c r="F27" s="2" t="s">
        <v>38</v>
      </c>
      <c r="G27" s="2" t="s">
        <v>3</v>
      </c>
      <c r="H27" s="2">
        <v>7</v>
      </c>
      <c r="I27" s="2">
        <v>1</v>
      </c>
      <c r="J27" s="2">
        <v>0</v>
      </c>
      <c r="K27" s="2">
        <v>291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</row>
    <row r="28" spans="1:55" x14ac:dyDescent="0.2">
      <c r="A28" s="2"/>
      <c r="B28" s="2">
        <v>1</v>
      </c>
      <c r="C28" s="2"/>
      <c r="D28" s="2">
        <v>0</v>
      </c>
      <c r="E28" s="2" t="s">
        <v>3</v>
      </c>
      <c r="F28" s="2" t="s">
        <v>39</v>
      </c>
      <c r="G28" s="2" t="s">
        <v>3</v>
      </c>
      <c r="H28" s="2">
        <v>7</v>
      </c>
      <c r="I28" s="2">
        <v>2</v>
      </c>
      <c r="J28" s="2">
        <v>0</v>
      </c>
      <c r="K28" s="2">
        <v>289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</row>
    <row r="29" spans="1:55" x14ac:dyDescent="0.2">
      <c r="A29" s="1"/>
      <c r="B29" s="1">
        <v>1</v>
      </c>
      <c r="C29" s="1"/>
      <c r="D29" s="1">
        <v>0</v>
      </c>
      <c r="E29" s="1" t="s">
        <v>3</v>
      </c>
      <c r="F29" s="1" t="s">
        <v>40</v>
      </c>
      <c r="G29" s="1" t="s">
        <v>41</v>
      </c>
      <c r="H29" s="1">
        <v>8</v>
      </c>
      <c r="I29" s="1">
        <v>0</v>
      </c>
      <c r="J29" s="1">
        <v>0</v>
      </c>
      <c r="K29" s="1">
        <v>60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273157</v>
      </c>
      <c r="T29" s="1">
        <v>1134</v>
      </c>
      <c r="U29" s="1">
        <v>0</v>
      </c>
      <c r="V29" s="1">
        <v>0</v>
      </c>
      <c r="W29" s="1">
        <v>274291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2354544</v>
      </c>
      <c r="AL29" s="1">
        <v>9776</v>
      </c>
      <c r="AM29" s="1">
        <v>0</v>
      </c>
      <c r="AN29" s="1">
        <v>0</v>
      </c>
      <c r="AO29" s="1">
        <v>2364320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</row>
    <row r="30" spans="1:55" x14ac:dyDescent="0.2">
      <c r="A30" s="2"/>
      <c r="B30" s="2">
        <v>0</v>
      </c>
      <c r="C30" s="2"/>
      <c r="D30" s="2">
        <v>0</v>
      </c>
      <c r="E30" s="2" t="s">
        <v>3</v>
      </c>
      <c r="F30" s="2" t="s">
        <v>42</v>
      </c>
      <c r="G30" s="2" t="s">
        <v>41</v>
      </c>
      <c r="H30" s="2">
        <v>8</v>
      </c>
      <c r="I30" s="2">
        <v>1</v>
      </c>
      <c r="J30" s="2">
        <v>0</v>
      </c>
      <c r="K30" s="2">
        <v>63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273157</v>
      </c>
      <c r="T30" s="2">
        <v>1134</v>
      </c>
      <c r="U30" s="2">
        <v>0</v>
      </c>
      <c r="V30" s="2">
        <v>0</v>
      </c>
      <c r="W30" s="2">
        <v>274291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2354544</v>
      </c>
      <c r="AL30" s="2">
        <v>9776</v>
      </c>
      <c r="AM30" s="2">
        <v>0</v>
      </c>
      <c r="AN30" s="2">
        <v>0</v>
      </c>
      <c r="AO30" s="2">
        <v>2364320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</row>
    <row r="31" spans="1:55" x14ac:dyDescent="0.2">
      <c r="A31" s="1"/>
      <c r="B31" s="1">
        <v>1</v>
      </c>
      <c r="C31" s="1"/>
      <c r="D31" s="1">
        <v>0</v>
      </c>
      <c r="E31" s="1" t="s">
        <v>3</v>
      </c>
      <c r="F31" s="1" t="s">
        <v>43</v>
      </c>
      <c r="G31" s="1" t="s">
        <v>44</v>
      </c>
      <c r="H31" s="1">
        <v>9</v>
      </c>
      <c r="I31" s="1">
        <v>0</v>
      </c>
      <c r="J31" s="1">
        <v>0</v>
      </c>
      <c r="K31" s="1">
        <v>14</v>
      </c>
      <c r="L31" s="1">
        <v>0</v>
      </c>
      <c r="M31" s="1">
        <v>0</v>
      </c>
      <c r="N31" s="1">
        <v>0</v>
      </c>
      <c r="O31" s="1">
        <v>6</v>
      </c>
      <c r="P31" s="1">
        <v>0</v>
      </c>
      <c r="Q31" s="1">
        <v>0</v>
      </c>
      <c r="R31" s="1">
        <v>0</v>
      </c>
      <c r="S31" s="1">
        <v>3824.1979999999999</v>
      </c>
      <c r="T31" s="1">
        <v>15.875999999999999</v>
      </c>
      <c r="U31" s="1">
        <v>0</v>
      </c>
      <c r="V31" s="1">
        <v>0</v>
      </c>
      <c r="W31" s="1">
        <v>3840.0739999999996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32963.615999999995</v>
      </c>
      <c r="AL31" s="1">
        <v>136.864</v>
      </c>
      <c r="AM31" s="1">
        <v>0</v>
      </c>
      <c r="AN31" s="1">
        <v>0</v>
      </c>
      <c r="AO31" s="1">
        <v>33100.479999999996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</row>
    <row r="32" spans="1:55" x14ac:dyDescent="0.2">
      <c r="A32" s="2"/>
      <c r="B32" s="2">
        <v>0</v>
      </c>
      <c r="C32" s="2"/>
      <c r="D32" s="2">
        <v>0</v>
      </c>
      <c r="E32" s="2" t="s">
        <v>3</v>
      </c>
      <c r="F32" s="2" t="s">
        <v>45</v>
      </c>
      <c r="G32" s="2" t="s">
        <v>46</v>
      </c>
      <c r="H32" s="2">
        <v>9</v>
      </c>
      <c r="I32" s="2">
        <v>1</v>
      </c>
      <c r="J32" s="2">
        <v>0</v>
      </c>
      <c r="K32" s="2">
        <v>15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3824.1979999999999</v>
      </c>
      <c r="T32" s="2">
        <v>15.875999999999999</v>
      </c>
      <c r="U32" s="2">
        <v>0</v>
      </c>
      <c r="V32" s="2">
        <v>0</v>
      </c>
      <c r="W32" s="2">
        <v>3840.0739999999996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32963.615999999995</v>
      </c>
      <c r="AL32" s="2">
        <v>136.864</v>
      </c>
      <c r="AM32" s="2">
        <v>0</v>
      </c>
      <c r="AN32" s="2">
        <v>0</v>
      </c>
      <c r="AO32" s="2">
        <v>33100.479999999996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</row>
    <row r="33" spans="1:55" x14ac:dyDescent="0.2">
      <c r="A33" s="1"/>
      <c r="B33" s="1">
        <v>1</v>
      </c>
      <c r="C33" s="1"/>
      <c r="D33" s="1">
        <v>0</v>
      </c>
      <c r="E33" s="1" t="s">
        <v>3</v>
      </c>
      <c r="F33" s="1" t="s">
        <v>47</v>
      </c>
      <c r="G33" s="1" t="s">
        <v>48</v>
      </c>
      <c r="H33" s="1">
        <v>10</v>
      </c>
      <c r="I33" s="1">
        <v>0</v>
      </c>
      <c r="J33" s="1">
        <v>0</v>
      </c>
      <c r="K33" s="1">
        <v>61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276981.19799999997</v>
      </c>
      <c r="T33" s="1">
        <v>1149.876</v>
      </c>
      <c r="U33" s="1">
        <v>0</v>
      </c>
      <c r="V33" s="1">
        <v>0</v>
      </c>
      <c r="W33" s="1">
        <v>278131.07400000002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2387507.6159999999</v>
      </c>
      <c r="AL33" s="1">
        <v>9912.8639999999996</v>
      </c>
      <c r="AM33" s="1">
        <v>0</v>
      </c>
      <c r="AN33" s="1">
        <v>0</v>
      </c>
      <c r="AO33" s="1">
        <v>2397420.48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</row>
    <row r="34" spans="1:55" x14ac:dyDescent="0.2">
      <c r="A34" s="2"/>
      <c r="B34" s="2">
        <v>0</v>
      </c>
      <c r="C34" s="2"/>
      <c r="D34" s="2">
        <v>0</v>
      </c>
      <c r="E34" s="2" t="s">
        <v>3</v>
      </c>
      <c r="F34" s="2" t="s">
        <v>49</v>
      </c>
      <c r="G34" s="2" t="s">
        <v>48</v>
      </c>
      <c r="H34" s="2">
        <v>10</v>
      </c>
      <c r="I34" s="2">
        <v>1</v>
      </c>
      <c r="J34" s="2">
        <v>0</v>
      </c>
      <c r="K34" s="2">
        <v>64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276981.19799999997</v>
      </c>
      <c r="T34" s="2">
        <v>1149.876</v>
      </c>
      <c r="U34" s="2">
        <v>0</v>
      </c>
      <c r="V34" s="2">
        <v>0</v>
      </c>
      <c r="W34" s="2">
        <v>278131.07400000002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2387507.6159999999</v>
      </c>
      <c r="AL34" s="2">
        <v>9912.8639999999996</v>
      </c>
      <c r="AM34" s="2">
        <v>0</v>
      </c>
      <c r="AN34" s="2">
        <v>0</v>
      </c>
      <c r="AO34" s="2">
        <v>2397420.48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</row>
    <row r="35" spans="1:55" x14ac:dyDescent="0.2">
      <c r="A35" s="1"/>
      <c r="B35" s="1">
        <v>1</v>
      </c>
      <c r="C35" s="1"/>
      <c r="D35" s="1">
        <v>0</v>
      </c>
      <c r="E35" s="1" t="s">
        <v>3</v>
      </c>
      <c r="F35" s="1" t="s">
        <v>50</v>
      </c>
      <c r="G35" s="1" t="s">
        <v>51</v>
      </c>
      <c r="H35" s="1">
        <v>11</v>
      </c>
      <c r="I35" s="1">
        <v>0</v>
      </c>
      <c r="J35" s="1">
        <v>0</v>
      </c>
      <c r="K35" s="1">
        <v>16</v>
      </c>
      <c r="L35" s="1">
        <v>0</v>
      </c>
      <c r="M35" s="1">
        <v>0</v>
      </c>
      <c r="N35" s="1">
        <v>0</v>
      </c>
      <c r="O35" s="1">
        <v>7</v>
      </c>
      <c r="P35" s="1">
        <v>0</v>
      </c>
      <c r="Q35" s="1">
        <v>0</v>
      </c>
      <c r="R35" s="1">
        <v>0</v>
      </c>
      <c r="S35" s="1">
        <v>9373.0437403199994</v>
      </c>
      <c r="T35" s="1">
        <v>38.911803839999997</v>
      </c>
      <c r="U35" s="1">
        <v>0</v>
      </c>
      <c r="V35" s="1">
        <v>0</v>
      </c>
      <c r="W35" s="1">
        <v>9411.9555441600005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80793.257725439995</v>
      </c>
      <c r="AL35" s="1">
        <v>335.45131775999999</v>
      </c>
      <c r="AM35" s="1">
        <v>0</v>
      </c>
      <c r="AN35" s="1">
        <v>0</v>
      </c>
      <c r="AO35" s="1">
        <v>81128.709043199997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</row>
    <row r="36" spans="1:55" x14ac:dyDescent="0.2">
      <c r="A36" s="2"/>
      <c r="B36" s="2">
        <v>1</v>
      </c>
      <c r="C36" s="2"/>
      <c r="D36" s="2">
        <v>0</v>
      </c>
      <c r="E36" s="2" t="s">
        <v>3</v>
      </c>
      <c r="F36" s="2" t="s">
        <v>52</v>
      </c>
      <c r="G36" s="2" t="s">
        <v>53</v>
      </c>
      <c r="H36" s="2">
        <v>11</v>
      </c>
      <c r="I36" s="2">
        <v>1</v>
      </c>
      <c r="J36" s="2">
        <v>0</v>
      </c>
      <c r="K36" s="2">
        <v>17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9373.0437403199994</v>
      </c>
      <c r="T36" s="2">
        <v>38.911803839999997</v>
      </c>
      <c r="U36" s="2">
        <v>0</v>
      </c>
      <c r="V36" s="2">
        <v>0</v>
      </c>
      <c r="W36" s="2">
        <v>9411.9555441600005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80793.257725439995</v>
      </c>
      <c r="AL36" s="2">
        <v>335.45131775999999</v>
      </c>
      <c r="AM36" s="2">
        <v>0</v>
      </c>
      <c r="AN36" s="2">
        <v>0</v>
      </c>
      <c r="AO36" s="2">
        <v>81128.709043199997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</row>
    <row r="37" spans="1:55" x14ac:dyDescent="0.2">
      <c r="A37" s="2"/>
      <c r="B37" s="2">
        <v>1</v>
      </c>
      <c r="C37" s="2"/>
      <c r="D37" s="2">
        <v>0</v>
      </c>
      <c r="E37" s="2" t="s">
        <v>3</v>
      </c>
      <c r="F37" s="2" t="s">
        <v>54</v>
      </c>
      <c r="G37" s="2" t="s">
        <v>55</v>
      </c>
      <c r="H37" s="2">
        <v>11</v>
      </c>
      <c r="I37" s="2">
        <v>2</v>
      </c>
      <c r="J37" s="2">
        <v>0</v>
      </c>
      <c r="K37" s="2">
        <v>18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</row>
    <row r="38" spans="1:55" x14ac:dyDescent="0.2">
      <c r="A38" s="2"/>
      <c r="B38" s="2">
        <v>1</v>
      </c>
      <c r="C38" s="2"/>
      <c r="D38" s="2">
        <v>0</v>
      </c>
      <c r="E38" s="2" t="s">
        <v>3</v>
      </c>
      <c r="F38" s="2" t="s">
        <v>56</v>
      </c>
      <c r="G38" s="2" t="s">
        <v>57</v>
      </c>
      <c r="H38" s="2">
        <v>11</v>
      </c>
      <c r="I38" s="2">
        <v>3</v>
      </c>
      <c r="J38" s="2">
        <v>0</v>
      </c>
      <c r="K38" s="2">
        <v>19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</row>
    <row r="39" spans="1:55" x14ac:dyDescent="0.2">
      <c r="A39" s="2"/>
      <c r="B39" s="2">
        <v>1</v>
      </c>
      <c r="C39" s="2"/>
      <c r="D39" s="2">
        <v>0</v>
      </c>
      <c r="E39" s="2" t="s">
        <v>3</v>
      </c>
      <c r="F39" s="2" t="s">
        <v>58</v>
      </c>
      <c r="G39" s="2" t="s">
        <v>59</v>
      </c>
      <c r="H39" s="2">
        <v>11</v>
      </c>
      <c r="I39" s="2">
        <v>4</v>
      </c>
      <c r="J39" s="2">
        <v>0</v>
      </c>
      <c r="K39" s="2">
        <v>20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</row>
    <row r="40" spans="1:55" x14ac:dyDescent="0.2">
      <c r="A40" s="2"/>
      <c r="B40" s="2">
        <v>1</v>
      </c>
      <c r="C40" s="2"/>
      <c r="D40" s="2">
        <v>0</v>
      </c>
      <c r="E40" s="2" t="s">
        <v>3</v>
      </c>
      <c r="F40" s="2" t="s">
        <v>60</v>
      </c>
      <c r="G40" s="2" t="s">
        <v>61</v>
      </c>
      <c r="H40" s="2">
        <v>11</v>
      </c>
      <c r="I40" s="2">
        <v>5</v>
      </c>
      <c r="J40" s="2">
        <v>0</v>
      </c>
      <c r="K40" s="2">
        <v>21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</row>
    <row r="41" spans="1:55" x14ac:dyDescent="0.2">
      <c r="A41" s="2"/>
      <c r="B41" s="2">
        <v>1</v>
      </c>
      <c r="C41" s="2"/>
      <c r="D41" s="2">
        <v>0</v>
      </c>
      <c r="E41" s="2" t="s">
        <v>3</v>
      </c>
      <c r="F41" s="2" t="s">
        <v>62</v>
      </c>
      <c r="G41" s="2" t="s">
        <v>63</v>
      </c>
      <c r="H41" s="2">
        <v>11</v>
      </c>
      <c r="I41" s="2">
        <v>6</v>
      </c>
      <c r="J41" s="2">
        <v>0</v>
      </c>
      <c r="K41" s="2">
        <v>22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</row>
    <row r="42" spans="1:55" x14ac:dyDescent="0.2">
      <c r="A42" s="2"/>
      <c r="B42" s="2">
        <v>0</v>
      </c>
      <c r="C42" s="2"/>
      <c r="D42" s="2">
        <v>0</v>
      </c>
      <c r="E42" s="2" t="s">
        <v>3</v>
      </c>
      <c r="F42" s="2" t="s">
        <v>64</v>
      </c>
      <c r="G42" s="2" t="s">
        <v>65</v>
      </c>
      <c r="H42" s="2">
        <v>11</v>
      </c>
      <c r="I42" s="2">
        <v>7</v>
      </c>
      <c r="J42" s="2">
        <v>0</v>
      </c>
      <c r="K42" s="2">
        <v>23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</row>
    <row r="43" spans="1:55" x14ac:dyDescent="0.2">
      <c r="A43" s="2"/>
      <c r="B43" s="2">
        <v>1</v>
      </c>
      <c r="C43" s="2"/>
      <c r="D43" s="2">
        <v>0</v>
      </c>
      <c r="E43" s="2" t="s">
        <v>3</v>
      </c>
      <c r="F43" s="2" t="s">
        <v>66</v>
      </c>
      <c r="G43" s="2" t="s">
        <v>67</v>
      </c>
      <c r="H43" s="2">
        <v>11</v>
      </c>
      <c r="I43" s="2">
        <v>8</v>
      </c>
      <c r="J43" s="2">
        <v>0</v>
      </c>
      <c r="K43" s="2">
        <v>24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</row>
    <row r="44" spans="1:55" x14ac:dyDescent="0.2">
      <c r="A44" s="2"/>
      <c r="B44" s="2">
        <v>1</v>
      </c>
      <c r="C44" s="2"/>
      <c r="D44" s="2">
        <v>0</v>
      </c>
      <c r="E44" s="2" t="s">
        <v>3</v>
      </c>
      <c r="F44" s="2" t="s">
        <v>68</v>
      </c>
      <c r="G44" s="2" t="s">
        <v>69</v>
      </c>
      <c r="H44" s="2">
        <v>11</v>
      </c>
      <c r="I44" s="2">
        <v>9</v>
      </c>
      <c r="J44" s="2">
        <v>0</v>
      </c>
      <c r="K44" s="2">
        <v>25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</row>
    <row r="45" spans="1:55" x14ac:dyDescent="0.2">
      <c r="A45" s="2"/>
      <c r="B45" s="2">
        <v>1</v>
      </c>
      <c r="C45" s="2"/>
      <c r="D45" s="2">
        <v>0</v>
      </c>
      <c r="E45" s="2" t="s">
        <v>3</v>
      </c>
      <c r="F45" s="2" t="s">
        <v>70</v>
      </c>
      <c r="G45" s="2" t="s">
        <v>71</v>
      </c>
      <c r="H45" s="2">
        <v>11</v>
      </c>
      <c r="I45" s="2">
        <v>10</v>
      </c>
      <c r="J45" s="2">
        <v>0</v>
      </c>
      <c r="K45" s="2">
        <v>26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</row>
    <row r="46" spans="1:55" x14ac:dyDescent="0.2">
      <c r="A46" s="2"/>
      <c r="B46" s="2">
        <v>1</v>
      </c>
      <c r="C46" s="2"/>
      <c r="D46" s="2">
        <v>0</v>
      </c>
      <c r="E46" s="2" t="s">
        <v>3</v>
      </c>
      <c r="F46" s="2" t="s">
        <v>72</v>
      </c>
      <c r="G46" s="2" t="s">
        <v>73</v>
      </c>
      <c r="H46" s="2">
        <v>11</v>
      </c>
      <c r="I46" s="2">
        <v>11</v>
      </c>
      <c r="J46" s="2">
        <v>0</v>
      </c>
      <c r="K46" s="2">
        <v>27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</row>
    <row r="47" spans="1:55" x14ac:dyDescent="0.2">
      <c r="A47" s="2"/>
      <c r="B47" s="2">
        <v>1</v>
      </c>
      <c r="C47" s="2"/>
      <c r="D47" s="2">
        <v>0</v>
      </c>
      <c r="E47" s="2" t="s">
        <v>3</v>
      </c>
      <c r="F47" s="2" t="s">
        <v>74</v>
      </c>
      <c r="G47" s="2" t="s">
        <v>75</v>
      </c>
      <c r="H47" s="2">
        <v>11</v>
      </c>
      <c r="I47" s="2">
        <v>12</v>
      </c>
      <c r="J47" s="2">
        <v>0</v>
      </c>
      <c r="K47" s="2">
        <v>28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</row>
    <row r="48" spans="1:55" x14ac:dyDescent="0.2">
      <c r="A48" s="2"/>
      <c r="B48" s="2">
        <v>1</v>
      </c>
      <c r="C48" s="2"/>
      <c r="D48" s="2">
        <v>0</v>
      </c>
      <c r="E48" s="2" t="s">
        <v>3</v>
      </c>
      <c r="F48" s="2" t="s">
        <v>76</v>
      </c>
      <c r="G48" s="2" t="s">
        <v>77</v>
      </c>
      <c r="H48" s="2">
        <v>11</v>
      </c>
      <c r="I48" s="2">
        <v>13</v>
      </c>
      <c r="J48" s="2">
        <v>0</v>
      </c>
      <c r="K48" s="2">
        <v>29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</row>
    <row r="49" spans="1:55" x14ac:dyDescent="0.2">
      <c r="A49" s="2"/>
      <c r="B49" s="2">
        <v>1</v>
      </c>
      <c r="C49" s="2"/>
      <c r="D49" s="2">
        <v>0</v>
      </c>
      <c r="E49" s="2" t="s">
        <v>3</v>
      </c>
      <c r="F49" s="2" t="s">
        <v>78</v>
      </c>
      <c r="G49" s="2" t="s">
        <v>79</v>
      </c>
      <c r="H49" s="2">
        <v>11</v>
      </c>
      <c r="I49" s="2">
        <v>14</v>
      </c>
      <c r="J49" s="2">
        <v>0</v>
      </c>
      <c r="K49" s="2">
        <v>30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</row>
    <row r="50" spans="1:55" x14ac:dyDescent="0.2">
      <c r="A50" s="2"/>
      <c r="B50" s="2">
        <v>1</v>
      </c>
      <c r="C50" s="2"/>
      <c r="D50" s="2">
        <v>0</v>
      </c>
      <c r="E50" s="2" t="s">
        <v>3</v>
      </c>
      <c r="F50" s="2" t="s">
        <v>80</v>
      </c>
      <c r="G50" s="2" t="s">
        <v>81</v>
      </c>
      <c r="H50" s="2">
        <v>11</v>
      </c>
      <c r="I50" s="2">
        <v>15</v>
      </c>
      <c r="J50" s="2">
        <v>0</v>
      </c>
      <c r="K50" s="2">
        <v>31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</row>
    <row r="51" spans="1:55" x14ac:dyDescent="0.2">
      <c r="A51" s="2"/>
      <c r="B51" s="2">
        <v>1</v>
      </c>
      <c r="C51" s="2"/>
      <c r="D51" s="2">
        <v>0</v>
      </c>
      <c r="E51" s="2" t="s">
        <v>3</v>
      </c>
      <c r="F51" s="2" t="s">
        <v>82</v>
      </c>
      <c r="G51" s="2" t="s">
        <v>83</v>
      </c>
      <c r="H51" s="2">
        <v>11</v>
      </c>
      <c r="I51" s="2">
        <v>16</v>
      </c>
      <c r="J51" s="2">
        <v>0</v>
      </c>
      <c r="K51" s="2">
        <v>32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</row>
    <row r="52" spans="1:55" x14ac:dyDescent="0.2">
      <c r="A52" s="2"/>
      <c r="B52" s="2">
        <v>1</v>
      </c>
      <c r="C52" s="2"/>
      <c r="D52" s="2">
        <v>0</v>
      </c>
      <c r="E52" s="2" t="s">
        <v>3</v>
      </c>
      <c r="F52" s="2" t="s">
        <v>84</v>
      </c>
      <c r="G52" s="2" t="s">
        <v>85</v>
      </c>
      <c r="H52" s="2">
        <v>11</v>
      </c>
      <c r="I52" s="2">
        <v>17</v>
      </c>
      <c r="J52" s="2">
        <v>0</v>
      </c>
      <c r="K52" s="2">
        <v>33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</row>
    <row r="53" spans="1:55" x14ac:dyDescent="0.2">
      <c r="A53" s="2"/>
      <c r="B53" s="2">
        <v>1</v>
      </c>
      <c r="C53" s="2"/>
      <c r="D53" s="2">
        <v>0</v>
      </c>
      <c r="E53" s="2" t="s">
        <v>3</v>
      </c>
      <c r="F53" s="2" t="s">
        <v>86</v>
      </c>
      <c r="G53" s="2" t="s">
        <v>87</v>
      </c>
      <c r="H53" s="2">
        <v>11</v>
      </c>
      <c r="I53" s="2">
        <v>18</v>
      </c>
      <c r="J53" s="2">
        <v>0</v>
      </c>
      <c r="K53" s="2">
        <v>34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</row>
    <row r="54" spans="1:55" x14ac:dyDescent="0.2">
      <c r="A54" s="2"/>
      <c r="B54" s="2">
        <v>1</v>
      </c>
      <c r="C54" s="2"/>
      <c r="D54" s="2">
        <v>0</v>
      </c>
      <c r="E54" s="2" t="s">
        <v>3</v>
      </c>
      <c r="F54" s="2" t="s">
        <v>88</v>
      </c>
      <c r="G54" s="2" t="s">
        <v>89</v>
      </c>
      <c r="H54" s="2">
        <v>11</v>
      </c>
      <c r="I54" s="2">
        <v>19</v>
      </c>
      <c r="J54" s="2">
        <v>0</v>
      </c>
      <c r="K54" s="2">
        <v>35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</row>
    <row r="55" spans="1:55" x14ac:dyDescent="0.2">
      <c r="A55" s="2"/>
      <c r="B55" s="2">
        <v>1</v>
      </c>
      <c r="C55" s="2"/>
      <c r="D55" s="2">
        <v>0</v>
      </c>
      <c r="E55" s="2" t="s">
        <v>3</v>
      </c>
      <c r="F55" s="2" t="s">
        <v>90</v>
      </c>
      <c r="G55" s="2" t="s">
        <v>91</v>
      </c>
      <c r="H55" s="2">
        <v>11</v>
      </c>
      <c r="I55" s="2">
        <v>20</v>
      </c>
      <c r="J55" s="2">
        <v>0</v>
      </c>
      <c r="K55" s="2">
        <v>36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</row>
    <row r="56" spans="1:55" x14ac:dyDescent="0.2">
      <c r="A56" s="2"/>
      <c r="B56" s="2">
        <v>1</v>
      </c>
      <c r="C56" s="2"/>
      <c r="D56" s="2">
        <v>0</v>
      </c>
      <c r="E56" s="2" t="s">
        <v>3</v>
      </c>
      <c r="F56" s="2" t="s">
        <v>92</v>
      </c>
      <c r="G56" s="2" t="s">
        <v>93</v>
      </c>
      <c r="H56" s="2">
        <v>11</v>
      </c>
      <c r="I56" s="2">
        <v>21</v>
      </c>
      <c r="J56" s="2">
        <v>0</v>
      </c>
      <c r="K56" s="2">
        <v>37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</row>
    <row r="57" spans="1:55" x14ac:dyDescent="0.2">
      <c r="A57" s="2"/>
      <c r="B57" s="2">
        <v>1</v>
      </c>
      <c r="C57" s="2"/>
      <c r="D57" s="2">
        <v>0</v>
      </c>
      <c r="E57" s="2" t="s">
        <v>3</v>
      </c>
      <c r="F57" s="2" t="s">
        <v>94</v>
      </c>
      <c r="G57" s="2" t="s">
        <v>95</v>
      </c>
      <c r="H57" s="2">
        <v>11</v>
      </c>
      <c r="I57" s="2">
        <v>22</v>
      </c>
      <c r="J57" s="2">
        <v>0</v>
      </c>
      <c r="K57" s="2">
        <v>146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</row>
    <row r="58" spans="1:55" x14ac:dyDescent="0.2">
      <c r="A58" s="2"/>
      <c r="B58" s="2">
        <v>1</v>
      </c>
      <c r="C58" s="2"/>
      <c r="D58" s="2">
        <v>0</v>
      </c>
      <c r="E58" s="2" t="s">
        <v>3</v>
      </c>
      <c r="F58" s="2" t="s">
        <v>96</v>
      </c>
      <c r="G58" s="2" t="s">
        <v>97</v>
      </c>
      <c r="H58" s="2">
        <v>11</v>
      </c>
      <c r="I58" s="2">
        <v>23</v>
      </c>
      <c r="J58" s="2">
        <v>0</v>
      </c>
      <c r="K58" s="2">
        <v>38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</row>
    <row r="59" spans="1:55" x14ac:dyDescent="0.2">
      <c r="A59" s="2"/>
      <c r="B59" s="2">
        <v>1</v>
      </c>
      <c r="C59" s="2"/>
      <c r="D59" s="2">
        <v>0</v>
      </c>
      <c r="E59" s="2" t="s">
        <v>3</v>
      </c>
      <c r="F59" s="2" t="s">
        <v>98</v>
      </c>
      <c r="G59" s="2" t="s">
        <v>99</v>
      </c>
      <c r="H59" s="2">
        <v>11</v>
      </c>
      <c r="I59" s="2">
        <v>24</v>
      </c>
      <c r="J59" s="2">
        <v>0</v>
      </c>
      <c r="K59" s="2">
        <v>39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</row>
    <row r="60" spans="1:55" x14ac:dyDescent="0.2">
      <c r="A60" s="2"/>
      <c r="B60" s="2">
        <v>1</v>
      </c>
      <c r="C60" s="2"/>
      <c r="D60" s="2">
        <v>0</v>
      </c>
      <c r="E60" s="2" t="s">
        <v>3</v>
      </c>
      <c r="F60" s="2" t="s">
        <v>100</v>
      </c>
      <c r="G60" s="2" t="s">
        <v>101</v>
      </c>
      <c r="H60" s="2">
        <v>11</v>
      </c>
      <c r="I60" s="2">
        <v>25</v>
      </c>
      <c r="J60" s="2">
        <v>0</v>
      </c>
      <c r="K60" s="2">
        <v>40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</row>
    <row r="61" spans="1:55" x14ac:dyDescent="0.2">
      <c r="A61" s="2"/>
      <c r="B61" s="2">
        <v>1</v>
      </c>
      <c r="C61" s="2"/>
      <c r="D61" s="2">
        <v>0</v>
      </c>
      <c r="E61" s="2" t="s">
        <v>3</v>
      </c>
      <c r="F61" s="2" t="s">
        <v>102</v>
      </c>
      <c r="G61" s="2" t="s">
        <v>103</v>
      </c>
      <c r="H61" s="2">
        <v>11</v>
      </c>
      <c r="I61" s="2">
        <v>26</v>
      </c>
      <c r="J61" s="2">
        <v>0</v>
      </c>
      <c r="K61" s="2">
        <v>162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</row>
    <row r="62" spans="1:55" x14ac:dyDescent="0.2">
      <c r="A62" s="2"/>
      <c r="B62" s="2">
        <v>1</v>
      </c>
      <c r="C62" s="2"/>
      <c r="D62" s="2">
        <v>0</v>
      </c>
      <c r="E62" s="2" t="s">
        <v>3</v>
      </c>
      <c r="F62" s="2" t="s">
        <v>104</v>
      </c>
      <c r="G62" s="2" t="s">
        <v>105</v>
      </c>
      <c r="H62" s="2">
        <v>11</v>
      </c>
      <c r="I62" s="2">
        <v>27</v>
      </c>
      <c r="J62" s="2">
        <v>0</v>
      </c>
      <c r="K62" s="2">
        <v>163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</row>
    <row r="63" spans="1:55" x14ac:dyDescent="0.2">
      <c r="A63" s="2"/>
      <c r="B63" s="2">
        <v>1</v>
      </c>
      <c r="C63" s="2"/>
      <c r="D63" s="2">
        <v>0</v>
      </c>
      <c r="E63" s="2" t="s">
        <v>3</v>
      </c>
      <c r="F63" s="2" t="s">
        <v>106</v>
      </c>
      <c r="G63" s="2" t="s">
        <v>107</v>
      </c>
      <c r="H63" s="2">
        <v>11</v>
      </c>
      <c r="I63" s="2">
        <v>28</v>
      </c>
      <c r="J63" s="2">
        <v>0</v>
      </c>
      <c r="K63" s="2">
        <v>164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</row>
    <row r="64" spans="1:55" x14ac:dyDescent="0.2">
      <c r="A64" s="1"/>
      <c r="B64" s="1">
        <v>1</v>
      </c>
      <c r="C64" s="1"/>
      <c r="D64" s="1">
        <v>0</v>
      </c>
      <c r="E64" s="1" t="s">
        <v>3</v>
      </c>
      <c r="F64" s="1" t="s">
        <v>108</v>
      </c>
      <c r="G64" s="1" t="s">
        <v>109</v>
      </c>
      <c r="H64" s="1">
        <v>13</v>
      </c>
      <c r="I64" s="1">
        <v>0</v>
      </c>
      <c r="J64" s="1">
        <v>0</v>
      </c>
      <c r="K64" s="1">
        <v>62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286354.24174031999</v>
      </c>
      <c r="T64" s="1">
        <v>1188.7878038399999</v>
      </c>
      <c r="U64" s="1">
        <v>0</v>
      </c>
      <c r="V64" s="1">
        <v>0</v>
      </c>
      <c r="W64" s="1">
        <v>287543.02954416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2468300.8737254399</v>
      </c>
      <c r="AL64" s="1">
        <v>10248.31531776</v>
      </c>
      <c r="AM64" s="1">
        <v>0</v>
      </c>
      <c r="AN64" s="1">
        <v>0</v>
      </c>
      <c r="AO64" s="1">
        <v>2478549.1890432001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</row>
    <row r="65" spans="1:55" x14ac:dyDescent="0.2">
      <c r="A65" s="2"/>
      <c r="B65" s="2">
        <v>0</v>
      </c>
      <c r="C65" s="2"/>
      <c r="D65" s="2">
        <v>0</v>
      </c>
      <c r="E65" s="2" t="s">
        <v>3</v>
      </c>
      <c r="F65" s="2" t="s">
        <v>110</v>
      </c>
      <c r="G65" s="2" t="s">
        <v>109</v>
      </c>
      <c r="H65" s="2">
        <v>13</v>
      </c>
      <c r="I65" s="2">
        <v>1</v>
      </c>
      <c r="J65" s="2">
        <v>0</v>
      </c>
      <c r="K65" s="2">
        <v>65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286354.24174031999</v>
      </c>
      <c r="T65" s="2">
        <v>1188.7878038399999</v>
      </c>
      <c r="U65" s="2">
        <v>0</v>
      </c>
      <c r="V65" s="2">
        <v>0</v>
      </c>
      <c r="W65" s="2">
        <v>287543.02954416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2468300.8737254399</v>
      </c>
      <c r="AL65" s="2">
        <v>10248.31531776</v>
      </c>
      <c r="AM65" s="2">
        <v>0</v>
      </c>
      <c r="AN65" s="2">
        <v>0</v>
      </c>
      <c r="AO65" s="2">
        <v>2478549.1890432001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</row>
    <row r="66" spans="1:55" x14ac:dyDescent="0.2">
      <c r="A66" s="1"/>
      <c r="B66" s="1">
        <v>1</v>
      </c>
      <c r="C66" s="1"/>
      <c r="D66" s="1">
        <v>0</v>
      </c>
      <c r="E66" s="1" t="s">
        <v>3</v>
      </c>
      <c r="F66" s="1" t="s">
        <v>111</v>
      </c>
      <c r="G66" s="1" t="s">
        <v>112</v>
      </c>
      <c r="H66" s="1">
        <v>14</v>
      </c>
      <c r="I66" s="1">
        <v>0</v>
      </c>
      <c r="J66" s="1">
        <v>0</v>
      </c>
      <c r="K66" s="1">
        <v>43</v>
      </c>
      <c r="L66" s="1">
        <v>0</v>
      </c>
      <c r="M66" s="1">
        <v>0</v>
      </c>
      <c r="N66" s="1">
        <v>0</v>
      </c>
      <c r="O66" s="1">
        <v>8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32963.616000000002</v>
      </c>
      <c r="AL66" s="1">
        <v>136.864</v>
      </c>
      <c r="AM66" s="1">
        <v>0</v>
      </c>
      <c r="AN66" s="1">
        <v>0</v>
      </c>
      <c r="AO66" s="1">
        <v>33100.480000000003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</row>
    <row r="67" spans="1:55" x14ac:dyDescent="0.2">
      <c r="A67" s="2"/>
      <c r="B67" s="2">
        <v>1</v>
      </c>
      <c r="C67" s="2"/>
      <c r="D67" s="2">
        <v>0</v>
      </c>
      <c r="E67" s="2" t="s">
        <v>113</v>
      </c>
      <c r="F67" s="2" t="s">
        <v>114</v>
      </c>
      <c r="G67" s="2" t="s">
        <v>115</v>
      </c>
      <c r="H67" s="2">
        <v>14</v>
      </c>
      <c r="I67" s="2">
        <v>1</v>
      </c>
      <c r="J67" s="2">
        <v>0</v>
      </c>
      <c r="K67" s="2">
        <v>298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32963.616000000002</v>
      </c>
      <c r="AL67" s="2">
        <v>136.864</v>
      </c>
      <c r="AM67" s="2">
        <v>0</v>
      </c>
      <c r="AN67" s="2">
        <v>0</v>
      </c>
      <c r="AO67" s="2">
        <v>33100.480000000003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</row>
    <row r="68" spans="1:55" x14ac:dyDescent="0.2">
      <c r="A68" s="2"/>
      <c r="B68" s="2">
        <v>1</v>
      </c>
      <c r="C68" s="2"/>
      <c r="D68" s="2">
        <v>0</v>
      </c>
      <c r="E68" s="2" t="s">
        <v>3</v>
      </c>
      <c r="F68" s="2" t="s">
        <v>116</v>
      </c>
      <c r="G68" s="2" t="s">
        <v>117</v>
      </c>
      <c r="H68" s="2">
        <v>14</v>
      </c>
      <c r="I68" s="2">
        <v>3</v>
      </c>
      <c r="J68" s="2">
        <v>0</v>
      </c>
      <c r="K68" s="2">
        <v>44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</row>
    <row r="69" spans="1:55" x14ac:dyDescent="0.2">
      <c r="A69" s="2"/>
      <c r="B69" s="2">
        <v>1</v>
      </c>
      <c r="C69" s="2"/>
      <c r="D69" s="2">
        <v>0</v>
      </c>
      <c r="E69" s="2" t="s">
        <v>3</v>
      </c>
      <c r="F69" s="2" t="s">
        <v>118</v>
      </c>
      <c r="G69" s="2" t="s">
        <v>119</v>
      </c>
      <c r="H69" s="2">
        <v>14</v>
      </c>
      <c r="I69" s="2">
        <v>4</v>
      </c>
      <c r="J69" s="2">
        <v>0</v>
      </c>
      <c r="K69" s="2">
        <v>45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</row>
    <row r="70" spans="1:55" x14ac:dyDescent="0.2">
      <c r="A70" s="1"/>
      <c r="B70" s="1">
        <v>1</v>
      </c>
      <c r="C70" s="1"/>
      <c r="D70" s="1">
        <v>0</v>
      </c>
      <c r="E70" s="1" t="s">
        <v>3</v>
      </c>
      <c r="F70" s="1" t="s">
        <v>120</v>
      </c>
      <c r="G70" s="1" t="s">
        <v>121</v>
      </c>
      <c r="H70" s="1">
        <v>15</v>
      </c>
      <c r="I70" s="1">
        <v>0</v>
      </c>
      <c r="J70" s="1">
        <v>0</v>
      </c>
      <c r="K70" s="1">
        <v>149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290178.43974032003</v>
      </c>
      <c r="T70" s="1">
        <v>1204.6638038399999</v>
      </c>
      <c r="U70" s="1">
        <v>0</v>
      </c>
      <c r="V70" s="1">
        <v>0</v>
      </c>
      <c r="W70" s="1">
        <v>291383.10354416003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2501264.4897254398</v>
      </c>
      <c r="AL70" s="1">
        <v>10385.179317759999</v>
      </c>
      <c r="AM70" s="1">
        <v>0</v>
      </c>
      <c r="AN70" s="1">
        <v>0</v>
      </c>
      <c r="AO70" s="1">
        <v>2511649.6690432001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</row>
    <row r="71" spans="1:55" x14ac:dyDescent="0.2">
      <c r="A71" s="2"/>
      <c r="B71" s="2">
        <v>1</v>
      </c>
      <c r="C71" s="2"/>
      <c r="D71" s="2">
        <v>0</v>
      </c>
      <c r="E71" s="2" t="s">
        <v>3</v>
      </c>
      <c r="F71" s="2" t="s">
        <v>122</v>
      </c>
      <c r="G71" s="2" t="s">
        <v>121</v>
      </c>
      <c r="H71" s="2">
        <v>15</v>
      </c>
      <c r="I71" s="2">
        <v>1</v>
      </c>
      <c r="J71" s="2">
        <v>0</v>
      </c>
      <c r="K71" s="2">
        <v>150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290178.43974032003</v>
      </c>
      <c r="T71" s="2">
        <v>1204.6638038399999</v>
      </c>
      <c r="U71" s="2">
        <v>0</v>
      </c>
      <c r="V71" s="2">
        <v>0</v>
      </c>
      <c r="W71" s="2">
        <v>291383.10354416003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2501264.4897254398</v>
      </c>
      <c r="AL71" s="2">
        <v>10385.179317759999</v>
      </c>
      <c r="AM71" s="2">
        <v>0</v>
      </c>
      <c r="AN71" s="2">
        <v>0</v>
      </c>
      <c r="AO71" s="2">
        <v>2511649.6690432001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</row>
    <row r="72" spans="1:55" x14ac:dyDescent="0.2">
      <c r="A72" s="1"/>
      <c r="B72" s="1">
        <v>1</v>
      </c>
      <c r="C72" s="1"/>
      <c r="D72" s="1">
        <v>0</v>
      </c>
      <c r="E72" s="1" t="s">
        <v>3</v>
      </c>
      <c r="F72" s="1" t="s">
        <v>123</v>
      </c>
      <c r="G72" s="1" t="s">
        <v>124</v>
      </c>
      <c r="H72" s="1">
        <v>17</v>
      </c>
      <c r="I72" s="1">
        <v>0</v>
      </c>
      <c r="J72" s="1">
        <v>0</v>
      </c>
      <c r="K72" s="1">
        <v>47</v>
      </c>
      <c r="L72" s="1">
        <v>0</v>
      </c>
      <c r="M72" s="1">
        <v>0</v>
      </c>
      <c r="N72" s="1">
        <v>0</v>
      </c>
      <c r="O72" s="1">
        <v>9</v>
      </c>
      <c r="P72" s="1">
        <v>0</v>
      </c>
      <c r="Q72" s="1">
        <v>0</v>
      </c>
      <c r="R72" s="1">
        <v>0</v>
      </c>
      <c r="S72" s="1">
        <v>9373.0437403199994</v>
      </c>
      <c r="T72" s="1">
        <v>38.911803839999997</v>
      </c>
      <c r="U72" s="1">
        <v>0</v>
      </c>
      <c r="V72" s="1">
        <v>0</v>
      </c>
      <c r="W72" s="1">
        <v>9411.9555441600005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80793.257725439995</v>
      </c>
      <c r="AL72" s="1">
        <v>335.45131775999999</v>
      </c>
      <c r="AM72" s="1">
        <v>0</v>
      </c>
      <c r="AN72" s="1">
        <v>0</v>
      </c>
      <c r="AO72" s="1">
        <v>81128.709043199997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</row>
    <row r="73" spans="1:55" x14ac:dyDescent="0.2">
      <c r="A73" s="2"/>
      <c r="B73" s="2">
        <v>1</v>
      </c>
      <c r="C73" s="2"/>
      <c r="D73" s="2">
        <v>0</v>
      </c>
      <c r="E73" s="2" t="s">
        <v>125</v>
      </c>
      <c r="F73" s="2" t="s">
        <v>126</v>
      </c>
      <c r="G73" s="2" t="s">
        <v>127</v>
      </c>
      <c r="H73" s="2">
        <v>17</v>
      </c>
      <c r="I73" s="2">
        <v>1</v>
      </c>
      <c r="J73" s="2">
        <v>0</v>
      </c>
      <c r="K73" s="2">
        <v>299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9373.0437403199994</v>
      </c>
      <c r="T73" s="2">
        <v>38.911803839999997</v>
      </c>
      <c r="U73" s="2">
        <v>0</v>
      </c>
      <c r="V73" s="2">
        <v>0</v>
      </c>
      <c r="W73" s="2">
        <v>9411.9555441600005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80793.257725439995</v>
      </c>
      <c r="AL73" s="2">
        <v>335.45131775999999</v>
      </c>
      <c r="AM73" s="2">
        <v>0</v>
      </c>
      <c r="AN73" s="2">
        <v>0</v>
      </c>
      <c r="AO73" s="2">
        <v>81128.709043199997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</row>
    <row r="74" spans="1:55" x14ac:dyDescent="0.2">
      <c r="A74" s="2"/>
      <c r="B74" s="2">
        <v>1</v>
      </c>
      <c r="C74" s="2"/>
      <c r="D74" s="2">
        <v>0</v>
      </c>
      <c r="E74" s="2" t="s">
        <v>3</v>
      </c>
      <c r="F74" s="2" t="s">
        <v>128</v>
      </c>
      <c r="G74" s="2" t="s">
        <v>129</v>
      </c>
      <c r="H74" s="2">
        <v>17</v>
      </c>
      <c r="I74" s="2">
        <v>4</v>
      </c>
      <c r="J74" s="2">
        <v>0</v>
      </c>
      <c r="K74" s="2">
        <v>48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</row>
    <row r="75" spans="1:55" x14ac:dyDescent="0.2">
      <c r="A75" s="2"/>
      <c r="B75" s="2">
        <v>1</v>
      </c>
      <c r="C75" s="2"/>
      <c r="D75" s="2">
        <v>0</v>
      </c>
      <c r="E75" s="2" t="s">
        <v>3</v>
      </c>
      <c r="F75" s="2" t="s">
        <v>130</v>
      </c>
      <c r="G75" s="2" t="s">
        <v>131</v>
      </c>
      <c r="H75" s="2">
        <v>17</v>
      </c>
      <c r="I75" s="2">
        <v>5</v>
      </c>
      <c r="J75" s="2">
        <v>0</v>
      </c>
      <c r="K75" s="2">
        <v>49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</row>
    <row r="76" spans="1:55" x14ac:dyDescent="0.2">
      <c r="A76" s="2"/>
      <c r="B76" s="2">
        <v>1</v>
      </c>
      <c r="C76" s="2"/>
      <c r="D76" s="2">
        <v>0</v>
      </c>
      <c r="E76" s="2" t="s">
        <v>3</v>
      </c>
      <c r="F76" s="2" t="s">
        <v>132</v>
      </c>
      <c r="G76" s="2" t="s">
        <v>133</v>
      </c>
      <c r="H76" s="2">
        <v>17</v>
      </c>
      <c r="I76" s="2">
        <v>6</v>
      </c>
      <c r="J76" s="2">
        <v>0</v>
      </c>
      <c r="K76" s="2">
        <v>50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</row>
    <row r="77" spans="1:55" x14ac:dyDescent="0.2">
      <c r="A77" s="2"/>
      <c r="B77" s="2">
        <v>1</v>
      </c>
      <c r="C77" s="2"/>
      <c r="D77" s="2">
        <v>0</v>
      </c>
      <c r="E77" s="2" t="s">
        <v>3</v>
      </c>
      <c r="F77" s="2" t="s">
        <v>134</v>
      </c>
      <c r="G77" s="2" t="s">
        <v>135</v>
      </c>
      <c r="H77" s="2">
        <v>17</v>
      </c>
      <c r="I77" s="2">
        <v>7</v>
      </c>
      <c r="J77" s="2">
        <v>0</v>
      </c>
      <c r="K77" s="2">
        <v>51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</row>
    <row r="78" spans="1:55" x14ac:dyDescent="0.2">
      <c r="A78" s="2"/>
      <c r="B78" s="2">
        <v>1</v>
      </c>
      <c r="C78" s="2"/>
      <c r="D78" s="2">
        <v>0</v>
      </c>
      <c r="E78" s="2" t="s">
        <v>3</v>
      </c>
      <c r="F78" s="2" t="s">
        <v>136</v>
      </c>
      <c r="G78" s="2" t="s">
        <v>137</v>
      </c>
      <c r="H78" s="2">
        <v>17</v>
      </c>
      <c r="I78" s="2">
        <v>8</v>
      </c>
      <c r="J78" s="2">
        <v>0</v>
      </c>
      <c r="K78" s="2">
        <v>52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</row>
    <row r="79" spans="1:55" x14ac:dyDescent="0.2">
      <c r="A79" s="2"/>
      <c r="B79" s="2">
        <v>1</v>
      </c>
      <c r="C79" s="2"/>
      <c r="D79" s="2">
        <v>0</v>
      </c>
      <c r="E79" s="2" t="s">
        <v>3</v>
      </c>
      <c r="F79" s="2" t="s">
        <v>138</v>
      </c>
      <c r="G79" s="2" t="s">
        <v>139</v>
      </c>
      <c r="H79" s="2">
        <v>17</v>
      </c>
      <c r="I79" s="2">
        <v>9</v>
      </c>
      <c r="J79" s="2">
        <v>0</v>
      </c>
      <c r="K79" s="2">
        <v>53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</row>
    <row r="80" spans="1:55" x14ac:dyDescent="0.2">
      <c r="A80" s="2"/>
      <c r="B80" s="2">
        <v>1</v>
      </c>
      <c r="C80" s="2"/>
      <c r="D80" s="2">
        <v>0</v>
      </c>
      <c r="E80" s="2" t="s">
        <v>3</v>
      </c>
      <c r="F80" s="2" t="s">
        <v>140</v>
      </c>
      <c r="G80" s="2" t="s">
        <v>141</v>
      </c>
      <c r="H80" s="2">
        <v>17</v>
      </c>
      <c r="I80" s="2">
        <v>10</v>
      </c>
      <c r="J80" s="2">
        <v>0</v>
      </c>
      <c r="K80" s="2">
        <v>54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</row>
    <row r="81" spans="1:55" x14ac:dyDescent="0.2">
      <c r="A81" s="2"/>
      <c r="B81" s="2">
        <v>1</v>
      </c>
      <c r="C81" s="2"/>
      <c r="D81" s="2">
        <v>0</v>
      </c>
      <c r="E81" s="2" t="s">
        <v>3</v>
      </c>
      <c r="F81" s="2" t="s">
        <v>142</v>
      </c>
      <c r="G81" s="2" t="s">
        <v>143</v>
      </c>
      <c r="H81" s="2">
        <v>17</v>
      </c>
      <c r="I81" s="2">
        <v>11</v>
      </c>
      <c r="J81" s="2">
        <v>0</v>
      </c>
      <c r="K81" s="2">
        <v>165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</row>
    <row r="82" spans="1:55" x14ac:dyDescent="0.2">
      <c r="A82" s="1"/>
      <c r="B82" s="1">
        <v>0</v>
      </c>
      <c r="C82" s="1"/>
      <c r="D82" s="1">
        <v>0</v>
      </c>
      <c r="E82" s="1" t="s">
        <v>3</v>
      </c>
      <c r="F82" s="1" t="s">
        <v>144</v>
      </c>
      <c r="G82" s="1" t="s">
        <v>145</v>
      </c>
      <c r="H82" s="1">
        <v>18</v>
      </c>
      <c r="I82" s="1">
        <v>0</v>
      </c>
      <c r="J82" s="1">
        <v>0</v>
      </c>
      <c r="K82" s="1">
        <v>55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366651.01578030334</v>
      </c>
      <c r="T82" s="1">
        <v>1522.1365438003199</v>
      </c>
      <c r="U82" s="1">
        <v>0</v>
      </c>
      <c r="V82" s="1">
        <v>0</v>
      </c>
      <c r="W82" s="1">
        <v>368173.15232410369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3160438.6828798773</v>
      </c>
      <c r="AL82" s="1">
        <v>13122.051897876479</v>
      </c>
      <c r="AM82" s="1">
        <v>0</v>
      </c>
      <c r="AN82" s="1">
        <v>0</v>
      </c>
      <c r="AO82" s="1">
        <v>3173560.7347777537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</row>
    <row r="83" spans="1:55" x14ac:dyDescent="0.2">
      <c r="A83" s="2"/>
      <c r="B83" s="2">
        <v>1</v>
      </c>
      <c r="C83" s="2"/>
      <c r="D83" s="2">
        <v>0</v>
      </c>
      <c r="E83" s="2" t="s">
        <v>3</v>
      </c>
      <c r="F83" s="2" t="s">
        <v>146</v>
      </c>
      <c r="G83" s="2" t="s">
        <v>147</v>
      </c>
      <c r="H83" s="2">
        <v>18</v>
      </c>
      <c r="I83" s="2">
        <v>1</v>
      </c>
      <c r="J83" s="2">
        <v>0</v>
      </c>
      <c r="K83" s="2">
        <v>56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299551.48348063999</v>
      </c>
      <c r="T83" s="2">
        <v>1243.5756076800001</v>
      </c>
      <c r="U83" s="2">
        <v>0</v>
      </c>
      <c r="V83" s="2">
        <v>0</v>
      </c>
      <c r="W83" s="2">
        <v>300795.05908832001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2582057.7474508798</v>
      </c>
      <c r="AL83" s="2">
        <v>10720.630635519999</v>
      </c>
      <c r="AM83" s="2">
        <v>0</v>
      </c>
      <c r="AN83" s="2">
        <v>0</v>
      </c>
      <c r="AO83" s="2">
        <v>2592778.3780864002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</row>
    <row r="84" spans="1:55" x14ac:dyDescent="0.2">
      <c r="A84" s="2"/>
      <c r="B84" s="2">
        <v>1</v>
      </c>
      <c r="C84" s="2"/>
      <c r="D84" s="2">
        <v>0</v>
      </c>
      <c r="E84" s="2" t="s">
        <v>3</v>
      </c>
      <c r="F84" s="2" t="s">
        <v>148</v>
      </c>
      <c r="G84" s="2" t="s">
        <v>149</v>
      </c>
      <c r="H84" s="2">
        <v>18</v>
      </c>
      <c r="I84" s="2">
        <v>2</v>
      </c>
      <c r="J84" s="2">
        <v>0</v>
      </c>
      <c r="K84" s="2">
        <v>57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5991.0296696127998</v>
      </c>
      <c r="T84" s="2">
        <v>24.871512153600001</v>
      </c>
      <c r="U84" s="2">
        <v>0</v>
      </c>
      <c r="V84" s="2">
        <v>0</v>
      </c>
      <c r="W84" s="2">
        <v>6015.9011817664004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51641.154949017597</v>
      </c>
      <c r="AL84" s="2">
        <v>214.4126127104</v>
      </c>
      <c r="AM84" s="2">
        <v>0</v>
      </c>
      <c r="AN84" s="2">
        <v>0</v>
      </c>
      <c r="AO84" s="2">
        <v>51855.567561727999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</row>
    <row r="85" spans="1:55" x14ac:dyDescent="0.2">
      <c r="A85" s="2"/>
      <c r="B85" s="2">
        <v>1</v>
      </c>
      <c r="C85" s="2"/>
      <c r="D85" s="2">
        <v>0</v>
      </c>
      <c r="E85" s="2" t="s">
        <v>3</v>
      </c>
      <c r="F85" s="2" t="s">
        <v>150</v>
      </c>
      <c r="G85" s="2" t="s">
        <v>151</v>
      </c>
      <c r="H85" s="2">
        <v>18</v>
      </c>
      <c r="I85" s="2">
        <v>3</v>
      </c>
      <c r="J85" s="2">
        <v>0</v>
      </c>
      <c r="K85" s="2">
        <v>67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</row>
    <row r="86" spans="1:55" x14ac:dyDescent="0.2">
      <c r="A86" s="2"/>
      <c r="B86" s="2">
        <v>1</v>
      </c>
      <c r="C86" s="2"/>
      <c r="D86" s="2">
        <v>0</v>
      </c>
      <c r="E86" s="2" t="s">
        <v>3</v>
      </c>
      <c r="F86" s="2" t="s">
        <v>152</v>
      </c>
      <c r="G86" s="2" t="s">
        <v>153</v>
      </c>
      <c r="H86" s="2">
        <v>18</v>
      </c>
      <c r="I86" s="2">
        <v>4</v>
      </c>
      <c r="J86" s="2">
        <v>0</v>
      </c>
      <c r="K86" s="2">
        <v>58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61108.502630050563</v>
      </c>
      <c r="T86" s="2">
        <v>253.68942396672</v>
      </c>
      <c r="U86" s="2">
        <v>0</v>
      </c>
      <c r="V86" s="2">
        <v>0</v>
      </c>
      <c r="W86" s="2">
        <v>61362.19205401728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526739.78047997947</v>
      </c>
      <c r="AL86" s="2">
        <v>2187.0086496460799</v>
      </c>
      <c r="AM86" s="2">
        <v>0</v>
      </c>
      <c r="AN86" s="2">
        <v>0</v>
      </c>
      <c r="AO86" s="2">
        <v>528926.78912962566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</row>
    <row r="87" spans="1:55" x14ac:dyDescent="0.2">
      <c r="A87">
        <v>444</v>
      </c>
    </row>
    <row r="88" spans="1:55" x14ac:dyDescent="0.2">
      <c r="B88">
        <v>47615362</v>
      </c>
      <c r="D88">
        <v>1</v>
      </c>
      <c r="E88" t="s">
        <v>154</v>
      </c>
      <c r="G88" t="s">
        <v>154</v>
      </c>
      <c r="H88">
        <v>0</v>
      </c>
      <c r="I88" t="s">
        <v>3</v>
      </c>
      <c r="L88">
        <v>10</v>
      </c>
    </row>
    <row r="89" spans="1:55" x14ac:dyDescent="0.2">
      <c r="B89">
        <v>47615422</v>
      </c>
      <c r="C89">
        <v>26</v>
      </c>
      <c r="D89">
        <v>3</v>
      </c>
      <c r="E89" t="s">
        <v>155</v>
      </c>
      <c r="G89" t="s">
        <v>155</v>
      </c>
      <c r="H89">
        <v>0</v>
      </c>
      <c r="I89" t="s">
        <v>3</v>
      </c>
      <c r="K89">
        <v>5</v>
      </c>
      <c r="L89">
        <v>11</v>
      </c>
    </row>
    <row r="91" spans="1:55" x14ac:dyDescent="0.2">
      <c r="A91">
        <v>555</v>
      </c>
      <c r="C91">
        <v>1</v>
      </c>
      <c r="D91" t="s">
        <v>156</v>
      </c>
      <c r="I91">
        <v>0</v>
      </c>
      <c r="J91">
        <v>0</v>
      </c>
    </row>
    <row r="92" spans="1:55" x14ac:dyDescent="0.2">
      <c r="C92">
        <v>1</v>
      </c>
      <c r="D92" t="s">
        <v>157</v>
      </c>
      <c r="I92">
        <v>2</v>
      </c>
      <c r="J92">
        <v>0</v>
      </c>
    </row>
    <row r="93" spans="1:55" x14ac:dyDescent="0.2">
      <c r="C93">
        <v>1</v>
      </c>
      <c r="D93" t="s">
        <v>158</v>
      </c>
      <c r="I93">
        <v>3</v>
      </c>
      <c r="J93">
        <v>0</v>
      </c>
    </row>
    <row r="94" spans="1:55" x14ac:dyDescent="0.2">
      <c r="C94">
        <v>1</v>
      </c>
      <c r="D94" t="s">
        <v>159</v>
      </c>
      <c r="I94">
        <v>4</v>
      </c>
      <c r="J94">
        <v>0</v>
      </c>
    </row>
    <row r="95" spans="1:55" x14ac:dyDescent="0.2">
      <c r="C95">
        <v>1</v>
      </c>
      <c r="D95" t="s">
        <v>160</v>
      </c>
      <c r="I95">
        <v>5</v>
      </c>
      <c r="J95">
        <v>0</v>
      </c>
    </row>
    <row r="96" spans="1:55" x14ac:dyDescent="0.2">
      <c r="C96">
        <v>1</v>
      </c>
      <c r="D96" t="s">
        <v>161</v>
      </c>
      <c r="I96">
        <v>6</v>
      </c>
      <c r="J96">
        <v>0</v>
      </c>
    </row>
    <row r="97" spans="3:10" x14ac:dyDescent="0.2">
      <c r="C97">
        <v>1</v>
      </c>
      <c r="D97" t="s">
        <v>162</v>
      </c>
      <c r="I97">
        <v>7</v>
      </c>
      <c r="J97">
        <v>0</v>
      </c>
    </row>
    <row r="98" spans="3:10" x14ac:dyDescent="0.2">
      <c r="C98">
        <v>1</v>
      </c>
      <c r="D98" t="s">
        <v>163</v>
      </c>
      <c r="I98">
        <v>8</v>
      </c>
      <c r="J98">
        <v>0</v>
      </c>
    </row>
    <row r="99" spans="3:10" x14ac:dyDescent="0.2">
      <c r="C99">
        <v>1</v>
      </c>
      <c r="D99" t="s">
        <v>164</v>
      </c>
      <c r="I99">
        <v>9</v>
      </c>
      <c r="J99">
        <v>0</v>
      </c>
    </row>
    <row r="100" spans="3:10" x14ac:dyDescent="0.2">
      <c r="C100">
        <v>1</v>
      </c>
      <c r="D100" t="s">
        <v>165</v>
      </c>
      <c r="I100">
        <v>10</v>
      </c>
      <c r="J100">
        <v>0</v>
      </c>
    </row>
    <row r="101" spans="3:10" x14ac:dyDescent="0.2">
      <c r="C101">
        <v>1</v>
      </c>
      <c r="D101" t="s">
        <v>166</v>
      </c>
      <c r="I101">
        <v>11</v>
      </c>
      <c r="J101">
        <v>0</v>
      </c>
    </row>
    <row r="102" spans="3:10" x14ac:dyDescent="0.2">
      <c r="C102">
        <v>1</v>
      </c>
      <c r="D102" t="s">
        <v>167</v>
      </c>
      <c r="I102">
        <v>12</v>
      </c>
      <c r="J102">
        <v>0</v>
      </c>
    </row>
    <row r="103" spans="3:10" x14ac:dyDescent="0.2">
      <c r="C103">
        <v>1</v>
      </c>
      <c r="D103" t="s">
        <v>168</v>
      </c>
      <c r="I103">
        <v>13</v>
      </c>
      <c r="J103">
        <v>0</v>
      </c>
    </row>
    <row r="104" spans="3:10" x14ac:dyDescent="0.2">
      <c r="C104">
        <v>1</v>
      </c>
      <c r="D104" t="s">
        <v>169</v>
      </c>
      <c r="I104">
        <v>14</v>
      </c>
      <c r="J104">
        <v>0</v>
      </c>
    </row>
    <row r="105" spans="3:10" x14ac:dyDescent="0.2">
      <c r="C105">
        <v>8</v>
      </c>
      <c r="D105" t="s">
        <v>170</v>
      </c>
      <c r="I105">
        <v>0</v>
      </c>
      <c r="J105">
        <v>0</v>
      </c>
    </row>
    <row r="106" spans="3:10" x14ac:dyDescent="0.2">
      <c r="C106">
        <v>8</v>
      </c>
      <c r="D106" t="s">
        <v>171</v>
      </c>
      <c r="I106">
        <v>23</v>
      </c>
      <c r="J106">
        <v>0</v>
      </c>
    </row>
    <row r="107" spans="3:10" x14ac:dyDescent="0.2">
      <c r="C107">
        <v>9</v>
      </c>
      <c r="D107" t="s">
        <v>172</v>
      </c>
      <c r="I107">
        <v>0</v>
      </c>
      <c r="J107">
        <v>0</v>
      </c>
    </row>
    <row r="108" spans="3:10" x14ac:dyDescent="0.2">
      <c r="C108">
        <v>9</v>
      </c>
      <c r="D108" t="s">
        <v>173</v>
      </c>
      <c r="I108">
        <v>25</v>
      </c>
      <c r="J108">
        <v>0</v>
      </c>
    </row>
    <row r="109" spans="3:10" x14ac:dyDescent="0.2">
      <c r="C109">
        <v>9</v>
      </c>
      <c r="D109" t="s">
        <v>174</v>
      </c>
      <c r="I109">
        <v>26</v>
      </c>
      <c r="J109">
        <v>0</v>
      </c>
    </row>
    <row r="110" spans="3:10" x14ac:dyDescent="0.2">
      <c r="C110">
        <v>9</v>
      </c>
      <c r="D110" t="s">
        <v>175</v>
      </c>
      <c r="I110">
        <v>34</v>
      </c>
      <c r="J110">
        <v>0</v>
      </c>
    </row>
    <row r="111" spans="3:10" x14ac:dyDescent="0.2">
      <c r="C111">
        <v>9</v>
      </c>
      <c r="D111" t="s">
        <v>176</v>
      </c>
      <c r="I111">
        <v>35</v>
      </c>
      <c r="J111">
        <v>0</v>
      </c>
    </row>
    <row r="112" spans="3:10" x14ac:dyDescent="0.2">
      <c r="C112">
        <v>9</v>
      </c>
      <c r="D112" t="s">
        <v>177</v>
      </c>
      <c r="I112">
        <v>37</v>
      </c>
      <c r="J112">
        <v>0</v>
      </c>
    </row>
    <row r="113" spans="3:10" x14ac:dyDescent="0.2">
      <c r="C113">
        <v>9</v>
      </c>
      <c r="D113" t="s">
        <v>178</v>
      </c>
      <c r="I113">
        <v>38</v>
      </c>
      <c r="J113">
        <v>0</v>
      </c>
    </row>
    <row r="114" spans="3:10" x14ac:dyDescent="0.2">
      <c r="C114">
        <v>9</v>
      </c>
      <c r="D114" t="s">
        <v>179</v>
      </c>
      <c r="I114">
        <v>41</v>
      </c>
      <c r="J114">
        <v>0</v>
      </c>
    </row>
    <row r="115" spans="3:10" x14ac:dyDescent="0.2">
      <c r="C115">
        <v>9</v>
      </c>
      <c r="D115" t="s">
        <v>180</v>
      </c>
      <c r="I115">
        <v>42</v>
      </c>
      <c r="J115">
        <v>0</v>
      </c>
    </row>
    <row r="116" spans="3:10" x14ac:dyDescent="0.2">
      <c r="C116">
        <v>9</v>
      </c>
      <c r="D116" t="s">
        <v>181</v>
      </c>
      <c r="I116">
        <v>43</v>
      </c>
      <c r="J116">
        <v>0</v>
      </c>
    </row>
    <row r="117" spans="3:10" x14ac:dyDescent="0.2">
      <c r="C117">
        <v>9</v>
      </c>
      <c r="D117" t="s">
        <v>182</v>
      </c>
      <c r="I117">
        <v>44</v>
      </c>
      <c r="J117">
        <v>0</v>
      </c>
    </row>
    <row r="118" spans="3:10" x14ac:dyDescent="0.2">
      <c r="C118">
        <v>9</v>
      </c>
      <c r="D118" t="s">
        <v>183</v>
      </c>
      <c r="I118">
        <v>45</v>
      </c>
      <c r="J118">
        <v>0</v>
      </c>
    </row>
    <row r="119" spans="3:10" x14ac:dyDescent="0.2">
      <c r="C119">
        <v>9</v>
      </c>
      <c r="D119" t="s">
        <v>107</v>
      </c>
      <c r="I119">
        <v>46</v>
      </c>
      <c r="J119">
        <v>0</v>
      </c>
    </row>
    <row r="120" spans="3:10" x14ac:dyDescent="0.2">
      <c r="C120">
        <v>9</v>
      </c>
      <c r="D120" t="s">
        <v>184</v>
      </c>
      <c r="I120">
        <v>47</v>
      </c>
      <c r="J120">
        <v>0</v>
      </c>
    </row>
    <row r="121" spans="3:10" x14ac:dyDescent="0.2">
      <c r="C121">
        <v>10</v>
      </c>
      <c r="D121" t="s">
        <v>185</v>
      </c>
      <c r="I121">
        <v>0</v>
      </c>
      <c r="J121">
        <v>0</v>
      </c>
    </row>
    <row r="122" spans="3:10" x14ac:dyDescent="0.2">
      <c r="C122">
        <v>10</v>
      </c>
      <c r="D122" t="s">
        <v>186</v>
      </c>
      <c r="I122">
        <v>49</v>
      </c>
      <c r="J122">
        <v>0</v>
      </c>
    </row>
    <row r="123" spans="3:10" x14ac:dyDescent="0.2">
      <c r="C123">
        <v>11</v>
      </c>
      <c r="D123" t="s">
        <v>187</v>
      </c>
      <c r="I123">
        <v>0</v>
      </c>
      <c r="J123">
        <v>0</v>
      </c>
    </row>
    <row r="124" spans="3:10" x14ac:dyDescent="0.2">
      <c r="C124">
        <v>11</v>
      </c>
      <c r="D124" t="s">
        <v>188</v>
      </c>
      <c r="I124">
        <v>51</v>
      </c>
      <c r="J124">
        <v>0</v>
      </c>
    </row>
    <row r="125" spans="3:10" x14ac:dyDescent="0.2">
      <c r="C125">
        <v>12</v>
      </c>
      <c r="D125" t="s">
        <v>189</v>
      </c>
      <c r="I125">
        <v>0</v>
      </c>
      <c r="J125">
        <v>0</v>
      </c>
    </row>
    <row r="126" spans="3:10" x14ac:dyDescent="0.2">
      <c r="C126">
        <v>12</v>
      </c>
      <c r="D126" t="s">
        <v>190</v>
      </c>
      <c r="I126">
        <v>53</v>
      </c>
      <c r="J126">
        <v>0</v>
      </c>
    </row>
    <row r="127" spans="3:10" x14ac:dyDescent="0.2">
      <c r="C127">
        <v>12</v>
      </c>
      <c r="D127" t="s">
        <v>191</v>
      </c>
      <c r="I127">
        <v>54</v>
      </c>
      <c r="J127">
        <v>0</v>
      </c>
    </row>
    <row r="128" spans="3:10" x14ac:dyDescent="0.2">
      <c r="C128">
        <v>12</v>
      </c>
      <c r="D128" t="s">
        <v>192</v>
      </c>
      <c r="I128">
        <v>55</v>
      </c>
      <c r="J128">
        <v>0</v>
      </c>
    </row>
    <row r="129" spans="3:10" x14ac:dyDescent="0.2">
      <c r="C129">
        <v>12</v>
      </c>
      <c r="D129" t="s">
        <v>193</v>
      </c>
      <c r="I129">
        <v>56</v>
      </c>
      <c r="J129">
        <v>0</v>
      </c>
    </row>
    <row r="130" spans="3:10" x14ac:dyDescent="0.2">
      <c r="C130">
        <v>12</v>
      </c>
      <c r="D130" t="s">
        <v>194</v>
      </c>
      <c r="I130">
        <v>57</v>
      </c>
      <c r="J130">
        <v>0</v>
      </c>
    </row>
    <row r="131" spans="3:10" x14ac:dyDescent="0.2">
      <c r="C131">
        <v>12</v>
      </c>
      <c r="D131" t="s">
        <v>195</v>
      </c>
      <c r="I131">
        <v>58</v>
      </c>
      <c r="J131">
        <v>0</v>
      </c>
    </row>
    <row r="132" spans="3:10" x14ac:dyDescent="0.2">
      <c r="C132">
        <v>12</v>
      </c>
      <c r="D132" t="s">
        <v>196</v>
      </c>
      <c r="I132">
        <v>59</v>
      </c>
      <c r="J132">
        <v>0</v>
      </c>
    </row>
    <row r="133" spans="3:10" x14ac:dyDescent="0.2">
      <c r="C133">
        <v>100</v>
      </c>
      <c r="D133" t="s">
        <v>197</v>
      </c>
      <c r="I133">
        <v>0</v>
      </c>
      <c r="J133">
        <v>0</v>
      </c>
    </row>
    <row r="134" spans="3:10" x14ac:dyDescent="0.2">
      <c r="C134">
        <v>100</v>
      </c>
      <c r="D134" t="s">
        <v>198</v>
      </c>
      <c r="I134">
        <v>60</v>
      </c>
      <c r="J134">
        <v>0</v>
      </c>
    </row>
    <row r="135" spans="3:10" x14ac:dyDescent="0.2">
      <c r="C135">
        <v>100</v>
      </c>
      <c r="D135" t="s">
        <v>199</v>
      </c>
      <c r="I135">
        <v>61</v>
      </c>
      <c r="J135">
        <v>0</v>
      </c>
    </row>
    <row r="136" spans="3:10" x14ac:dyDescent="0.2">
      <c r="C136">
        <v>100</v>
      </c>
      <c r="D136" t="s">
        <v>200</v>
      </c>
      <c r="I136">
        <v>62</v>
      </c>
      <c r="J136">
        <v>0</v>
      </c>
    </row>
    <row r="137" spans="3:10" x14ac:dyDescent="0.2">
      <c r="C137">
        <v>100</v>
      </c>
      <c r="D137" t="s">
        <v>201</v>
      </c>
      <c r="I137">
        <v>63</v>
      </c>
      <c r="J13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Сводный сметный расчет</vt:lpstr>
      <vt:lpstr>Source</vt:lpstr>
      <vt:lpstr>'Сводный сметный расчет'!Область_печати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Дмитритй2</cp:lastModifiedBy>
  <dcterms:created xsi:type="dcterms:W3CDTF">2019-09-20T03:20:38Z</dcterms:created>
  <dcterms:modified xsi:type="dcterms:W3CDTF">2019-09-20T05:36:23Z</dcterms:modified>
</cp:coreProperties>
</file>