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10035"/>
  </bookViews>
  <sheets>
    <sheet name="ЛСР 13 граф" sheetId="7" r:id="rId1"/>
  </sheets>
  <definedNames>
    <definedName name="Constr" localSheetId="0">'ЛСР 13 граф'!$A$1</definedName>
    <definedName name="FOT" localSheetId="0">'ЛСР 13 граф'!$C$17</definedName>
    <definedName name="Ind" localSheetId="0">'ЛСР 13 граф'!$D$9</definedName>
    <definedName name="Obj" localSheetId="0">'ЛСР 13 граф'!#REF!</definedName>
    <definedName name="Obosn" localSheetId="0">'ЛСР 13 граф'!$C$15</definedName>
    <definedName name="SmPr" localSheetId="0">'ЛСР 13 граф'!$C$16</definedName>
    <definedName name="_xlnm.Print_Titles" localSheetId="0">'ЛСР 13 граф'!$24:$24</definedName>
  </definedNames>
  <calcPr calcId="145621"/>
</workbook>
</file>

<file path=xl/calcChain.xml><?xml version="1.0" encoding="utf-8"?>
<calcChain xmlns="http://schemas.openxmlformats.org/spreadsheetml/2006/main">
  <c r="J45" i="7" l="1"/>
  <c r="J44" i="7"/>
  <c r="J42" i="7"/>
  <c r="J41" i="7"/>
  <c r="J43" i="7" l="1"/>
  <c r="J46" i="7"/>
  <c r="J49" i="7" l="1"/>
  <c r="J48" i="7"/>
  <c r="J50" i="7"/>
  <c r="J47" i="7"/>
  <c r="J51" i="7" l="1"/>
  <c r="J52" i="7" s="1"/>
  <c r="J53" i="7" s="1"/>
</calcChain>
</file>

<file path=xl/sharedStrings.xml><?xml version="1.0" encoding="utf-8"?>
<sst xmlns="http://schemas.openxmlformats.org/spreadsheetml/2006/main" count="82" uniqueCount="69">
  <si>
    <t>СОГЛАСОВАНО:</t>
  </si>
  <si>
    <t>УТВЕРЖДАЮ: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</si>
  <si>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</si>
  <si>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</si>
  <si>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</si>
  <si>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</si>
  <si>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</si>
  <si>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</si>
  <si>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</si>
  <si>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</si>
  <si>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</si>
  <si>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</si>
  <si>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</si>
  <si>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</si>
  <si>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</si>
  <si>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</si>
  <si>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</si>
  <si>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З/пМех</t>
  </si>
  <si>
    <t>Обоснование</t>
  </si>
  <si>
    <t>________________</t>
  </si>
  <si>
    <t>Эк.Маш.</t>
  </si>
  <si>
    <t>Раздел 1. труба 108*5</t>
  </si>
  <si>
    <t>1</t>
  </si>
  <si>
    <t>ТЕРм39-01-031-02</t>
  </si>
  <si>
    <t>Зачистка механизированная мест под стилоскопирование, положение зачистки вертикальное трубы 108*5</t>
  </si>
  <si>
    <t>100 мест</t>
  </si>
  <si>
    <t>2</t>
  </si>
  <si>
    <t>ТЕРм39-02-003-02</t>
  </si>
  <si>
    <t>Стилоскопирование металла, содержащего легирующих элементов свыше 6, трубы 108*5</t>
  </si>
  <si>
    <t>100 анализов</t>
  </si>
  <si>
    <t>труба 159*6</t>
  </si>
  <si>
    <t>3</t>
  </si>
  <si>
    <t>Зачистка механизированная мест под стилоскопирование, положение зачистки вертикальное трубы 159*6</t>
  </si>
  <si>
    <t>4</t>
  </si>
  <si>
    <t>Стилоскопирование металла, содержащего легирующих элементов свыше 6, трубы  159*6</t>
  </si>
  <si>
    <t>Накладные расходы</t>
  </si>
  <si>
    <t>Сметная прибыль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</si>
  <si>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</si>
  <si>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</si>
  <si>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</si>
  <si>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</si>
  <si>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</si>
  <si>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</si>
  <si>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Итого прямые затраты по смете в базисных ценах</t>
  </si>
  <si>
    <t>___________________________8,308</t>
  </si>
  <si>
    <t>тыс. руб.</t>
  </si>
  <si>
    <t>___________________________2,551</t>
  </si>
  <si>
    <t>Составлен(а) в текущих (прогнозных) ценах по состоянию на 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</si>
  <si>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</si>
  <si>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</si>
  <si>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_______________________________________________________________________________________________263,22</t>
  </si>
  <si>
    <t>чел.час</t>
  </si>
  <si>
    <t>Сметная стоимость монтажных работ _______________________________________________________________________________________________</t>
  </si>
  <si>
    <t xml:space="preserve">  Итого в ценах</t>
  </si>
  <si>
    <t>Итого материалы с к=3.3</t>
  </si>
  <si>
    <t>Итого СМР</t>
  </si>
  <si>
    <t>Зимнее удорожание 8% от СМР</t>
  </si>
  <si>
    <t>Непредвиденные затраты 1,5% от СМР</t>
  </si>
  <si>
    <t>Перевозка рабочих 2,5% от СМР</t>
  </si>
  <si>
    <t>Командировочные 0,1% от СМР</t>
  </si>
  <si>
    <t>НДС 18%</t>
  </si>
  <si>
    <t>" _____ " ________________ 2017 г.</t>
  </si>
  <si>
    <t>"______ " _______________2017 г.</t>
  </si>
  <si>
    <t>Этап строительства 1.3. Комплекс нефтеперерабатывающих и нефтехимических заводов г. Нижнекамск</t>
  </si>
  <si>
    <t>стилоскопирование НТМ4 на объекте Тит.070(0902) Эстакада Восток - Запад"  ( на основании акта)</t>
  </si>
  <si>
    <t>Итого ФОТ с к=19,74 *1,15</t>
  </si>
  <si>
    <t>Итого маш и мех-мы с к=7,1*1,15(без з/пл механиз)</t>
  </si>
  <si>
    <t>Накладные расходы к=0.94*19,74 *1,15</t>
  </si>
  <si>
    <t>Сметная прибыль к=19,74 *1,15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</si>
</sst>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5" fillId="0" borderId="2" applyFill="0" applyProtection="0">
      <alignment horizontal="center"/>
    </xf>
    <xf numFmtId="0" fontId="15" fillId="0" borderId="0">
      <alignment horizontal="right" vertical="top" wrapText="1"/>
    </xf>
  </cellStyleXfs>
  <cellXfs count="118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9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right"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0" xfId="1" applyFont="1"/>
    <xf numFmtId="0" fontId="3" fillId="0" borderId="2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0" fontId="3" fillId="0" borderId="0" xfId="1" applyFont="1" applyBorder="1" applyAlignment="1">
      <alignment horizontal="left" vertical="top"/>
    </xf>
    <xf numFmtId="49" fontId="12" fillId="0" borderId="0" xfId="1" applyNumberFormat="1" applyFont="1" applyAlignment="1">
      <alignment horizontal="left" vertical="top"/>
    </xf>
    <xf numFmtId="0" fontId="5" fillId="0" borderId="0" xfId="1" applyFont="1" applyAlignment="1"/>
    <xf numFmtId="49" fontId="7" fillId="0" borderId="0" xfId="1" applyNumberFormat="1" applyFont="1" applyAlignment="1">
      <alignment horizontal="left" vertical="top"/>
    </xf>
    <xf numFmtId="0" fontId="7" fillId="0" borderId="0" xfId="1" applyFont="1" applyAlignment="1"/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12" fillId="0" borderId="0" xfId="1" applyNumberFormat="1" applyFont="1" applyAlignment="1">
      <alignment horizontal="center" vertical="top"/>
    </xf>
    <xf numFmtId="0" fontId="7" fillId="0" borderId="0" xfId="1" applyNumberFormat="1" applyFont="1" applyAlignment="1">
      <alignment horizontal="center" vertical="top"/>
    </xf>
    <xf numFmtId="0" fontId="3" fillId="0" borderId="2" xfId="1" applyNumberFormat="1" applyFont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3" fillId="0" borderId="2" xfId="1" quotePrefix="1" applyNumberFormat="1" applyFont="1" applyBorder="1" applyAlignment="1">
      <alignment horizontal="center" vertical="top"/>
    </xf>
    <xf numFmtId="49" fontId="14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horizontal="right" vertical="top" wrapText="1"/>
    </xf>
    <xf numFmtId="0" fontId="5" fillId="0" borderId="2" xfId="1" applyFont="1" applyBorder="1" applyAlignment="1">
      <alignment horizontal="right" vertical="top"/>
    </xf>
    <xf numFmtId="0" fontId="16" fillId="0" borderId="3" xfId="3" quotePrefix="1" applyFont="1" applyBorder="1" applyAlignment="1"/>
    <xf numFmtId="0" fontId="16" fillId="0" borderId="4" xfId="3" quotePrefix="1" applyFont="1" applyBorder="1" applyAlignment="1"/>
    <xf numFmtId="0" fontId="16" fillId="0" borderId="4" xfId="3" quotePrefix="1" applyFont="1" applyBorder="1" applyAlignment="1">
      <alignment vertical="top"/>
    </xf>
    <xf numFmtId="0" fontId="17" fillId="0" borderId="4" xfId="3" quotePrefix="1" applyFont="1" applyBorder="1" applyAlignment="1">
      <alignment vertical="top"/>
    </xf>
    <xf numFmtId="0" fontId="18" fillId="0" borderId="4" xfId="3" quotePrefix="1" applyFont="1" applyBorder="1" applyAlignment="1"/>
    <xf numFmtId="43" fontId="15" fillId="0" borderId="2" xfId="4" quotePrefix="1" applyFont="1" applyBorder="1" applyAlignment="1"/>
    <xf numFmtId="43" fontId="15" fillId="2" borderId="2" xfId="2" applyFont="1" applyFill="1" applyBorder="1" applyAlignment="1">
      <alignment horizontal="right" vertical="top" wrapText="1"/>
    </xf>
    <xf numFmtId="43" fontId="15" fillId="0" borderId="2" xfId="2" applyFont="1" applyBorder="1" applyAlignment="1">
      <alignment horizontal="right" vertical="top" wrapText="1"/>
    </xf>
    <xf numFmtId="0" fontId="7" fillId="0" borderId="0" xfId="3" applyFont="1" applyBorder="1"/>
    <xf numFmtId="43" fontId="16" fillId="0" borderId="3" xfId="4" quotePrefix="1" applyFont="1" applyBorder="1" applyAlignment="1"/>
    <xf numFmtId="43" fontId="16" fillId="0" borderId="4" xfId="4" quotePrefix="1" applyFont="1" applyBorder="1" applyAlignment="1"/>
    <xf numFmtId="43" fontId="16" fillId="0" borderId="4" xfId="4" quotePrefix="1" applyFont="1" applyBorder="1" applyAlignment="1">
      <alignment vertical="top"/>
    </xf>
    <xf numFmtId="43" fontId="17" fillId="0" borderId="4" xfId="4" quotePrefix="1" applyFont="1" applyBorder="1" applyAlignment="1">
      <alignment vertical="top"/>
    </xf>
    <xf numFmtId="43" fontId="18" fillId="0" borderId="4" xfId="4" quotePrefix="1" applyFont="1" applyBorder="1" applyAlignment="1"/>
    <xf numFmtId="43" fontId="19" fillId="0" borderId="0" xfId="4" applyFont="1"/>
    <xf numFmtId="43" fontId="7" fillId="0" borderId="0" xfId="4" applyFont="1" applyBorder="1"/>
    <xf numFmtId="0" fontId="19" fillId="0" borderId="0" xfId="3" applyFont="1"/>
    <xf numFmtId="0" fontId="16" fillId="0" borderId="3" xfId="3" applyFont="1" applyBorder="1" applyAlignment="1"/>
    <xf numFmtId="0" fontId="16" fillId="0" borderId="4" xfId="3" applyFont="1" applyBorder="1" applyAlignment="1"/>
    <xf numFmtId="0" fontId="16" fillId="0" borderId="4" xfId="3" applyFont="1" applyBorder="1" applyAlignment="1">
      <alignment vertical="top"/>
    </xf>
    <xf numFmtId="0" fontId="17" fillId="0" borderId="4" xfId="3" applyFont="1" applyBorder="1" applyAlignment="1">
      <alignment vertical="top"/>
    </xf>
    <xf numFmtId="0" fontId="18" fillId="0" borderId="4" xfId="3" applyFont="1" applyBorder="1" applyAlignment="1"/>
    <xf numFmtId="43" fontId="15" fillId="0" borderId="2" xfId="4" applyFont="1" applyBorder="1" applyAlignment="1"/>
    <xf numFmtId="0" fontId="20" fillId="0" borderId="3" xfId="3" quotePrefix="1" applyFont="1" applyBorder="1" applyAlignment="1"/>
    <xf numFmtId="0" fontId="20" fillId="0" borderId="4" xfId="3" quotePrefix="1" applyFont="1" applyBorder="1" applyAlignment="1"/>
    <xf numFmtId="0" fontId="20" fillId="0" borderId="4" xfId="3" quotePrefix="1" applyFont="1" applyBorder="1" applyAlignment="1">
      <alignment vertical="top"/>
    </xf>
    <xf numFmtId="0" fontId="21" fillId="0" borderId="4" xfId="3" quotePrefix="1" applyFont="1" applyBorder="1" applyAlignment="1">
      <alignment vertical="top"/>
    </xf>
    <xf numFmtId="0" fontId="22" fillId="0" borderId="4" xfId="3" quotePrefix="1" applyFont="1" applyBorder="1" applyAlignment="1"/>
    <xf numFmtId="43" fontId="23" fillId="0" borderId="2" xfId="4" quotePrefix="1" applyFont="1" applyBorder="1" applyAlignment="1"/>
    <xf numFmtId="43" fontId="23" fillId="2" borderId="2" xfId="6" applyNumberFormat="1" applyFont="1" applyFill="1" applyBorder="1">
      <alignment horizontal="right" vertical="top" wrapText="1"/>
    </xf>
    <xf numFmtId="43" fontId="23" fillId="0" borderId="2" xfId="6" applyNumberFormat="1" applyFont="1" applyBorder="1">
      <alignment horizontal="right" vertical="top" wrapText="1"/>
    </xf>
    <xf numFmtId="0" fontId="24" fillId="0" borderId="0" xfId="3" applyFont="1" applyBorder="1"/>
    <xf numFmtId="43" fontId="16" fillId="0" borderId="2" xfId="2" quotePrefix="1" applyFont="1" applyBorder="1" applyAlignment="1"/>
    <xf numFmtId="43" fontId="16" fillId="2" borderId="2" xfId="2" quotePrefix="1" applyFont="1" applyFill="1" applyBorder="1" applyAlignment="1"/>
    <xf numFmtId="43" fontId="23" fillId="0" borderId="2" xfId="3" quotePrefix="1" applyNumberFormat="1" applyFont="1" applyBorder="1" applyAlignment="1">
      <alignment vertical="top"/>
    </xf>
    <xf numFmtId="43" fontId="23" fillId="2" borderId="2" xfId="4" applyFont="1" applyFill="1" applyBorder="1" applyAlignment="1">
      <alignment horizontal="right" vertical="top" wrapText="1"/>
    </xf>
    <xf numFmtId="43" fontId="23" fillId="0" borderId="2" xfId="4" applyFont="1" applyBorder="1" applyAlignment="1">
      <alignment horizontal="right" vertical="top" wrapText="1"/>
    </xf>
    <xf numFmtId="43" fontId="15" fillId="0" borderId="2" xfId="3" quotePrefix="1" applyNumberFormat="1" applyFont="1" applyBorder="1" applyAlignment="1"/>
    <xf numFmtId="43" fontId="15" fillId="2" borderId="2" xfId="3" quotePrefix="1" applyNumberFormat="1" applyFont="1" applyFill="1" applyBorder="1" applyAlignment="1"/>
    <xf numFmtId="43" fontId="23" fillId="0" borderId="2" xfId="3" quotePrefix="1" applyNumberFormat="1" applyFont="1" applyBorder="1" applyAlignment="1"/>
    <xf numFmtId="43" fontId="23" fillId="2" borderId="2" xfId="3" quotePrefix="1" applyNumberFormat="1" applyFont="1" applyFill="1" applyBorder="1" applyAlignment="1"/>
    <xf numFmtId="0" fontId="3" fillId="0" borderId="2" xfId="0" applyFont="1" applyBorder="1"/>
    <xf numFmtId="0" fontId="25" fillId="0" borderId="3" xfId="3" quotePrefix="1" applyFont="1" applyBorder="1" applyAlignment="1"/>
    <xf numFmtId="0" fontId="25" fillId="0" borderId="4" xfId="3" quotePrefix="1" applyFont="1" applyBorder="1" applyAlignment="1"/>
    <xf numFmtId="0" fontId="25" fillId="0" borderId="4" xfId="3" quotePrefix="1" applyFont="1" applyBorder="1" applyAlignment="1">
      <alignment vertical="top"/>
    </xf>
    <xf numFmtId="43" fontId="25" fillId="0" borderId="2" xfId="4" quotePrefix="1" applyFont="1" applyBorder="1" applyAlignment="1"/>
    <xf numFmtId="0" fontId="26" fillId="0" borderId="2" xfId="0" applyFont="1" applyBorder="1"/>
    <xf numFmtId="43" fontId="25" fillId="2" borderId="2" xfId="2" applyFont="1" applyFill="1" applyBorder="1" applyAlignment="1">
      <alignment horizontal="right" vertical="top" wrapText="1"/>
    </xf>
    <xf numFmtId="43" fontId="25" fillId="0" borderId="2" xfId="2" applyFont="1" applyBorder="1" applyAlignment="1">
      <alignment horizontal="right" vertical="top" wrapText="1"/>
    </xf>
    <xf numFmtId="0" fontId="26" fillId="0" borderId="0" xfId="3" applyFont="1" applyBorder="1"/>
    <xf numFmtId="0" fontId="3" fillId="0" borderId="1" xfId="1" applyFont="1" applyBorder="1" applyAlignment="1">
      <alignment horizontal="center" vertical="top"/>
    </xf>
    <xf numFmtId="0" fontId="3" fillId="0" borderId="2" xfId="1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7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top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7">
    <cellStyle name="Итоги" xfId="6"/>
    <cellStyle name="ЛокСмета" xfId="5"/>
    <cellStyle name="Обычный" xfId="0" builtinId="0"/>
    <cellStyle name="Обычный 2" xfId="1"/>
    <cellStyle name="Обычный 3" xfId="3"/>
    <cellStyle name="Финансовый" xfId="2" builtin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Q53"/>
  <sheetViews>
    <sheetView showGridLines="0" tabSelected="1" zoomScaleNormal="100" zoomScaleSheetLayoutView="75" workbookViewId="0">
      <selection activeCell="A33" sqref="A33:I33"/>
    </sheetView>
  </sheetViews>
  <sheetFormatPr defaultRowHeight="12.75" outlineLevelRow="2" x14ac:dyDescent="0.2"/>
  <cols>
    <col min="1" max="1" width="4.5703125" style="44" customWidth="1"/>
    <col min="2" max="2" width="14.42578125" style="1" customWidth="1"/>
    <col min="3" max="3" width="40.7109375" style="11" customWidth="1"/>
    <col min="4" max="4" width="13.85546875" style="10" customWidth="1"/>
    <col min="5" max="5" width="11.140625" style="14" customWidth="1"/>
    <col min="6" max="6" width="8.140625" style="3" customWidth="1"/>
    <col min="7" max="9" width="7.140625" style="3" customWidth="1"/>
    <col min="10" max="10" width="15.140625" style="3" customWidth="1"/>
    <col min="11" max="13" width="7.140625" style="3" customWidth="1"/>
    <col min="14" max="16384" width="9.140625" style="4"/>
  </cols>
  <sheetData>
    <row r="1" spans="1:14" outlineLevel="2" x14ac:dyDescent="0.2">
      <c r="A1" s="41" t="s">
        <v>0</v>
      </c>
      <c r="J1" s="2" t="s">
        <v>1</v>
      </c>
    </row>
    <row r="2" spans="1:14" outlineLevel="1" x14ac:dyDescent="0.2">
      <c r="A2" s="42"/>
      <c r="J2" s="5"/>
    </row>
    <row r="3" spans="1:14" outlineLevel="1" x14ac:dyDescent="0.2">
      <c r="A3" s="42"/>
      <c r="J3" s="5"/>
    </row>
    <row r="4" spans="1:14" outlineLevel="1" x14ac:dyDescent="0.2">
      <c r="A4" s="42" t="s">
        <v>19</v>
      </c>
      <c r="J4" s="5" t="s">
        <v>19</v>
      </c>
    </row>
    <row r="5" spans="1:14" outlineLevel="1" x14ac:dyDescent="0.2">
      <c r="A5" s="43" t="s">
        <v>61</v>
      </c>
      <c r="J5" s="15" t="s">
        <v>62</v>
      </c>
    </row>
    <row r="6" spans="1:14" ht="14.25" customHeight="1" x14ac:dyDescent="0.2">
      <c r="C6" s="105" t="s">
        <v>63</v>
      </c>
      <c r="D6" s="105"/>
      <c r="E6" s="105"/>
      <c r="F6" s="105"/>
      <c r="G6" s="105"/>
      <c r="H6" s="105"/>
      <c r="I6" s="105"/>
      <c r="J6" s="105"/>
    </row>
    <row r="7" spans="1:14" ht="14.25" x14ac:dyDescent="0.2">
      <c r="C7" s="15"/>
      <c r="D7" s="13"/>
      <c r="E7" s="28" t="s">
        <v>2</v>
      </c>
      <c r="F7" s="19"/>
      <c r="G7" s="19"/>
      <c r="I7" s="18"/>
    </row>
    <row r="8" spans="1:14" ht="14.25" x14ac:dyDescent="0.2">
      <c r="C8" s="15"/>
      <c r="D8" s="13"/>
      <c r="E8" s="28"/>
      <c r="F8" s="19"/>
      <c r="G8" s="19"/>
      <c r="I8" s="18"/>
    </row>
    <row r="9" spans="1:14" ht="15.75" x14ac:dyDescent="0.2">
      <c r="C9" s="15"/>
      <c r="D9" s="20" t="s">
        <v>3</v>
      </c>
    </row>
    <row r="10" spans="1:14" ht="14.25" x14ac:dyDescent="0.2">
      <c r="C10" s="15"/>
      <c r="D10" s="16" t="s">
        <v>4</v>
      </c>
      <c r="I10" s="21"/>
    </row>
    <row r="11" spans="1:14" x14ac:dyDescent="0.2">
      <c r="C11" s="29"/>
      <c r="D11" s="13"/>
      <c r="E11" s="30"/>
      <c r="F11" s="31"/>
      <c r="G11" s="31"/>
      <c r="I11" s="12"/>
    </row>
    <row r="12" spans="1:14" ht="14.25" x14ac:dyDescent="0.2">
      <c r="B12" s="32" t="s">
        <v>5</v>
      </c>
      <c r="C12" s="22" t="s">
        <v>64</v>
      </c>
      <c r="D12" s="23"/>
      <c r="E12" s="33"/>
      <c r="F12" s="34"/>
      <c r="G12" s="34"/>
      <c r="H12" s="35"/>
      <c r="I12" s="17"/>
      <c r="J12" s="17"/>
    </row>
    <row r="13" spans="1:14" ht="14.25" x14ac:dyDescent="0.2">
      <c r="C13" s="36"/>
      <c r="D13" s="13"/>
      <c r="E13" s="27" t="s">
        <v>6</v>
      </c>
      <c r="G13" s="19"/>
      <c r="H13" s="16"/>
      <c r="I13" s="19"/>
      <c r="J13" s="19"/>
    </row>
    <row r="14" spans="1:14" x14ac:dyDescent="0.2">
      <c r="A14" s="45"/>
      <c r="B14" s="37"/>
      <c r="C14" s="15"/>
      <c r="D14" s="13"/>
      <c r="E14" s="38"/>
    </row>
    <row r="15" spans="1:14" ht="14.25" x14ac:dyDescent="0.2">
      <c r="C15" s="24" t="s">
        <v>7</v>
      </c>
      <c r="D15" s="13"/>
      <c r="E15" s="12"/>
      <c r="I15" s="24"/>
      <c r="J15" s="24"/>
      <c r="N15" s="6"/>
    </row>
    <row r="16" spans="1:14" s="25" customFormat="1" ht="15" x14ac:dyDescent="0.25">
      <c r="A16" s="46"/>
      <c r="B16" s="39"/>
      <c r="C16" s="24" t="s">
        <v>52</v>
      </c>
      <c r="D16" s="6"/>
      <c r="E16" s="108" t="s">
        <v>44</v>
      </c>
      <c r="F16" s="109"/>
      <c r="G16" s="48" t="s">
        <v>45</v>
      </c>
      <c r="H16" s="6"/>
      <c r="I16" s="24"/>
      <c r="J16" s="24"/>
      <c r="K16" s="6"/>
      <c r="L16" s="6"/>
      <c r="M16" s="6"/>
    </row>
    <row r="17" spans="1:13" s="25" customFormat="1" ht="15" x14ac:dyDescent="0.25">
      <c r="A17" s="46"/>
      <c r="B17" s="39"/>
      <c r="C17" s="24" t="s">
        <v>48</v>
      </c>
      <c r="D17" s="16"/>
      <c r="E17" s="108" t="s">
        <v>46</v>
      </c>
      <c r="F17" s="109"/>
      <c r="G17" s="48" t="s">
        <v>45</v>
      </c>
      <c r="H17" s="6"/>
      <c r="I17" s="24"/>
      <c r="J17" s="24"/>
      <c r="K17" s="6"/>
      <c r="L17" s="6"/>
      <c r="M17" s="6"/>
    </row>
    <row r="18" spans="1:13" s="25" customFormat="1" ht="15" outlineLevel="1" x14ac:dyDescent="0.25">
      <c r="A18" s="46"/>
      <c r="B18" s="39"/>
      <c r="C18" s="24" t="s">
        <v>49</v>
      </c>
      <c r="D18" s="16"/>
      <c r="E18" s="108" t="s">
        <v>50</v>
      </c>
      <c r="F18" s="109"/>
      <c r="G18" s="48" t="s">
        <v>51</v>
      </c>
      <c r="H18" s="6"/>
      <c r="I18" s="24"/>
      <c r="J18" s="24"/>
      <c r="K18" s="6"/>
      <c r="L18" s="6"/>
      <c r="M18" s="6"/>
    </row>
    <row r="19" spans="1:13" ht="14.25" x14ac:dyDescent="0.2">
      <c r="C19" s="40" t="s">
        <v>47</v>
      </c>
      <c r="D19" s="13"/>
      <c r="E19" s="12"/>
    </row>
    <row r="20" spans="1:13" x14ac:dyDescent="0.2">
      <c r="C20" s="15"/>
      <c r="D20" s="13"/>
      <c r="E20" s="12"/>
    </row>
    <row r="21" spans="1:13" ht="12.75" customHeight="1" x14ac:dyDescent="0.2">
      <c r="A21" s="113" t="s">
        <v>8</v>
      </c>
      <c r="B21" s="115" t="s">
        <v>18</v>
      </c>
      <c r="C21" s="110" t="s">
        <v>9</v>
      </c>
      <c r="D21" s="110" t="s">
        <v>10</v>
      </c>
      <c r="E21" s="110" t="s">
        <v>11</v>
      </c>
      <c r="F21" s="110" t="s">
        <v>12</v>
      </c>
      <c r="G21" s="111"/>
      <c r="H21" s="111"/>
      <c r="I21" s="111"/>
      <c r="J21" s="110" t="s">
        <v>13</v>
      </c>
      <c r="K21" s="111"/>
      <c r="L21" s="111"/>
      <c r="M21" s="111"/>
    </row>
    <row r="22" spans="1:13" ht="13.5" customHeight="1" x14ac:dyDescent="0.2">
      <c r="A22" s="114"/>
      <c r="B22" s="116"/>
      <c r="C22" s="117"/>
      <c r="D22" s="110"/>
      <c r="E22" s="110"/>
      <c r="F22" s="110" t="s">
        <v>14</v>
      </c>
      <c r="G22" s="110" t="s">
        <v>15</v>
      </c>
      <c r="H22" s="111"/>
      <c r="I22" s="111"/>
      <c r="J22" s="110" t="s">
        <v>14</v>
      </c>
      <c r="K22" s="110" t="s">
        <v>15</v>
      </c>
      <c r="L22" s="111"/>
      <c r="M22" s="111"/>
    </row>
    <row r="23" spans="1:13" ht="24" x14ac:dyDescent="0.2">
      <c r="A23" s="114"/>
      <c r="B23" s="116"/>
      <c r="C23" s="117"/>
      <c r="D23" s="110"/>
      <c r="E23" s="110"/>
      <c r="F23" s="111"/>
      <c r="G23" s="7" t="s">
        <v>16</v>
      </c>
      <c r="H23" s="7" t="s">
        <v>20</v>
      </c>
      <c r="I23" s="7" t="s">
        <v>17</v>
      </c>
      <c r="J23" s="111"/>
      <c r="K23" s="7" t="s">
        <v>16</v>
      </c>
      <c r="L23" s="7" t="s">
        <v>20</v>
      </c>
      <c r="M23" s="7" t="s">
        <v>17</v>
      </c>
    </row>
    <row r="24" spans="1:13" x14ac:dyDescent="0.2">
      <c r="A24" s="47">
        <v>1</v>
      </c>
      <c r="B24" s="9">
        <v>2</v>
      </c>
      <c r="C24" s="7">
        <v>3</v>
      </c>
      <c r="D24" s="7">
        <v>4</v>
      </c>
      <c r="E24" s="26">
        <v>5</v>
      </c>
      <c r="F24" s="8">
        <v>6</v>
      </c>
      <c r="G24" s="8">
        <v>7</v>
      </c>
      <c r="H24" s="8">
        <v>8</v>
      </c>
      <c r="I24" s="8">
        <v>9</v>
      </c>
      <c r="J24" s="8">
        <v>10</v>
      </c>
      <c r="K24" s="8">
        <v>11</v>
      </c>
      <c r="L24" s="8">
        <v>12</v>
      </c>
      <c r="M24" s="8">
        <v>13</v>
      </c>
    </row>
    <row r="25" spans="1:13" ht="19.149999999999999" customHeight="1" x14ac:dyDescent="0.2">
      <c r="A25" s="112" t="s">
        <v>21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3" ht="36" x14ac:dyDescent="0.2">
      <c r="A26" s="49" t="s">
        <v>22</v>
      </c>
      <c r="B26" s="50" t="s">
        <v>23</v>
      </c>
      <c r="C26" s="51" t="s">
        <v>24</v>
      </c>
      <c r="D26" s="26" t="s">
        <v>25</v>
      </c>
      <c r="E26" s="52">
        <v>6.4</v>
      </c>
      <c r="F26" s="53">
        <v>319.26</v>
      </c>
      <c r="G26" s="53">
        <v>144.32</v>
      </c>
      <c r="H26" s="53">
        <v>172.05</v>
      </c>
      <c r="I26" s="54"/>
      <c r="J26" s="54">
        <v>2043.26</v>
      </c>
      <c r="K26" s="54">
        <v>923.65</v>
      </c>
      <c r="L26" s="54">
        <v>1101.1199999999999</v>
      </c>
      <c r="M26" s="54"/>
    </row>
    <row r="27" spans="1:13" ht="24" x14ac:dyDescent="0.2">
      <c r="A27" s="49" t="s">
        <v>26</v>
      </c>
      <c r="B27" s="50" t="s">
        <v>27</v>
      </c>
      <c r="C27" s="51" t="s">
        <v>28</v>
      </c>
      <c r="D27" s="26" t="s">
        <v>29</v>
      </c>
      <c r="E27" s="52">
        <v>6.4</v>
      </c>
      <c r="F27" s="53">
        <v>418.62</v>
      </c>
      <c r="G27" s="53">
        <v>253</v>
      </c>
      <c r="H27" s="53">
        <v>160.56</v>
      </c>
      <c r="I27" s="54"/>
      <c r="J27" s="54">
        <v>2679.17</v>
      </c>
      <c r="K27" s="54">
        <v>1619.2</v>
      </c>
      <c r="L27" s="54">
        <v>1027.58</v>
      </c>
      <c r="M27" s="54"/>
    </row>
    <row r="28" spans="1:13" ht="19.149999999999999" customHeight="1" x14ac:dyDescent="0.2">
      <c r="A28" s="106" t="s">
        <v>30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</row>
    <row r="29" spans="1:13" ht="36" x14ac:dyDescent="0.2">
      <c r="A29" s="49" t="s">
        <v>31</v>
      </c>
      <c r="B29" s="50" t="s">
        <v>23</v>
      </c>
      <c r="C29" s="51" t="s">
        <v>32</v>
      </c>
      <c r="D29" s="26" t="s">
        <v>25</v>
      </c>
      <c r="E29" s="52">
        <v>0.02</v>
      </c>
      <c r="F29" s="53">
        <v>319.26</v>
      </c>
      <c r="G29" s="53">
        <v>144.32</v>
      </c>
      <c r="H29" s="53">
        <v>172.05</v>
      </c>
      <c r="I29" s="54"/>
      <c r="J29" s="54">
        <v>6.39</v>
      </c>
      <c r="K29" s="54">
        <v>2.89</v>
      </c>
      <c r="L29" s="54">
        <v>3.44</v>
      </c>
      <c r="M29" s="54"/>
    </row>
    <row r="30" spans="1:13" ht="24" x14ac:dyDescent="0.2">
      <c r="A30" s="49" t="s">
        <v>33</v>
      </c>
      <c r="B30" s="50" t="s">
        <v>27</v>
      </c>
      <c r="C30" s="51" t="s">
        <v>34</v>
      </c>
      <c r="D30" s="26" t="s">
        <v>29</v>
      </c>
      <c r="E30" s="52">
        <v>0.02</v>
      </c>
      <c r="F30" s="53">
        <v>418.62</v>
      </c>
      <c r="G30" s="53">
        <v>253</v>
      </c>
      <c r="H30" s="53">
        <v>160.56</v>
      </c>
      <c r="I30" s="54"/>
      <c r="J30" s="54">
        <v>8.3699999999999992</v>
      </c>
      <c r="K30" s="54">
        <v>5.0599999999999996</v>
      </c>
      <c r="L30" s="54">
        <v>3.21</v>
      </c>
      <c r="M30" s="54"/>
    </row>
    <row r="31" spans="1:13" ht="15" x14ac:dyDescent="0.2">
      <c r="A31" s="106" t="s">
        <v>43</v>
      </c>
      <c r="B31" s="107"/>
      <c r="C31" s="107"/>
      <c r="D31" s="107"/>
      <c r="E31" s="107"/>
      <c r="F31" s="107"/>
      <c r="G31" s="107"/>
      <c r="H31" s="107"/>
      <c r="I31" s="107"/>
      <c r="J31" s="53">
        <v>4737.1899999999996</v>
      </c>
      <c r="K31" s="53">
        <v>2550.8000000000002</v>
      </c>
      <c r="L31" s="53">
        <v>2135.35</v>
      </c>
      <c r="M31" s="54"/>
    </row>
    <row r="32" spans="1:13" ht="15" x14ac:dyDescent="0.2">
      <c r="A32" s="106" t="s">
        <v>35</v>
      </c>
      <c r="B32" s="107"/>
      <c r="C32" s="107"/>
      <c r="D32" s="107"/>
      <c r="E32" s="107"/>
      <c r="F32" s="107"/>
      <c r="G32" s="107"/>
      <c r="H32" s="107"/>
      <c r="I32" s="107"/>
      <c r="J32" s="53">
        <v>2040.64</v>
      </c>
      <c r="K32" s="54"/>
      <c r="L32" s="54"/>
      <c r="M32" s="54"/>
    </row>
    <row r="33" spans="1:251" ht="15" x14ac:dyDescent="0.2">
      <c r="A33" s="106" t="s">
        <v>36</v>
      </c>
      <c r="B33" s="107"/>
      <c r="C33" s="107"/>
      <c r="D33" s="107"/>
      <c r="E33" s="107"/>
      <c r="F33" s="107"/>
      <c r="G33" s="107"/>
      <c r="H33" s="107"/>
      <c r="I33" s="107"/>
      <c r="J33" s="53">
        <v>1530.48</v>
      </c>
      <c r="K33" s="54"/>
      <c r="L33" s="54"/>
      <c r="M33" s="54"/>
    </row>
    <row r="34" spans="1:251" ht="15" x14ac:dyDescent="0.2">
      <c r="A34" s="106" t="s">
        <v>53</v>
      </c>
      <c r="B34" s="107"/>
      <c r="C34" s="107"/>
      <c r="D34" s="107"/>
      <c r="E34" s="107"/>
      <c r="F34" s="107"/>
      <c r="G34" s="107"/>
      <c r="H34" s="107"/>
      <c r="I34" s="107"/>
      <c r="J34" s="53">
        <v>8308.31</v>
      </c>
      <c r="K34" s="54"/>
      <c r="L34" s="54"/>
      <c r="M34" s="54"/>
    </row>
    <row r="35" spans="1:251" ht="15" x14ac:dyDescent="0.2">
      <c r="A35" s="106" t="s">
        <v>37</v>
      </c>
      <c r="B35" s="107"/>
      <c r="C35" s="107"/>
      <c r="D35" s="107"/>
      <c r="E35" s="107"/>
      <c r="F35" s="107"/>
      <c r="G35" s="107"/>
      <c r="H35" s="107"/>
      <c r="I35" s="107"/>
      <c r="J35" s="54"/>
      <c r="K35" s="54"/>
      <c r="L35" s="54"/>
      <c r="M35" s="54"/>
    </row>
    <row r="36" spans="1:251" ht="15" x14ac:dyDescent="0.2">
      <c r="A36" s="106" t="s">
        <v>38</v>
      </c>
      <c r="B36" s="107"/>
      <c r="C36" s="107"/>
      <c r="D36" s="107"/>
      <c r="E36" s="107"/>
      <c r="F36" s="107"/>
      <c r="G36" s="107"/>
      <c r="H36" s="107"/>
      <c r="I36" s="107"/>
      <c r="J36" s="53">
        <v>51.04</v>
      </c>
      <c r="K36" s="54"/>
      <c r="L36" s="54"/>
      <c r="M36" s="54"/>
    </row>
    <row r="37" spans="1:251" ht="15" x14ac:dyDescent="0.2">
      <c r="A37" s="106" t="s">
        <v>39</v>
      </c>
      <c r="B37" s="107"/>
      <c r="C37" s="107"/>
      <c r="D37" s="107"/>
      <c r="E37" s="107"/>
      <c r="F37" s="107"/>
      <c r="G37" s="107"/>
      <c r="H37" s="107"/>
      <c r="I37" s="107"/>
      <c r="J37" s="53">
        <v>2135.35</v>
      </c>
      <c r="K37" s="54"/>
      <c r="L37" s="54"/>
      <c r="M37" s="54"/>
    </row>
    <row r="38" spans="1:251" ht="15" x14ac:dyDescent="0.2">
      <c r="A38" s="106" t="s">
        <v>40</v>
      </c>
      <c r="B38" s="107"/>
      <c r="C38" s="107"/>
      <c r="D38" s="107"/>
      <c r="E38" s="107"/>
      <c r="F38" s="107"/>
      <c r="G38" s="107"/>
      <c r="H38" s="107"/>
      <c r="I38" s="107"/>
      <c r="J38" s="53">
        <v>2550.8000000000002</v>
      </c>
      <c r="K38" s="54"/>
      <c r="L38" s="54"/>
      <c r="M38" s="54"/>
    </row>
    <row r="39" spans="1:251" ht="15" x14ac:dyDescent="0.2">
      <c r="A39" s="106" t="s">
        <v>41</v>
      </c>
      <c r="B39" s="107"/>
      <c r="C39" s="107"/>
      <c r="D39" s="107"/>
      <c r="E39" s="107"/>
      <c r="F39" s="107"/>
      <c r="G39" s="107"/>
      <c r="H39" s="107"/>
      <c r="I39" s="107"/>
      <c r="J39" s="53">
        <v>2040.64</v>
      </c>
      <c r="K39" s="54"/>
      <c r="L39" s="54"/>
      <c r="M39" s="54"/>
    </row>
    <row r="40" spans="1:251" ht="15" x14ac:dyDescent="0.2">
      <c r="A40" s="106" t="s">
        <v>42</v>
      </c>
      <c r="B40" s="107"/>
      <c r="C40" s="107"/>
      <c r="D40" s="107"/>
      <c r="E40" s="107"/>
      <c r="F40" s="107"/>
      <c r="G40" s="107"/>
      <c r="H40" s="107"/>
      <c r="I40" s="107"/>
      <c r="J40" s="53">
        <v>1530.48</v>
      </c>
      <c r="K40" s="54"/>
      <c r="L40" s="54"/>
      <c r="M40" s="54"/>
    </row>
    <row r="41" spans="1:251" ht="15" customHeight="1" x14ac:dyDescent="0.25">
      <c r="A41" s="97" t="s">
        <v>65</v>
      </c>
      <c r="B41" s="98"/>
      <c r="C41" s="99"/>
      <c r="D41" s="99"/>
      <c r="E41" s="98"/>
      <c r="F41" s="98"/>
      <c r="G41" s="98"/>
      <c r="H41" s="98"/>
      <c r="I41" s="98"/>
      <c r="J41" s="100">
        <f>ROUND(J38*19.74*1.15,0)</f>
        <v>57906</v>
      </c>
      <c r="K41" s="101"/>
      <c r="L41" s="102"/>
      <c r="M41" s="103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4"/>
      <c r="IP41" s="104"/>
      <c r="IQ41" s="104"/>
    </row>
    <row r="42" spans="1:251" ht="15" x14ac:dyDescent="0.25">
      <c r="A42" s="55" t="s">
        <v>66</v>
      </c>
      <c r="B42" s="56"/>
      <c r="C42" s="57"/>
      <c r="D42" s="58"/>
      <c r="E42" s="59"/>
      <c r="F42" s="56"/>
      <c r="G42" s="56"/>
      <c r="H42" s="56"/>
      <c r="I42" s="56"/>
      <c r="J42" s="60">
        <f>ROUND(J37*7.1*1.15,0)</f>
        <v>17435</v>
      </c>
      <c r="K42" s="96"/>
      <c r="L42" s="61"/>
      <c r="M42" s="62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</row>
    <row r="43" spans="1:251" ht="15" x14ac:dyDescent="0.25">
      <c r="A43" s="64" t="s">
        <v>54</v>
      </c>
      <c r="B43" s="65"/>
      <c r="C43" s="66"/>
      <c r="D43" s="67"/>
      <c r="E43" s="68"/>
      <c r="F43" s="65"/>
      <c r="G43" s="65"/>
      <c r="H43" s="65"/>
      <c r="I43" s="65"/>
      <c r="J43" s="60">
        <f>ROUND(J36*3.3,0)</f>
        <v>168</v>
      </c>
      <c r="K43" s="96"/>
      <c r="L43" s="61"/>
      <c r="M43" s="62"/>
      <c r="N43" s="69"/>
      <c r="O43" s="69"/>
      <c r="P43" s="69"/>
      <c r="Q43" s="69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</row>
    <row r="44" spans="1:251" ht="15" x14ac:dyDescent="0.25">
      <c r="A44" s="55" t="s">
        <v>67</v>
      </c>
      <c r="B44" s="56"/>
      <c r="C44" s="57"/>
      <c r="D44" s="58"/>
      <c r="E44" s="59"/>
      <c r="F44" s="56"/>
      <c r="G44" s="56"/>
      <c r="H44" s="56"/>
      <c r="I44" s="56"/>
      <c r="J44" s="60">
        <f>ROUND(J39*19.74*0.94*1.15,0)</f>
        <v>43545</v>
      </c>
      <c r="K44" s="96"/>
      <c r="L44" s="61"/>
      <c r="M44" s="62"/>
      <c r="N44" s="71"/>
      <c r="O44" s="71"/>
      <c r="P44" s="71"/>
      <c r="Q44" s="71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</row>
    <row r="45" spans="1:251" ht="15" x14ac:dyDescent="0.25">
      <c r="A45" s="72" t="s">
        <v>68</v>
      </c>
      <c r="B45" s="73"/>
      <c r="C45" s="74"/>
      <c r="D45" s="75"/>
      <c r="E45" s="76"/>
      <c r="F45" s="73"/>
      <c r="G45" s="73"/>
      <c r="H45" s="73"/>
      <c r="I45" s="73"/>
      <c r="J45" s="77">
        <f>ROUND(J40*19.74*1.15,0)</f>
        <v>34743</v>
      </c>
      <c r="K45" s="96"/>
      <c r="L45" s="61"/>
      <c r="M45" s="62"/>
      <c r="N45" s="71"/>
      <c r="O45" s="71"/>
      <c r="P45" s="71"/>
      <c r="Q45" s="71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63"/>
      <c r="IN45" s="63"/>
      <c r="IO45" s="63"/>
      <c r="IP45" s="63"/>
      <c r="IQ45" s="63"/>
    </row>
    <row r="46" spans="1:251" ht="15" x14ac:dyDescent="0.25">
      <c r="A46" s="78" t="s">
        <v>55</v>
      </c>
      <c r="B46" s="79"/>
      <c r="C46" s="80"/>
      <c r="D46" s="81"/>
      <c r="E46" s="82"/>
      <c r="F46" s="79"/>
      <c r="G46" s="79"/>
      <c r="H46" s="79"/>
      <c r="I46" s="79"/>
      <c r="J46" s="83">
        <f>J41+J42+J43+J44+J45</f>
        <v>153797</v>
      </c>
      <c r="K46" s="96"/>
      <c r="L46" s="84"/>
      <c r="M46" s="85"/>
      <c r="N46" s="86"/>
      <c r="O46" s="86"/>
      <c r="P46" s="86"/>
      <c r="Q46" s="86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63"/>
      <c r="IN46" s="63"/>
      <c r="IO46" s="63"/>
      <c r="IP46" s="63"/>
      <c r="IQ46" s="63"/>
    </row>
    <row r="47" spans="1:251" ht="15" x14ac:dyDescent="0.25">
      <c r="A47" s="55" t="s">
        <v>56</v>
      </c>
      <c r="B47" s="56"/>
      <c r="C47" s="57"/>
      <c r="D47" s="58"/>
      <c r="E47" s="59"/>
      <c r="F47" s="56"/>
      <c r="G47" s="56"/>
      <c r="H47" s="56"/>
      <c r="I47" s="56"/>
      <c r="J47" s="87">
        <f>ROUND(J46/100*8,0)</f>
        <v>12304</v>
      </c>
      <c r="K47" s="96"/>
      <c r="L47" s="88"/>
      <c r="M47" s="87"/>
      <c r="N47" s="71"/>
      <c r="O47" s="71"/>
      <c r="P47" s="71"/>
      <c r="Q47" s="71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63"/>
      <c r="IN47" s="63"/>
      <c r="IO47" s="63"/>
      <c r="IP47" s="63"/>
      <c r="IQ47" s="63"/>
    </row>
    <row r="48" spans="1:251" ht="15" x14ac:dyDescent="0.25">
      <c r="A48" s="55" t="s">
        <v>57</v>
      </c>
      <c r="B48" s="56"/>
      <c r="C48" s="57"/>
      <c r="D48" s="58"/>
      <c r="E48" s="59"/>
      <c r="F48" s="56"/>
      <c r="G48" s="56"/>
      <c r="H48" s="56"/>
      <c r="I48" s="56"/>
      <c r="J48" s="87">
        <f>ROUND(J46/100*1.5,0)</f>
        <v>2307</v>
      </c>
      <c r="K48" s="96"/>
      <c r="L48" s="88"/>
      <c r="M48" s="87"/>
      <c r="N48" s="71"/>
      <c r="O48" s="71"/>
      <c r="P48" s="71"/>
      <c r="Q48" s="71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63"/>
      <c r="HV48" s="63"/>
      <c r="HW48" s="63"/>
      <c r="HX48" s="63"/>
      <c r="HY48" s="63"/>
      <c r="HZ48" s="63"/>
      <c r="IA48" s="63"/>
      <c r="IB48" s="63"/>
      <c r="IC48" s="63"/>
      <c r="ID48" s="63"/>
      <c r="IE48" s="63"/>
      <c r="IF48" s="63"/>
      <c r="IG48" s="63"/>
      <c r="IH48" s="63"/>
      <c r="II48" s="63"/>
      <c r="IJ48" s="63"/>
      <c r="IK48" s="63"/>
      <c r="IL48" s="63"/>
      <c r="IM48" s="63"/>
      <c r="IN48" s="63"/>
      <c r="IO48" s="63"/>
      <c r="IP48" s="63"/>
      <c r="IQ48" s="63"/>
    </row>
    <row r="49" spans="1:251" ht="15" x14ac:dyDescent="0.25">
      <c r="A49" s="55" t="s">
        <v>58</v>
      </c>
      <c r="B49" s="56"/>
      <c r="C49" s="57"/>
      <c r="D49" s="58"/>
      <c r="E49" s="59"/>
      <c r="F49" s="56"/>
      <c r="G49" s="56"/>
      <c r="H49" s="56"/>
      <c r="I49" s="56"/>
      <c r="J49" s="87">
        <f>ROUND(J46/100*2.5,0)</f>
        <v>3845</v>
      </c>
      <c r="K49" s="96"/>
      <c r="L49" s="88"/>
      <c r="M49" s="87"/>
      <c r="N49" s="71"/>
      <c r="O49" s="71"/>
      <c r="P49" s="71"/>
      <c r="Q49" s="71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63"/>
      <c r="HV49" s="63"/>
      <c r="HW49" s="63"/>
      <c r="HX49" s="63"/>
      <c r="HY49" s="63"/>
      <c r="HZ49" s="63"/>
      <c r="IA49" s="63"/>
      <c r="IB49" s="63"/>
      <c r="IC49" s="63"/>
      <c r="ID49" s="63"/>
      <c r="IE49" s="63"/>
      <c r="IF49" s="63"/>
      <c r="IG49" s="63"/>
      <c r="IH49" s="63"/>
      <c r="II49" s="63"/>
      <c r="IJ49" s="63"/>
      <c r="IK49" s="63"/>
      <c r="IL49" s="63"/>
      <c r="IM49" s="63"/>
      <c r="IN49" s="63"/>
      <c r="IO49" s="63"/>
      <c r="IP49" s="63"/>
      <c r="IQ49" s="63"/>
    </row>
    <row r="50" spans="1:251" ht="15" x14ac:dyDescent="0.25">
      <c r="A50" s="55" t="s">
        <v>59</v>
      </c>
      <c r="B50" s="56"/>
      <c r="C50" s="57"/>
      <c r="D50" s="58"/>
      <c r="E50" s="59"/>
      <c r="F50" s="56"/>
      <c r="G50" s="56"/>
      <c r="H50" s="56"/>
      <c r="I50" s="56"/>
      <c r="J50" s="87">
        <f>ROUND(J46/100*0.1,0)</f>
        <v>154</v>
      </c>
      <c r="K50" s="96"/>
      <c r="L50" s="88"/>
      <c r="M50" s="87"/>
      <c r="N50" s="71"/>
      <c r="O50" s="71"/>
      <c r="P50" s="71"/>
      <c r="Q50" s="71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</row>
    <row r="51" spans="1:251" ht="14.25" x14ac:dyDescent="0.2">
      <c r="A51" s="78" t="s">
        <v>14</v>
      </c>
      <c r="B51" s="79"/>
      <c r="C51" s="80"/>
      <c r="D51" s="81"/>
      <c r="E51" s="82"/>
      <c r="F51" s="79"/>
      <c r="G51" s="79"/>
      <c r="H51" s="79"/>
      <c r="I51" s="79"/>
      <c r="J51" s="89">
        <f>J46+J47+J48+J49+J50</f>
        <v>172407</v>
      </c>
      <c r="K51" s="96"/>
      <c r="L51" s="90"/>
      <c r="M51" s="91"/>
      <c r="N51" s="71"/>
      <c r="O51" s="71"/>
      <c r="P51" s="71"/>
      <c r="Q51" s="71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</row>
    <row r="52" spans="1:251" ht="15" x14ac:dyDescent="0.25">
      <c r="A52" s="55" t="s">
        <v>60</v>
      </c>
      <c r="B52" s="56"/>
      <c r="C52" s="57"/>
      <c r="D52" s="58"/>
      <c r="E52" s="59"/>
      <c r="F52" s="56"/>
      <c r="G52" s="56"/>
      <c r="H52" s="56"/>
      <c r="I52" s="56"/>
      <c r="J52" s="92">
        <f>J51/100*18</f>
        <v>31033.26</v>
      </c>
      <c r="K52" s="96"/>
      <c r="L52" s="93"/>
      <c r="M52" s="92"/>
      <c r="N52" s="71"/>
      <c r="O52" s="71"/>
      <c r="P52" s="71"/>
      <c r="Q52" s="71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</row>
    <row r="53" spans="1:251" ht="14.25" x14ac:dyDescent="0.2">
      <c r="A53" s="78" t="s">
        <v>14</v>
      </c>
      <c r="B53" s="79"/>
      <c r="C53" s="80"/>
      <c r="D53" s="81"/>
      <c r="E53" s="82"/>
      <c r="F53" s="79"/>
      <c r="G53" s="79"/>
      <c r="H53" s="79"/>
      <c r="I53" s="79"/>
      <c r="J53" s="94">
        <f>J51+J52</f>
        <v>203440.26</v>
      </c>
      <c r="K53" s="96"/>
      <c r="L53" s="95"/>
      <c r="M53" s="94"/>
      <c r="N53" s="71"/>
      <c r="O53" s="71"/>
      <c r="P53" s="71"/>
      <c r="Q53" s="71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</row>
  </sheetData>
  <mergeCells count="27">
    <mergeCell ref="F22:F23"/>
    <mergeCell ref="G22:I22"/>
    <mergeCell ref="J22:J23"/>
    <mergeCell ref="K22:M22"/>
    <mergeCell ref="A25:M25"/>
    <mergeCell ref="A21:A23"/>
    <mergeCell ref="B21:B23"/>
    <mergeCell ref="C21:C23"/>
    <mergeCell ref="D21:D23"/>
    <mergeCell ref="E21:E23"/>
    <mergeCell ref="F21:I21"/>
    <mergeCell ref="C6:J6"/>
    <mergeCell ref="A38:I38"/>
    <mergeCell ref="A39:I39"/>
    <mergeCell ref="A40:I40"/>
    <mergeCell ref="E16:F16"/>
    <mergeCell ref="E17:F17"/>
    <mergeCell ref="E18:F18"/>
    <mergeCell ref="A34:I34"/>
    <mergeCell ref="A35:I35"/>
    <mergeCell ref="A36:I36"/>
    <mergeCell ref="A37:I37"/>
    <mergeCell ref="A31:I31"/>
    <mergeCell ref="A32:I32"/>
    <mergeCell ref="A33:I33"/>
    <mergeCell ref="A28:M28"/>
    <mergeCell ref="J21:M21"/>
  </mergeCells>
  <pageMargins left="0.39370078740157483" right="0" top="0.51181102362204722" bottom="0.39370078740157483" header="0.31496062992125984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13 граф</vt:lpstr>
      <vt:lpstr>'ЛСР 13 граф'!Constr</vt:lpstr>
      <vt:lpstr>'ЛСР 13 граф'!FOT</vt:lpstr>
      <vt:lpstr>'ЛСР 13 граф'!Ind</vt:lpstr>
      <vt:lpstr>'ЛСР 13 граф'!Obosn</vt:lpstr>
      <vt:lpstr>'ЛСР 13 граф'!SmPr</vt:lpstr>
      <vt:lpstr>'ЛСР 13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</dc:creator>
  <cp:lastModifiedBy>Smeta</cp:lastModifiedBy>
  <cp:lastPrinted>2017-12-13T10:54:49Z</cp:lastPrinted>
  <dcterms:created xsi:type="dcterms:W3CDTF">2012-09-25T04:33:48Z</dcterms:created>
  <dcterms:modified xsi:type="dcterms:W3CDTF">2018-01-19T12:56:20Z</dcterms:modified>
</cp:coreProperties>
</file>