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60" yWindow="30" windowWidth="11295" windowHeight="6495"/>
  </bookViews>
  <sheets>
    <sheet name="Смета" sheetId="4" r:id="rId1"/>
  </sheets>
  <calcPr calcId="124519"/>
</workbook>
</file>

<file path=xl/calcChain.xml><?xml version="1.0" encoding="utf-8"?>
<calcChain xmlns="http://schemas.openxmlformats.org/spreadsheetml/2006/main">
  <c r="F37" i="4"/>
  <c r="F44"/>
  <c r="F34"/>
  <c r="E36"/>
  <c r="F36" s="1"/>
  <c r="F29"/>
  <c r="E31"/>
  <c r="F31" s="1"/>
  <c r="E32"/>
  <c r="F32" s="1"/>
  <c r="E30"/>
  <c r="F30" s="1"/>
  <c r="E26"/>
  <c r="F26" s="1"/>
  <c r="E27"/>
  <c r="F27" s="1"/>
  <c r="E25"/>
  <c r="F25" s="1"/>
  <c r="F24"/>
  <c r="F28" s="1"/>
  <c r="E40"/>
  <c r="F40" s="1"/>
  <c r="E39"/>
  <c r="F39" s="1"/>
  <c r="F38"/>
  <c r="F41" s="1"/>
  <c r="E20"/>
  <c r="F20" s="1"/>
  <c r="E21"/>
  <c r="F21" s="1"/>
  <c r="E22"/>
  <c r="F22" s="1"/>
  <c r="E19"/>
  <c r="F19" s="1"/>
  <c r="F18"/>
  <c r="F45" l="1"/>
  <c r="F46" s="1"/>
  <c r="F33"/>
  <c r="F23"/>
</calcChain>
</file>

<file path=xl/sharedStrings.xml><?xml version="1.0" encoding="utf-8"?>
<sst xmlns="http://schemas.openxmlformats.org/spreadsheetml/2006/main" count="51" uniqueCount="46">
  <si>
    <t xml:space="preserve">на выполнение работ по техническому обслуживанию </t>
  </si>
  <si>
    <t xml:space="preserve">Составил:                                             </t>
  </si>
  <si>
    <t xml:space="preserve">Проверил:                                            </t>
  </si>
  <si>
    <t>Всего стоимость обслужив., руб</t>
  </si>
  <si>
    <t>СОГЛАСОВАНО</t>
  </si>
  <si>
    <t>УТВЕРЖДЕНО</t>
  </si>
  <si>
    <t>Заказчик</t>
  </si>
  <si>
    <t>_________________</t>
  </si>
  <si>
    <t xml:space="preserve">   Исполнитель</t>
  </si>
  <si>
    <t xml:space="preserve">НДС 18%, руб                                                                                        </t>
  </si>
  <si>
    <t>_______________</t>
  </si>
  <si>
    <t>"_____"___________2013 г.</t>
  </si>
  <si>
    <t>комплекса систем безопасности</t>
  </si>
  <si>
    <r>
      <rPr>
        <u/>
        <sz val="10"/>
        <rFont val="Arial Cyr"/>
        <charset val="204"/>
      </rPr>
      <t xml:space="preserve">Основание для расчетов: </t>
    </r>
    <r>
      <rPr>
        <sz val="10"/>
        <rFont val="Arial Cyr"/>
        <charset val="204"/>
      </rPr>
      <t xml:space="preserve">  Распоряжение Комитета экономического развития, промышленной политики и торговли Санкт-Петербурга от 2 мая 2012 г. N 501-р "Об утверждении нормативов затрат бюджета Санкт-Петербурга на эксплуатацию комплексных систем обеспечения безопасности объектов социальной инфраструктуры Санкт-Петербурга на 2013 год"
</t>
    </r>
  </si>
  <si>
    <t>Система, наименование  обслуживаемого устройства</t>
  </si>
  <si>
    <t>Кол-во</t>
  </si>
  <si>
    <t>Норматив затрат в год, руб</t>
  </si>
  <si>
    <t>базовый</t>
  </si>
  <si>
    <t>переменный</t>
  </si>
  <si>
    <t>на единицу оборуд.</t>
  </si>
  <si>
    <t>всего</t>
  </si>
  <si>
    <t>1. Система автоматической пожарной сигнализации</t>
  </si>
  <si>
    <t>Извещатель пожарный дымовой</t>
  </si>
  <si>
    <t>Извещатель пожарный тепловой</t>
  </si>
  <si>
    <t>Извещатель пожарный ручной</t>
  </si>
  <si>
    <t>Оповещатель пожарный</t>
  </si>
  <si>
    <t>Всего по системе</t>
  </si>
  <si>
    <t>Блок акустический</t>
  </si>
  <si>
    <t>Рупорный громкоговоритель</t>
  </si>
  <si>
    <t>2. Система охранной сигнализации</t>
  </si>
  <si>
    <t>Извещатель охр. звуковой</t>
  </si>
  <si>
    <t>Извещатель охр. объемный</t>
  </si>
  <si>
    <t>Извещатель охр. магнитоконтактный</t>
  </si>
  <si>
    <t>3. Система управления и контроля доступа</t>
  </si>
  <si>
    <t>Домофон</t>
  </si>
  <si>
    <t>Эл. магнитное запорное устройство</t>
  </si>
  <si>
    <t>Считывающее устройство</t>
  </si>
  <si>
    <t>охранного наблюдения</t>
  </si>
  <si>
    <t>4. Телевизионная система</t>
  </si>
  <si>
    <t>Видеокамера день/ночь, f = 2,9-10 мм, с кронштейном</t>
  </si>
  <si>
    <t>5. Система оповещения и управления эвакуацией</t>
  </si>
  <si>
    <t>Итого стоимость обслуживания в год комплекса систем безопасности, руб</t>
  </si>
  <si>
    <t xml:space="preserve">Всего стоимость обслуживания, руб                                    </t>
  </si>
  <si>
    <t xml:space="preserve">ОБЪЕКТ: </t>
  </si>
  <si>
    <r>
      <rPr>
        <sz val="10"/>
        <rFont val="Arial Cyr"/>
        <charset val="204"/>
      </rPr>
      <t>АДРЕС:</t>
    </r>
    <r>
      <rPr>
        <b/>
        <sz val="10"/>
        <rFont val="Arial Cyr"/>
        <family val="2"/>
        <charset val="204"/>
      </rPr>
      <t xml:space="preserve">  </t>
    </r>
  </si>
  <si>
    <t>Смета № _______</t>
  </si>
</sst>
</file>

<file path=xl/styles.xml><?xml version="1.0" encoding="utf-8"?>
<styleSheet xmlns="http://schemas.openxmlformats.org/spreadsheetml/2006/main">
  <fonts count="8">
    <font>
      <sz val="10"/>
      <name val="Arial Cyr"/>
      <charset val="204"/>
    </font>
    <font>
      <b/>
      <sz val="10"/>
      <name val="Arial Cyr"/>
      <family val="2"/>
      <charset val="204"/>
    </font>
    <font>
      <sz val="9"/>
      <name val="Arial Narrow"/>
      <family val="2"/>
      <charset val="204"/>
    </font>
    <font>
      <sz val="9"/>
      <name val="Times New Roman"/>
      <family val="1"/>
      <charset val="204"/>
    </font>
    <font>
      <sz val="10"/>
      <name val="Arial Narrow"/>
      <family val="2"/>
      <charset val="204"/>
    </font>
    <font>
      <sz val="10"/>
      <name val="Arial Cyr"/>
      <family val="2"/>
      <charset val="204"/>
    </font>
    <font>
      <b/>
      <sz val="10"/>
      <name val="Arial Cyr"/>
      <charset val="204"/>
    </font>
    <font>
      <u/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0" fillId="0" borderId="3" xfId="0" applyBorder="1"/>
    <xf numFmtId="0" fontId="0" fillId="0" borderId="0" xfId="0" applyAlignment="1">
      <alignment horizontal="left"/>
    </xf>
    <xf numFmtId="1" fontId="0" fillId="0" borderId="0" xfId="0" applyNumberFormat="1"/>
    <xf numFmtId="0" fontId="2" fillId="0" borderId="0" xfId="0" applyFont="1" applyAlignment="1">
      <alignment vertical="top" wrapText="1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0" xfId="0" applyAlignment="1">
      <alignment horizontal="right"/>
    </xf>
    <xf numFmtId="1" fontId="0" fillId="0" borderId="0" xfId="0" applyNumberForma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5" fillId="0" borderId="0" xfId="0" applyFont="1"/>
    <xf numFmtId="0" fontId="3" fillId="0" borderId="0" xfId="0" applyFont="1" applyAlignment="1"/>
    <xf numFmtId="0" fontId="5" fillId="0" borderId="0" xfId="0" applyFont="1" applyAlignment="1">
      <alignment horizontal="right"/>
    </xf>
    <xf numFmtId="0" fontId="0" fillId="0" borderId="0" xfId="0" applyFill="1" applyBorder="1" applyAlignment="1">
      <alignment horizontal="center"/>
    </xf>
    <xf numFmtId="0" fontId="0" fillId="0" borderId="2" xfId="0" applyFill="1" applyBorder="1" applyAlignment="1">
      <alignment horizontal="center" vertical="top"/>
    </xf>
    <xf numFmtId="0" fontId="0" fillId="0" borderId="2" xfId="0" applyBorder="1" applyAlignment="1">
      <alignment horizontal="center" vertical="top" wrapText="1"/>
    </xf>
    <xf numFmtId="2" fontId="0" fillId="0" borderId="2" xfId="0" applyNumberFormat="1" applyBorder="1" applyAlignment="1">
      <alignment horizontal="center" vertical="top" wrapText="1"/>
    </xf>
    <xf numFmtId="0" fontId="1" fillId="0" borderId="0" xfId="0" applyFont="1"/>
    <xf numFmtId="0" fontId="1" fillId="0" borderId="0" xfId="0" applyFont="1" applyAlignment="1">
      <alignment horizontal="center"/>
    </xf>
    <xf numFmtId="2" fontId="0" fillId="0" borderId="2" xfId="0" applyNumberFormat="1" applyBorder="1" applyAlignment="1">
      <alignment horizontal="center" vertical="top"/>
    </xf>
    <xf numFmtId="2" fontId="0" fillId="0" borderId="0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center"/>
    </xf>
    <xf numFmtId="0" fontId="6" fillId="2" borderId="0" xfId="0" applyFont="1" applyFill="1"/>
    <xf numFmtId="0" fontId="1" fillId="2" borderId="0" xfId="0" applyFont="1" applyFill="1"/>
    <xf numFmtId="0" fontId="0" fillId="2" borderId="0" xfId="0" applyFill="1"/>
    <xf numFmtId="0" fontId="0" fillId="0" borderId="7" xfId="0" applyBorder="1" applyAlignment="1">
      <alignment vertical="top" wrapText="1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top"/>
    </xf>
    <xf numFmtId="0" fontId="0" fillId="0" borderId="4" xfId="0" applyFill="1" applyBorder="1" applyAlignment="1">
      <alignment horizontal="center"/>
    </xf>
    <xf numFmtId="2" fontId="0" fillId="0" borderId="8" xfId="0" applyNumberFormat="1" applyBorder="1" applyAlignment="1">
      <alignment horizontal="center" vertical="top" wrapText="1"/>
    </xf>
    <xf numFmtId="0" fontId="6" fillId="0" borderId="7" xfId="0" applyFont="1" applyBorder="1" applyAlignment="1">
      <alignment vertical="top" wrapText="1"/>
    </xf>
    <xf numFmtId="2" fontId="0" fillId="0" borderId="8" xfId="0" applyNumberFormat="1" applyBorder="1" applyAlignment="1">
      <alignment horizontal="center" vertical="top"/>
    </xf>
    <xf numFmtId="0" fontId="6" fillId="0" borderId="0" xfId="0" applyFont="1" applyFill="1" applyBorder="1" applyAlignment="1">
      <alignment horizontal="center" vertical="top"/>
    </xf>
    <xf numFmtId="2" fontId="6" fillId="0" borderId="8" xfId="0" applyNumberFormat="1" applyFont="1" applyBorder="1" applyAlignment="1">
      <alignment horizontal="center" vertical="top"/>
    </xf>
    <xf numFmtId="0" fontId="0" fillId="0" borderId="7" xfId="0" applyBorder="1" applyAlignment="1">
      <alignment vertical="top"/>
    </xf>
    <xf numFmtId="0" fontId="0" fillId="0" borderId="10" xfId="0" applyBorder="1"/>
    <xf numFmtId="2" fontId="0" fillId="0" borderId="11" xfId="0" applyNumberFormat="1" applyBorder="1" applyAlignment="1">
      <alignment horizontal="center"/>
    </xf>
    <xf numFmtId="0" fontId="0" fillId="0" borderId="12" xfId="0" applyBorder="1" applyAlignment="1">
      <alignment horizontal="center" vertical="top"/>
    </xf>
    <xf numFmtId="0" fontId="6" fillId="0" borderId="2" xfId="0" applyFont="1" applyBorder="1" applyAlignment="1">
      <alignment horizontal="center" vertical="top" wrapText="1"/>
    </xf>
    <xf numFmtId="0" fontId="0" fillId="0" borderId="12" xfId="0" applyFill="1" applyBorder="1" applyAlignment="1">
      <alignment horizontal="center" vertical="top"/>
    </xf>
    <xf numFmtId="0" fontId="6" fillId="0" borderId="2" xfId="0" applyFont="1" applyFill="1" applyBorder="1" applyAlignment="1">
      <alignment horizontal="center" vertical="top"/>
    </xf>
    <xf numFmtId="2" fontId="0" fillId="0" borderId="12" xfId="0" applyNumberFormat="1" applyBorder="1" applyAlignment="1">
      <alignment horizontal="center" vertical="top"/>
    </xf>
    <xf numFmtId="2" fontId="6" fillId="0" borderId="2" xfId="0" applyNumberFormat="1" applyFont="1" applyBorder="1" applyAlignment="1">
      <alignment horizontal="center" vertical="top" wrapText="1"/>
    </xf>
    <xf numFmtId="0" fontId="0" fillId="0" borderId="3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 vertical="top" wrapText="1"/>
    </xf>
    <xf numFmtId="0" fontId="0" fillId="0" borderId="5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Font="1" applyBorder="1" applyAlignment="1">
      <alignment vertical="top" wrapText="1"/>
    </xf>
    <xf numFmtId="2" fontId="6" fillId="0" borderId="8" xfId="0" applyNumberFormat="1" applyFont="1" applyBorder="1" applyAlignment="1">
      <alignment horizontal="center" vertical="top" wrapText="1"/>
    </xf>
    <xf numFmtId="0" fontId="0" fillId="0" borderId="2" xfId="0" applyFont="1" applyFill="1" applyBorder="1" applyAlignment="1">
      <alignment horizontal="center" vertical="top"/>
    </xf>
    <xf numFmtId="2" fontId="0" fillId="0" borderId="8" xfId="0" applyNumberFormat="1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0" fillId="0" borderId="0" xfId="0" applyFont="1" applyFill="1" applyBorder="1" applyAlignment="1">
      <alignment horizontal="center" vertical="top"/>
    </xf>
    <xf numFmtId="2" fontId="0" fillId="0" borderId="0" xfId="0" applyNumberFormat="1" applyFont="1" applyFill="1" applyBorder="1" applyAlignment="1">
      <alignment horizontal="center" vertical="top"/>
    </xf>
    <xf numFmtId="0" fontId="5" fillId="2" borderId="0" xfId="0" applyFont="1" applyFill="1"/>
    <xf numFmtId="0" fontId="2" fillId="2" borderId="0" xfId="0" applyFont="1" applyFill="1" applyAlignment="1">
      <alignment vertical="top" wrapText="1"/>
    </xf>
    <xf numFmtId="0" fontId="0" fillId="2" borderId="0" xfId="0" applyFill="1" applyAlignment="1">
      <alignment horizontal="right"/>
    </xf>
    <xf numFmtId="0" fontId="0" fillId="0" borderId="0" xfId="0" applyFill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51"/>
  <sheetViews>
    <sheetView tabSelected="1" workbookViewId="0">
      <selection activeCell="D9" sqref="D9"/>
    </sheetView>
  </sheetViews>
  <sheetFormatPr defaultRowHeight="12.75"/>
  <cols>
    <col min="1" max="1" width="36.5703125" customWidth="1"/>
    <col min="2" max="2" width="8.85546875" customWidth="1"/>
    <col min="3" max="3" width="11.85546875" customWidth="1"/>
    <col min="4" max="4" width="13.28515625" customWidth="1"/>
    <col min="5" max="5" width="13.140625" customWidth="1"/>
    <col min="6" max="6" width="12.140625" customWidth="1"/>
    <col min="8" max="8" width="12.28515625" customWidth="1"/>
  </cols>
  <sheetData>
    <row r="1" spans="1:15" ht="13.5">
      <c r="A1" s="12" t="s">
        <v>4</v>
      </c>
      <c r="B1" s="12"/>
      <c r="C1" s="6"/>
      <c r="D1" s="6"/>
      <c r="F1" s="13" t="s">
        <v>5</v>
      </c>
      <c r="I1" s="1"/>
      <c r="J1" s="1"/>
      <c r="K1" s="1"/>
      <c r="L1" s="1"/>
      <c r="M1" s="1"/>
      <c r="N1" s="1"/>
      <c r="O1" s="1"/>
    </row>
    <row r="2" spans="1:15" ht="13.5">
      <c r="A2" s="12" t="s">
        <v>8</v>
      </c>
      <c r="B2" s="12"/>
      <c r="C2" s="6"/>
      <c r="D2" s="6"/>
      <c r="F2" s="13" t="s">
        <v>6</v>
      </c>
      <c r="G2" s="5"/>
    </row>
    <row r="3" spans="1:15" ht="13.5">
      <c r="A3" s="68" t="s">
        <v>10</v>
      </c>
      <c r="B3" s="68"/>
      <c r="C3" s="69"/>
      <c r="D3" s="69"/>
      <c r="E3" s="29"/>
      <c r="F3" s="70" t="s">
        <v>7</v>
      </c>
    </row>
    <row r="4" spans="1:15">
      <c r="A4" s="14" t="s">
        <v>11</v>
      </c>
      <c r="B4" s="14"/>
      <c r="C4" s="15"/>
      <c r="D4" s="15"/>
      <c r="F4" s="16" t="s">
        <v>11</v>
      </c>
    </row>
    <row r="5" spans="1:15">
      <c r="A5" s="50" t="s">
        <v>45</v>
      </c>
      <c r="B5" s="50"/>
      <c r="C5" s="50"/>
      <c r="D5" s="50"/>
      <c r="E5" s="50"/>
      <c r="F5" s="50"/>
      <c r="G5" s="22"/>
      <c r="H5" s="22"/>
      <c r="I5" s="2"/>
    </row>
    <row r="6" spans="1:15">
      <c r="A6" s="50" t="s">
        <v>0</v>
      </c>
      <c r="B6" s="50"/>
      <c r="C6" s="50"/>
      <c r="D6" s="50"/>
      <c r="E6" s="50"/>
      <c r="F6" s="50"/>
      <c r="G6" s="22"/>
      <c r="H6" s="22"/>
    </row>
    <row r="7" spans="1:15">
      <c r="A7" s="50" t="s">
        <v>12</v>
      </c>
      <c r="B7" s="50"/>
      <c r="C7" s="50"/>
      <c r="D7" s="50"/>
      <c r="E7" s="50"/>
      <c r="F7" s="50"/>
      <c r="G7" s="22"/>
      <c r="H7" s="22"/>
    </row>
    <row r="8" spans="1:15">
      <c r="A8" s="22"/>
      <c r="B8" s="22"/>
      <c r="C8" s="22"/>
      <c r="D8" s="22"/>
      <c r="E8" s="22"/>
      <c r="F8" s="22"/>
      <c r="G8" s="22"/>
      <c r="H8" s="22"/>
    </row>
    <row r="9" spans="1:15">
      <c r="A9" s="29" t="s">
        <v>43</v>
      </c>
      <c r="B9" s="28"/>
      <c r="C9" s="29"/>
      <c r="D9" s="29"/>
      <c r="E9" s="29"/>
      <c r="F9" s="29"/>
    </row>
    <row r="10" spans="1:15">
      <c r="A10" s="27" t="s">
        <v>44</v>
      </c>
      <c r="B10" s="28"/>
      <c r="C10" s="29"/>
      <c r="D10" s="29"/>
      <c r="E10" s="29"/>
      <c r="F10" s="29"/>
    </row>
    <row r="12" spans="1:15" ht="24.75" customHeight="1">
      <c r="A12" s="51" t="s">
        <v>13</v>
      </c>
      <c r="B12" s="51"/>
      <c r="C12" s="51"/>
      <c r="D12" s="51"/>
      <c r="E12" s="51"/>
      <c r="F12" s="51"/>
    </row>
    <row r="13" spans="1:15" ht="27" customHeight="1">
      <c r="A13" s="51"/>
      <c r="B13" s="51"/>
      <c r="C13" s="51"/>
      <c r="D13" s="51"/>
      <c r="E13" s="51"/>
      <c r="F13" s="51"/>
    </row>
    <row r="14" spans="1:15" ht="13.5" thickBot="1"/>
    <row r="15" spans="1:15" ht="20.25" customHeight="1" thickBot="1">
      <c r="A15" s="55" t="s">
        <v>14</v>
      </c>
      <c r="B15" s="55" t="s">
        <v>15</v>
      </c>
      <c r="C15" s="52" t="s">
        <v>16</v>
      </c>
      <c r="D15" s="54"/>
      <c r="E15" s="53"/>
      <c r="F15" s="57" t="s">
        <v>3</v>
      </c>
    </row>
    <row r="16" spans="1:15" ht="19.5" customHeight="1" thickBot="1">
      <c r="A16" s="60"/>
      <c r="B16" s="60"/>
      <c r="C16" s="55" t="s">
        <v>17</v>
      </c>
      <c r="D16" s="52" t="s">
        <v>18</v>
      </c>
      <c r="E16" s="53"/>
      <c r="F16" s="58"/>
    </row>
    <row r="17" spans="1:10" ht="28.5" customHeight="1" thickBot="1">
      <c r="A17" s="56"/>
      <c r="B17" s="56"/>
      <c r="C17" s="56"/>
      <c r="D17" s="32" t="s">
        <v>19</v>
      </c>
      <c r="E17" s="32" t="s">
        <v>20</v>
      </c>
      <c r="F17" s="59"/>
    </row>
    <row r="18" spans="1:10" ht="25.5">
      <c r="A18" s="36" t="s">
        <v>21</v>
      </c>
      <c r="B18" s="43"/>
      <c r="C18" s="45">
        <v>4615.3599999999997</v>
      </c>
      <c r="D18" s="33"/>
      <c r="E18" s="47"/>
      <c r="F18" s="37">
        <f>C18</f>
        <v>4615.3599999999997</v>
      </c>
      <c r="H18" s="11"/>
      <c r="I18" s="8"/>
      <c r="J18" s="7"/>
    </row>
    <row r="19" spans="1:10">
      <c r="A19" s="40" t="s">
        <v>22</v>
      </c>
      <c r="B19" s="31">
        <v>100</v>
      </c>
      <c r="C19" s="18"/>
      <c r="D19" s="23">
        <v>88.08</v>
      </c>
      <c r="E19" s="23">
        <f>D19*B19</f>
        <v>8808</v>
      </c>
      <c r="F19" s="37">
        <f>E19</f>
        <v>8808</v>
      </c>
    </row>
    <row r="20" spans="1:10">
      <c r="A20" s="40" t="s">
        <v>23</v>
      </c>
      <c r="B20" s="19">
        <v>4</v>
      </c>
      <c r="C20" s="18"/>
      <c r="D20" s="23">
        <v>62.17</v>
      </c>
      <c r="E20" s="23">
        <f t="shared" ref="E20:E22" si="0">D20*B20</f>
        <v>248.68</v>
      </c>
      <c r="F20" s="37">
        <f t="shared" ref="F20:F22" si="1">E20</f>
        <v>248.68</v>
      </c>
    </row>
    <row r="21" spans="1:10" ht="12.75" customHeight="1">
      <c r="A21" s="40" t="s">
        <v>24</v>
      </c>
      <c r="B21" s="19">
        <v>9</v>
      </c>
      <c r="C21" s="18"/>
      <c r="D21" s="23">
        <v>52.25</v>
      </c>
      <c r="E21" s="23">
        <f t="shared" si="0"/>
        <v>470.25</v>
      </c>
      <c r="F21" s="37">
        <f t="shared" si="1"/>
        <v>470.25</v>
      </c>
    </row>
    <row r="22" spans="1:10">
      <c r="A22" s="30" t="s">
        <v>25</v>
      </c>
      <c r="B22" s="19">
        <v>27</v>
      </c>
      <c r="C22" s="18"/>
      <c r="D22" s="20">
        <v>61.95</v>
      </c>
      <c r="E22" s="23">
        <f t="shared" si="0"/>
        <v>1672.65</v>
      </c>
      <c r="F22" s="37">
        <f t="shared" si="1"/>
        <v>1672.65</v>
      </c>
    </row>
    <row r="23" spans="1:10">
      <c r="A23" s="36" t="s">
        <v>26</v>
      </c>
      <c r="B23" s="44"/>
      <c r="C23" s="46"/>
      <c r="D23" s="38"/>
      <c r="E23" s="48"/>
      <c r="F23" s="39">
        <f>SUM(F18:F22)</f>
        <v>15814.94</v>
      </c>
    </row>
    <row r="24" spans="1:10">
      <c r="A24" s="36" t="s">
        <v>29</v>
      </c>
      <c r="B24" s="44"/>
      <c r="C24" s="63">
        <v>4615.3599999999997</v>
      </c>
      <c r="D24" s="38"/>
      <c r="E24" s="48"/>
      <c r="F24" s="64">
        <f>C24</f>
        <v>4615.3599999999997</v>
      </c>
    </row>
    <row r="25" spans="1:10">
      <c r="A25" s="61" t="s">
        <v>30</v>
      </c>
      <c r="B25" s="65">
        <v>23</v>
      </c>
      <c r="C25" s="46"/>
      <c r="D25" s="66">
        <v>69.33</v>
      </c>
      <c r="E25" s="23">
        <f t="shared" ref="E25:E27" si="2">D25*B25</f>
        <v>1594.59</v>
      </c>
      <c r="F25" s="64">
        <f>E25</f>
        <v>1594.59</v>
      </c>
    </row>
    <row r="26" spans="1:10">
      <c r="A26" s="30" t="s">
        <v>31</v>
      </c>
      <c r="B26" s="65">
        <v>4</v>
      </c>
      <c r="C26" s="46"/>
      <c r="D26" s="66">
        <v>69.33</v>
      </c>
      <c r="E26" s="23">
        <f t="shared" si="2"/>
        <v>277.32</v>
      </c>
      <c r="F26" s="64">
        <f t="shared" ref="F26:F27" si="3">E26</f>
        <v>277.32</v>
      </c>
    </row>
    <row r="27" spans="1:10">
      <c r="A27" s="61" t="s">
        <v>32</v>
      </c>
      <c r="B27" s="65">
        <v>9</v>
      </c>
      <c r="C27" s="46"/>
      <c r="D27" s="66">
        <v>69.33</v>
      </c>
      <c r="E27" s="23">
        <f t="shared" si="2"/>
        <v>623.97</v>
      </c>
      <c r="F27" s="64">
        <f t="shared" si="3"/>
        <v>623.97</v>
      </c>
    </row>
    <row r="28" spans="1:10">
      <c r="A28" s="36" t="s">
        <v>26</v>
      </c>
      <c r="B28" s="44"/>
      <c r="C28" s="46"/>
      <c r="D28" s="38"/>
      <c r="E28" s="48"/>
      <c r="F28" s="39">
        <f>SUM(F24:F27)</f>
        <v>7111.24</v>
      </c>
    </row>
    <row r="29" spans="1:10" ht="25.5">
      <c r="A29" s="36" t="s">
        <v>33</v>
      </c>
      <c r="B29" s="44"/>
      <c r="C29" s="63">
        <v>1466.56</v>
      </c>
      <c r="D29" s="38"/>
      <c r="E29" s="48"/>
      <c r="F29" s="64">
        <f>C29</f>
        <v>1466.56</v>
      </c>
    </row>
    <row r="30" spans="1:10">
      <c r="A30" s="30" t="s">
        <v>34</v>
      </c>
      <c r="B30" s="65">
        <v>3</v>
      </c>
      <c r="C30" s="46"/>
      <c r="D30" s="66">
        <v>125.33</v>
      </c>
      <c r="E30" s="23">
        <f t="shared" ref="E30:E32" si="4">D30*B30</f>
        <v>375.99</v>
      </c>
      <c r="F30" s="64">
        <f>E30</f>
        <v>375.99</v>
      </c>
    </row>
    <row r="31" spans="1:10">
      <c r="A31" s="30" t="s">
        <v>35</v>
      </c>
      <c r="B31" s="65">
        <v>4</v>
      </c>
      <c r="C31" s="46"/>
      <c r="D31" s="66">
        <v>313.33</v>
      </c>
      <c r="E31" s="23">
        <f t="shared" si="4"/>
        <v>1253.32</v>
      </c>
      <c r="F31" s="64">
        <f t="shared" ref="F31:F32" si="5">E31</f>
        <v>1253.32</v>
      </c>
    </row>
    <row r="32" spans="1:10">
      <c r="A32" s="61" t="s">
        <v>36</v>
      </c>
      <c r="B32" s="65">
        <v>2</v>
      </c>
      <c r="C32" s="46"/>
      <c r="D32" s="66">
        <v>313.33</v>
      </c>
      <c r="E32" s="23">
        <f t="shared" si="4"/>
        <v>626.66</v>
      </c>
      <c r="F32" s="64">
        <f t="shared" si="5"/>
        <v>626.66</v>
      </c>
    </row>
    <row r="33" spans="1:9">
      <c r="A33" s="36" t="s">
        <v>26</v>
      </c>
      <c r="B33" s="44"/>
      <c r="C33" s="46"/>
      <c r="D33" s="38"/>
      <c r="E33" s="48"/>
      <c r="F33" s="39">
        <f>SUM(F29:F32)</f>
        <v>3722.5299999999997</v>
      </c>
    </row>
    <row r="34" spans="1:9">
      <c r="A34" s="36" t="s">
        <v>38</v>
      </c>
      <c r="B34" s="44"/>
      <c r="C34" s="63">
        <v>3191.93</v>
      </c>
      <c r="D34" s="38"/>
      <c r="E34" s="48"/>
      <c r="F34" s="64">
        <f>C34</f>
        <v>3191.93</v>
      </c>
    </row>
    <row r="35" spans="1:9">
      <c r="A35" s="36" t="s">
        <v>37</v>
      </c>
      <c r="B35" s="44"/>
      <c r="C35" s="46"/>
      <c r="D35" s="38"/>
      <c r="E35" s="48"/>
      <c r="F35" s="64"/>
    </row>
    <row r="36" spans="1:9" ht="25.5">
      <c r="A36" s="61" t="s">
        <v>39</v>
      </c>
      <c r="B36" s="65">
        <v>16</v>
      </c>
      <c r="C36" s="63"/>
      <c r="D36" s="67">
        <v>474</v>
      </c>
      <c r="E36" s="23">
        <f t="shared" ref="E36" si="6">D36*B36</f>
        <v>7584</v>
      </c>
      <c r="F36" s="64">
        <f>E36</f>
        <v>7584</v>
      </c>
    </row>
    <row r="37" spans="1:9">
      <c r="A37" s="36" t="s">
        <v>26</v>
      </c>
      <c r="B37" s="44"/>
      <c r="C37" s="46"/>
      <c r="D37" s="38"/>
      <c r="E37" s="48"/>
      <c r="F37" s="39">
        <f>F34+F36</f>
        <v>10775.93</v>
      </c>
    </row>
    <row r="38" spans="1:9" ht="28.5" customHeight="1">
      <c r="A38" s="36" t="s">
        <v>40</v>
      </c>
      <c r="B38" s="19"/>
      <c r="C38" s="18">
        <v>4356.5600000000004</v>
      </c>
      <c r="D38" s="33"/>
      <c r="E38" s="20"/>
      <c r="F38" s="35">
        <f>C38</f>
        <v>4356.5600000000004</v>
      </c>
    </row>
    <row r="39" spans="1:9">
      <c r="A39" s="61" t="s">
        <v>27</v>
      </c>
      <c r="B39" s="19">
        <v>59</v>
      </c>
      <c r="C39" s="18"/>
      <c r="D39" s="33">
        <v>262.49</v>
      </c>
      <c r="E39" s="23">
        <f>D39*B39</f>
        <v>15486.91</v>
      </c>
      <c r="F39" s="35">
        <f>E39</f>
        <v>15486.91</v>
      </c>
    </row>
    <row r="40" spans="1:9">
      <c r="A40" s="61" t="s">
        <v>28</v>
      </c>
      <c r="B40" s="19">
        <v>2</v>
      </c>
      <c r="C40" s="18"/>
      <c r="D40" s="33">
        <v>262.49</v>
      </c>
      <c r="E40" s="23">
        <f>D40*B40</f>
        <v>524.98</v>
      </c>
      <c r="F40" s="35">
        <f>E40</f>
        <v>524.98</v>
      </c>
    </row>
    <row r="41" spans="1:9">
      <c r="A41" s="36" t="s">
        <v>26</v>
      </c>
      <c r="B41" s="19"/>
      <c r="C41" s="18"/>
      <c r="D41" s="33"/>
      <c r="E41" s="20"/>
      <c r="F41" s="62">
        <f>SUM(F38:F40)</f>
        <v>20368.45</v>
      </c>
    </row>
    <row r="42" spans="1:9" ht="13.5" thickBot="1">
      <c r="A42" s="41"/>
      <c r="B42" s="3"/>
      <c r="C42" s="9"/>
      <c r="D42" s="34"/>
      <c r="E42" s="49"/>
      <c r="F42" s="42"/>
    </row>
    <row r="43" spans="1:9">
      <c r="A43" s="7"/>
      <c r="B43" s="7"/>
      <c r="C43" s="17"/>
      <c r="D43" s="17"/>
      <c r="E43" s="8"/>
      <c r="F43" s="24"/>
    </row>
    <row r="44" spans="1:9">
      <c r="A44" s="4" t="s">
        <v>42</v>
      </c>
      <c r="B44" s="4"/>
      <c r="C44" s="1"/>
      <c r="D44" s="1"/>
      <c r="E44" s="1"/>
      <c r="F44" s="25">
        <f>F23+F28+F33+F37+F41</f>
        <v>57793.09</v>
      </c>
      <c r="I44" s="7"/>
    </row>
    <row r="45" spans="1:9">
      <c r="A45" s="4" t="s">
        <v>9</v>
      </c>
      <c r="B45" s="4"/>
      <c r="C45" s="10"/>
      <c r="D45" s="10"/>
      <c r="E45" s="10"/>
      <c r="F45" s="25">
        <f>F44*0.18</f>
        <v>10402.7562</v>
      </c>
      <c r="H45" s="5"/>
    </row>
    <row r="46" spans="1:9">
      <c r="A46" s="21" t="s">
        <v>41</v>
      </c>
      <c r="B46" s="21"/>
      <c r="C46" s="21"/>
      <c r="D46" s="21"/>
      <c r="E46" s="21"/>
      <c r="F46" s="26">
        <f>F44+F45</f>
        <v>68195.8462</v>
      </c>
    </row>
    <row r="49" spans="1:4">
      <c r="A49" t="s">
        <v>1</v>
      </c>
      <c r="C49" s="71"/>
      <c r="D49" s="71"/>
    </row>
    <row r="50" spans="1:4">
      <c r="C50" s="71"/>
      <c r="D50" s="71"/>
    </row>
    <row r="51" spans="1:4">
      <c r="A51" t="s">
        <v>2</v>
      </c>
      <c r="C51" s="71"/>
      <c r="D51" s="71"/>
    </row>
  </sheetData>
  <mergeCells count="10">
    <mergeCell ref="A5:F5"/>
    <mergeCell ref="A6:F6"/>
    <mergeCell ref="A7:F7"/>
    <mergeCell ref="A12:F13"/>
    <mergeCell ref="D16:E16"/>
    <mergeCell ref="C15:E15"/>
    <mergeCell ref="C16:C17"/>
    <mergeCell ref="F15:F17"/>
    <mergeCell ref="A15:A17"/>
    <mergeCell ref="B15:B17"/>
  </mergeCells>
  <pageMargins left="0.91" right="0.26" top="0.44" bottom="0.56999999999999995" header="0.5" footer="0.5"/>
  <pageSetup paperSize="9" scale="95" orientation="portrait" horizontalDpi="4294967292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Смета</vt:lpstr>
    </vt:vector>
  </TitlesOfParts>
  <Company>Эдванс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Пернавский Геннадий</dc:creator>
  <cp:lastModifiedBy>ГБП</cp:lastModifiedBy>
  <cp:lastPrinted>2013-12-11T08:05:30Z</cp:lastPrinted>
  <dcterms:created xsi:type="dcterms:W3CDTF">2001-05-18T08:00:48Z</dcterms:created>
  <dcterms:modified xsi:type="dcterms:W3CDTF">2013-12-11T08:17:51Z</dcterms:modified>
</cp:coreProperties>
</file>