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27660" windowHeight="11685"/>
  </bookViews>
  <sheets>
    <sheet name="Лист1" sheetId="1" r:id="rId1"/>
  </sheets>
  <calcPr calcId="171027"/>
  <fileRecoveryPr repairLoad="1"/>
</workbook>
</file>

<file path=xl/calcChain.xml><?xml version="1.0" encoding="utf-8"?>
<calcChain xmlns="http://schemas.openxmlformats.org/spreadsheetml/2006/main">
  <c r="P149" i="1"/>
  <c r="P177"/>
  <c r="P66"/>
  <c r="P97"/>
  <c r="P74"/>
  <c r="P73"/>
  <c r="N145"/>
  <c r="P147" l="1"/>
  <c r="P68"/>
  <c r="P176" l="1"/>
  <c r="P146"/>
  <c r="P96"/>
  <c r="P65"/>
  <c r="N94" l="1"/>
  <c r="N144"/>
  <c r="N175"/>
  <c r="P175"/>
  <c r="P184" s="1"/>
  <c r="P145"/>
  <c r="P144"/>
  <c r="P94"/>
  <c r="P105" s="1"/>
  <c r="P106" s="1"/>
  <c r="P64"/>
  <c r="P63"/>
  <c r="P185" l="1"/>
  <c r="P172"/>
  <c r="P173" s="1"/>
  <c r="P90"/>
  <c r="P91" s="1"/>
  <c r="P329" l="1"/>
  <c r="P330" s="1"/>
  <c r="P331" s="1"/>
  <c r="P332" l="1"/>
  <c r="P335" s="1"/>
  <c r="P336" s="1"/>
  <c r="P337" s="1"/>
  <c r="P339" s="1"/>
  <c r="P333"/>
</calcChain>
</file>

<file path=xl/sharedStrings.xml><?xml version="1.0" encoding="utf-8"?>
<sst xmlns="http://schemas.openxmlformats.org/spreadsheetml/2006/main" count="2067" uniqueCount="607">
  <si>
    <t>(наименование стройки)</t>
  </si>
  <si>
    <t>ЛОКАЛЬНЫЙ РЕСУРСНЫЙ СМЕТНЫЙ РАСЧЕТ  №</t>
  </si>
  <si>
    <t>(локальная смета)</t>
  </si>
  <si>
    <t>на</t>
  </si>
  <si>
    <t>(наименование работ и затрат, наименование объекта)</t>
  </si>
  <si>
    <t>№ пп</t>
  </si>
  <si>
    <t>Шифр расценки (дог.цена)</t>
  </si>
  <si>
    <t>Наименование работ и затрат</t>
  </si>
  <si>
    <t>Единица измерения</t>
  </si>
  <si>
    <t>Кол-во</t>
  </si>
  <si>
    <t>Цена за ед.</t>
  </si>
  <si>
    <t> Всего, руб.</t>
  </si>
  <si>
    <t>ГЭСН01-01-030-02</t>
  </si>
  <si>
    <t>Разработка грунта с перемещением до 10 м бульдозерами мощностью: 59 (80) кВт (л.с.), 2 группа грунтов</t>
  </si>
  <si>
    <t>м3</t>
  </si>
  <si>
    <t>ГЭСН01-02-055-02</t>
  </si>
  <si>
    <t>Разработка грунта вручную с креплениями в траншеях шириной до 2 м, глубиной до 2 м, группа грунтов: 2</t>
  </si>
  <si>
    <t>ГЭСН05-01-003-02</t>
  </si>
  <si>
    <t>Погружение дизель-молотом на гусеничном копре железобетонных свай длиной до 6 м в грунты группы: 2</t>
  </si>
  <si>
    <t>Цена поставщика</t>
  </si>
  <si>
    <t>Свая ж/б С40-30-6, марка бетона В20</t>
  </si>
  <si>
    <t>шт</t>
  </si>
  <si>
    <t>Механизм</t>
  </si>
  <si>
    <t>Автокран</t>
  </si>
  <si>
    <t>маш-см.</t>
  </si>
  <si>
    <t>ГЭСН05-01-010-01</t>
  </si>
  <si>
    <t>Вырубка бетона из арматурного каркаса железобетонных свай площадью сечения: до 0,1 м2</t>
  </si>
  <si>
    <t>шт.</t>
  </si>
  <si>
    <t>Компрессор</t>
  </si>
  <si>
    <t>Динамические испытания свай</t>
  </si>
  <si>
    <t>свая</t>
  </si>
  <si>
    <t>ГЭСН27-04-001-01</t>
  </si>
  <si>
    <t>Устройство подстилающих и выравнивающих слоев оснований: из песка</t>
  </si>
  <si>
    <t>Песок строительный</t>
  </si>
  <si>
    <t>ГЭСН06-01-001-22</t>
  </si>
  <si>
    <t>Устройство ленточных фундаментов: железобетонных при ширине поверху до 1000 мм (Устройство ростверка)</t>
  </si>
  <si>
    <t>Бетон В20 (М 250)</t>
  </si>
  <si>
    <t>Арматура диам. 12 мм А3</t>
  </si>
  <si>
    <t>т</t>
  </si>
  <si>
    <t>Арматура диам. 8 мм А1</t>
  </si>
  <si>
    <t>Пиломатериал</t>
  </si>
  <si>
    <t>Фанера</t>
  </si>
  <si>
    <t>м2</t>
  </si>
  <si>
    <t>ГЭСН08-01-003-07</t>
  </si>
  <si>
    <t>Мастика битумная изоляционная (МБИ)</t>
  </si>
  <si>
    <t>кг</t>
  </si>
  <si>
    <t>Праймер битумный</t>
  </si>
  <si>
    <t>ГЭСН26-01-041-05</t>
  </si>
  <si>
    <t>Изоляция изделиями из пенопласта насухо покрытий и перекрытий</t>
  </si>
  <si>
    <t>Экструдированный пенополистирол</t>
  </si>
  <si>
    <t>ГЭСН08-01-003-02</t>
  </si>
  <si>
    <t>Гидроизоляция стен, фундаментов горизонтальная оклеечная в 1 слой</t>
  </si>
  <si>
    <t>Гидроизол ХПП 2,5</t>
  </si>
  <si>
    <t>ГЭСН07-05-011-05</t>
  </si>
  <si>
    <t>Установка панелей перекрытий с опиранием на 2 стороны площадью: до 5 м2</t>
  </si>
  <si>
    <t>ПБ 41-10</t>
  </si>
  <si>
    <t>ПБ 41-12</t>
  </si>
  <si>
    <t>ПБ 36-10</t>
  </si>
  <si>
    <t>ПБ 28-10</t>
  </si>
  <si>
    <t>ПБ 28-15</t>
  </si>
  <si>
    <t>ГЭСН07-05-011-06</t>
  </si>
  <si>
    <t>Установка панелей перекрытий с опиранием на 2 стороны площадью: до 10 м2</t>
  </si>
  <si>
    <t>ПБ 41-15</t>
  </si>
  <si>
    <t>Арматура диам. 10 мм А3</t>
  </si>
  <si>
    <t>Раствор М100</t>
  </si>
  <si>
    <t>ГЭСН08-03-002-01</t>
  </si>
  <si>
    <t>Кладка стен из легкобетонных камней без облицовки при высоте этажа до 4 м (наружных)</t>
  </si>
  <si>
    <t>Кладка стен из легкобетонных камней без облицовки при высоте этажа до 4 м (внутренних)</t>
  </si>
  <si>
    <t>Газобетонные блоки D500 (625*250*375)</t>
  </si>
  <si>
    <t>Клей для г/б блоков</t>
  </si>
  <si>
    <t>Метал. оцинк. соединители 0,75*22*300</t>
  </si>
  <si>
    <t>ГЭСН08-02-001-03</t>
  </si>
  <si>
    <t>Кладка стен кирпичных наружных средней сложности при высоте этажа до 4 м</t>
  </si>
  <si>
    <t>Кирпич лицевой 250*120*65 "солома"</t>
  </si>
  <si>
    <t>Кирпич лицевой 250*120*65 "шоколад"</t>
  </si>
  <si>
    <t>ГЭСН08-02-007-01</t>
  </si>
  <si>
    <t>Сетка кладочная 50*50*3</t>
  </si>
  <si>
    <t>ГЭСН08-02-001-07</t>
  </si>
  <si>
    <t>Кладка стен кирпичных внутренних при высоте этажа до 4 м</t>
  </si>
  <si>
    <t>Кирпич рядовой 250*120*65 красный</t>
  </si>
  <si>
    <t>ГЭСН07-05-007-10</t>
  </si>
  <si>
    <t>Укладка перемычек до массой 0,3 т</t>
  </si>
  <si>
    <t>3 ПБ 21-37</t>
  </si>
  <si>
    <t>3 ПБ 16-37</t>
  </si>
  <si>
    <t>ГЭСН09-03-003-01</t>
  </si>
  <si>
    <t>Монтаж одиночных подкрановых балок на отметке до 25 м массой: до 1,0 т (Изготовление и монтаж металлических перемычек)</t>
  </si>
  <si>
    <t>Уголок 100*8</t>
  </si>
  <si>
    <t>ГЭСН13-03-002-04</t>
  </si>
  <si>
    <t>Огрунтовка металлических поверхностей за один раз грунтовкой ГФ-021</t>
  </si>
  <si>
    <t>ГЭСН13-03-003-15</t>
  </si>
  <si>
    <t>Окраска огрунтованных бетонных и оштукатуренных поверхностей эмалью ХП-799</t>
  </si>
  <si>
    <t>Кладка стен из легкобетонных камней без облицовки при высоте этажа до 4 м (кладка перегородок)</t>
  </si>
  <si>
    <t>Газобетонные блоки D500 (625*250*100)</t>
  </si>
  <si>
    <t>ПБ 42-15</t>
  </si>
  <si>
    <t>ПБ 42-10</t>
  </si>
  <si>
    <t>ПБ 27-10</t>
  </si>
  <si>
    <t>ПБ 27-15</t>
  </si>
  <si>
    <t>ГЭСН07-01-006-04</t>
  </si>
  <si>
    <t>Укладка плит перекрытий площадью до 5 м2 при наибольшей массе монтажных элементов: до 5 т (Монтаж опорных подушек)</t>
  </si>
  <si>
    <t>Опорная подушка ОП5.2</t>
  </si>
  <si>
    <t>ГЭСН06-01-122-01</t>
  </si>
  <si>
    <t>Устройство железобетонных перекрытий в опалубке типа "ПЕРИ" (подача бетона автобетононасосом) толщиной до 200 мм (Устройство монолитных участков)</t>
  </si>
  <si>
    <t>Монтаж одиночных подкрановых балок на отметке до 25 м массой: до 1,0 т (монтаж балки БМ-1)</t>
  </si>
  <si>
    <t>ГЭСНм38-01-002-01</t>
  </si>
  <si>
    <t>Изм. вып.2</t>
  </si>
  <si>
    <t>Монорельсы, балки и другие аналогичные конструкции промышленных зданий, сборка с помощью крана на автомобильном ходу( Изготовление балки БМ-1)</t>
  </si>
  <si>
    <t>Швеллер 22</t>
  </si>
  <si>
    <t>Уголок 160*16</t>
  </si>
  <si>
    <t>Уголок 70*6</t>
  </si>
  <si>
    <t>Полоса толщ.8 мм</t>
  </si>
  <si>
    <t>Полоса толщ.10 мм</t>
  </si>
  <si>
    <t>ГЭСН10-01-052-01</t>
  </si>
  <si>
    <t>Устройство: лестниц внутриквартирных с подшивкой досками обшивки</t>
  </si>
  <si>
    <t>1 т конструкций</t>
  </si>
  <si>
    <t>3 ПБ 18-8</t>
  </si>
  <si>
    <t>ГЭСН10-01-021-02</t>
  </si>
  <si>
    <t>Устройство перекрытий с укладкой балок по стенам: каменным с накатом из досок</t>
  </si>
  <si>
    <t>Огнебиозащита "Сенеж огнебио"</t>
  </si>
  <si>
    <t>Уголки</t>
  </si>
  <si>
    <t>ГЭСН26-01-039-01</t>
  </si>
  <si>
    <t>Изоляция покрытий и перекрытий изделиями из волокнистых и зернистых материалов насухо</t>
  </si>
  <si>
    <t>Минераловатные плиты ROCKWOOL Лайт Баттс</t>
  </si>
  <si>
    <t>ГЭСН10-01-002-01</t>
  </si>
  <si>
    <t>Установка стропил</t>
  </si>
  <si>
    <t>Рубероид РПП 200</t>
  </si>
  <si>
    <t>Гидроизоляционная мембрана</t>
  </si>
  <si>
    <t>Гайка М12</t>
  </si>
  <si>
    <t>Шайба М12</t>
  </si>
  <si>
    <t>Полоса 80*10</t>
  </si>
  <si>
    <t>Перфор.уголки</t>
  </si>
  <si>
    <t>ГЭСН10-01-083-02</t>
  </si>
  <si>
    <t>Устройство по фермам настила: рабочего толщиной 25 мм разреженного</t>
  </si>
  <si>
    <t>ГЭСН12-01-023-02</t>
  </si>
  <si>
    <t>Устройство кровли из металлочерепицы (с отделочным покрытием), в зависимости от сложности, по готовым прогонам: средней сложности</t>
  </si>
  <si>
    <t>Металлочерепица</t>
  </si>
  <si>
    <t>Планка примыкания дл. 2м</t>
  </si>
  <si>
    <t>Планка примыкания нижняя дл. 2м</t>
  </si>
  <si>
    <t>Планка конька дл. 2м</t>
  </si>
  <si>
    <t>Заглушка конька полукруглого</t>
  </si>
  <si>
    <t>Планка ендовы верхняя дл. 2м</t>
  </si>
  <si>
    <t>Планка ендовы нижняя дл. 2м</t>
  </si>
  <si>
    <t>Карнизная планка дл. 2м</t>
  </si>
  <si>
    <t>Планка торцевая дл. 2м</t>
  </si>
  <si>
    <t>Гладкий лист с полимерным покрытием 0,55 мм</t>
  </si>
  <si>
    <t>Саморез кровельный 4,8*35</t>
  </si>
  <si>
    <t>ГЭСН12-01-015-03</t>
  </si>
  <si>
    <t>Устройство пароизоляции прокладочной в один слой</t>
  </si>
  <si>
    <t>Пароизоляционная пленка Folder Alum H90</t>
  </si>
  <si>
    <t>Лента для проклейки пароизоляционной пленки</t>
  </si>
  <si>
    <t>рулон</t>
  </si>
  <si>
    <t>ГЭСН10-01-022-01</t>
  </si>
  <si>
    <t>Подшивка потолков досками обшивки</t>
  </si>
  <si>
    <t>ГЭСН10-01-008-05</t>
  </si>
  <si>
    <t>Устройство: карнизов</t>
  </si>
  <si>
    <t>GL Соффит Т4 без перф. 3*0,305 м,белый</t>
  </si>
  <si>
    <t>GL J-профиль 3м, белый</t>
  </si>
  <si>
    <t>GL J-фаска (ветровая доска) 3м, коричневый</t>
  </si>
  <si>
    <t>ГЭСНр58-10-01</t>
  </si>
  <si>
    <t>Смена частей водосточных труб: прямых звеньев с земли, лестниц или подмостей (Устройство водосточной системы)</t>
  </si>
  <si>
    <t>м</t>
  </si>
  <si>
    <t>Воронка желоба 125 мм</t>
  </si>
  <si>
    <t>Желоб водосточный 125 мм, дл. 3м</t>
  </si>
  <si>
    <t>Заглушка желоба 125 мм, дл. 3м</t>
  </si>
  <si>
    <t>Крюк длинный 125 мм</t>
  </si>
  <si>
    <t>Колено 90 мм 60 гр</t>
  </si>
  <si>
    <t>Колено стока 90 мм 60 гр</t>
  </si>
  <si>
    <t>Кронштейн трубы 90 мм</t>
  </si>
  <si>
    <t>Соединитель желоба 125 мм</t>
  </si>
  <si>
    <t>Труба соединительная 90 мм дл. 1м</t>
  </si>
  <si>
    <t>Труба водосточная 90 мм дл. 3м</t>
  </si>
  <si>
    <t>Установка (с изготовлением) оконных блоков Novotech Termotech 70</t>
  </si>
  <si>
    <t>ГЭСН09-06-001-01</t>
  </si>
  <si>
    <t>Монтаж: конструкций дверей, люков, лазов для автокоптилок и пароварочных камер</t>
  </si>
  <si>
    <t>Блок дверной метталичский ДН1</t>
  </si>
  <si>
    <t>ГЭСН06-01-005-04</t>
  </si>
  <si>
    <t>Устройство железобетонных фундаментов общего назначения объемом: до 5 м3 (Устройство крыльца монолитного)</t>
  </si>
  <si>
    <t>Сетка дорожная Вр1 100*100*3</t>
  </si>
  <si>
    <t>ГЭСН08-02-003-01</t>
  </si>
  <si>
    <t>Кладка из кирпича конструкций столбов прямоугольных армированных при высоте этажа до 4 м (кирпичный столб на крыльце)</t>
  </si>
  <si>
    <t>ГЭСН23-01-001-01</t>
  </si>
  <si>
    <t>Устройство основания: песчаного</t>
  </si>
  <si>
    <t>ГЭСН22-01-021-06</t>
  </si>
  <si>
    <t>Укладка трубопроводов из полиэтиленовых труб диаметром: 200 мм (прокладка футляра)</t>
  </si>
  <si>
    <t>Корсис диам. 200 мм</t>
  </si>
  <si>
    <t>ГЭСН22-05-003-01</t>
  </si>
  <si>
    <t>Протаскивание в футляр стальных труб диаметром: 100 мм</t>
  </si>
  <si>
    <t>Труба ПВХ диам. 110 мм</t>
  </si>
  <si>
    <t>ГЭСН22-03-002-01</t>
  </si>
  <si>
    <t>Установка полиэтиленовых фасонных частей: отводов, колен, патрубков, переходов</t>
  </si>
  <si>
    <t>Заглушка ПВХ диам. 110 мм</t>
  </si>
  <si>
    <t>Отвод ПВХ диам. 110 мм</t>
  </si>
  <si>
    <t>ГЭСН46-03-007-02</t>
  </si>
  <si>
    <t>Пробивка проемов в конструкциях: из бетона</t>
  </si>
  <si>
    <t>1 м3</t>
  </si>
  <si>
    <t>ГЭСН46-03-017-02</t>
  </si>
  <si>
    <t>Заделка отверстий, гнезд и борозд: в перекрытиях железобетонных площадью до 0,2 м2</t>
  </si>
  <si>
    <t>1 м3 заделки</t>
  </si>
  <si>
    <t>Бетон В15 (М200)</t>
  </si>
  <si>
    <t>ГЭСН01-02-061-02</t>
  </si>
  <si>
    <t>Засыпка вручную траншей, пазух котлованов и ям, группа грунтов: 2</t>
  </si>
  <si>
    <t>ГЭСН22-01-021-01</t>
  </si>
  <si>
    <t>Укладка трубопроводов из полиэтиленовых труб диаметром: 50 мм (прокладка футляра)</t>
  </si>
  <si>
    <t>Труба ПЭ100 SDR13.6 диам. 63 мм</t>
  </si>
  <si>
    <t>Протаскивание в футляр труб диаметром: 32 мм</t>
  </si>
  <si>
    <t>Труба ПНД диам. 32 мм</t>
  </si>
  <si>
    <t>Труба ПНД диам. 50 мм</t>
  </si>
  <si>
    <t>ГЭСН08-02-003-03</t>
  </si>
  <si>
    <t>Кладка из кирпича конструкций столбов прямоугольных неармированных при высоте этажа до 4 м (вентшахта)</t>
  </si>
  <si>
    <t>1 м3 кладки</t>
  </si>
  <si>
    <t>ГЭСН26-01-011-01</t>
  </si>
  <si>
    <t>Изоляция плоских и криволинейных поверхностей матами минераловатными прошивными без- обкладочными и в обкладках из стеклоткани или металлической сетки, плитами минераловатными на синтетическом связующем марки М-125, плитами полужесткими из</t>
  </si>
  <si>
    <t>ГЭСН20-02-010-02</t>
  </si>
  <si>
    <t>Установка зонтов над шахтами из листовой стали прямоугольного сечения периметром: 1300 мм</t>
  </si>
  <si>
    <t>Зонт из оцинкованной стали 900*640</t>
  </si>
  <si>
    <t>Зонт из оцинкованной стали 1160*640</t>
  </si>
  <si>
    <t> Всего,руб.</t>
  </si>
  <si>
    <t>Подраздел 02. Сваи</t>
  </si>
  <si>
    <t>Подраздел 03. Ростверк</t>
  </si>
  <si>
    <t>Подраздел 06. Перекрытие на отм. 0,000</t>
  </si>
  <si>
    <t>Раздел 2. Этап "1-й этаж"</t>
  </si>
  <si>
    <t>Подраздел 09. Перегородки 1-го этажа</t>
  </si>
  <si>
    <t>Подраздел 10. Перекрытия над 1-м этажом</t>
  </si>
  <si>
    <t>Подраздел 11. Лестница</t>
  </si>
  <si>
    <t>Раздел 3. Этап "2-й этаж"</t>
  </si>
  <si>
    <t>Подраздел 13. Перегородки 2-го этажа</t>
  </si>
  <si>
    <t>Подраздел 14. Перекрытие над 2-м этажом</t>
  </si>
  <si>
    <t>Раздел 5. Этап "Кровля"</t>
  </si>
  <si>
    <t>Подраздел 20. Водосток</t>
  </si>
  <si>
    <t>Раздел 6. Этап "Окна, двери"</t>
  </si>
  <si>
    <t>Подраздел 22. Двери</t>
  </si>
  <si>
    <t>Раздел 7. Этап "Прочие работы"</t>
  </si>
  <si>
    <t>Раздел 8. Этап "Устройство вводов коммуникаций"</t>
  </si>
  <si>
    <t>Подраздел 34. Устройство ввода водопровода</t>
  </si>
  <si>
    <t>Подраздел 35. Устройство ввода электроснабжения</t>
  </si>
  <si>
    <t>Раздел 9. Этап "Вентканалы"</t>
  </si>
  <si>
    <t>Гидроизоляция боковая обмазочная битумная в 2 слоя по выравненной поверхности бутовой кладки, кирпичу, бетону</t>
  </si>
  <si>
    <t> 219,40   </t>
  </si>
  <si>
    <t xml:space="preserve"> Раздел 1. Этап 0</t>
  </si>
  <si>
    <t xml:space="preserve"> Подраздел 01. Земляные работы</t>
  </si>
  <si>
    <t> 3 050,80</t>
  </si>
  <si>
    <t> 4 237,30</t>
  </si>
  <si>
    <t>Итого по подразделу 01</t>
  </si>
  <si>
    <t>Итого с учетом лимитированных затрат</t>
  </si>
  <si>
    <t>  2 636,53</t>
  </si>
  <si>
    <t> 30 372,83</t>
  </si>
  <si>
    <t>  2 813,56</t>
  </si>
  <si>
    <t> 90 033,92</t>
  </si>
  <si>
    <t>  11 864,41</t>
  </si>
  <si>
    <t> 12 472,46</t>
  </si>
  <si>
    <t> 7 593,28</t>
  </si>
  <si>
    <t>  5 084,75</t>
  </si>
  <si>
    <t> 13 016,96</t>
  </si>
  <si>
    <t>  6 779,66</t>
  </si>
  <si>
    <t> 6 779,66</t>
  </si>
  <si>
    <t>Итого по подразделу 02</t>
  </si>
  <si>
    <t>  217 208,54</t>
  </si>
  <si>
    <t> 1 016,96</t>
  </si>
  <si>
    <t> 1 864,41</t>
  </si>
  <si>
    <t>  2 743,22</t>
  </si>
  <si>
    <t> 28 694,08</t>
  </si>
  <si>
    <t> 3 093,22</t>
  </si>
  <si>
    <t> 32 850,00</t>
  </si>
  <si>
    <t>  30 500,00</t>
  </si>
  <si>
    <t> 14 335,00</t>
  </si>
  <si>
    <t>  35 754,24</t>
  </si>
  <si>
    <t xml:space="preserve"> 7 508,39 </t>
  </si>
  <si>
    <t>  6 796,61</t>
  </si>
  <si>
    <t> 4 961,53</t>
  </si>
  <si>
    <t> 6 298,25</t>
  </si>
  <si>
    <t>  67,80</t>
  </si>
  <si>
    <t> 5 769,78</t>
  </si>
  <si>
    <t>  10,06</t>
  </si>
  <si>
    <t> 1 112,94</t>
  </si>
  <si>
    <t>  41,25</t>
  </si>
  <si>
    <t> 561,83</t>
  </si>
  <si>
    <t> 650,84</t>
  </si>
  <si>
    <t>  3 559,32</t>
  </si>
  <si>
    <t> 4 555,93</t>
  </si>
  <si>
    <t>Итого по подразделу 03</t>
  </si>
  <si>
    <t> 149 324,00</t>
  </si>
  <si>
    <t> 3 874,77   </t>
  </si>
  <si>
    <t>  35,40</t>
  </si>
  <si>
    <t> 2 225,42</t>
  </si>
  <si>
    <t> 3 389,85</t>
  </si>
  <si>
    <t>  5 148,28</t>
  </si>
  <si>
    <t> 5 148,28</t>
  </si>
  <si>
    <t>  6 242,77</t>
  </si>
  <si>
    <t> 6 242,77</t>
  </si>
  <si>
    <t>  4 486,37</t>
  </si>
  <si>
    <t> 4 486,37</t>
  </si>
  <si>
    <t>  3 499,25</t>
  </si>
  <si>
    <t> 3 499,25</t>
  </si>
  <si>
    <t>  5 346,33</t>
  </si>
  <si>
    <t> 5 346,33</t>
  </si>
  <si>
    <t> 4 745,79</t>
  </si>
  <si>
    <t>  7 936,63</t>
  </si>
  <si>
    <t> 55 556,41</t>
  </si>
  <si>
    <t> 2 413,41</t>
  </si>
  <si>
    <t> 5 813,56</t>
  </si>
  <si>
    <t>Итого по подразделу 06</t>
  </si>
  <si>
    <t>  139 243,84</t>
  </si>
  <si>
    <t xml:space="preserve"> Подраздел 08. Кладка стен 1-го этажа</t>
  </si>
  <si>
    <t> 1 559,40</t>
  </si>
  <si>
    <t>  2 525,42</t>
  </si>
  <si>
    <t> 1 452,12</t>
  </si>
  <si>
    <t>  33,56</t>
  </si>
  <si>
    <t> 849,07</t>
  </si>
  <si>
    <t>  1 016,95</t>
  </si>
  <si>
    <t> 27 559,35</t>
  </si>
  <si>
    <t> 2 705,09</t>
  </si>
  <si>
    <t>  2 966,10</t>
  </si>
  <si>
    <t> 88 271,14</t>
  </si>
  <si>
    <t>  8,64</t>
  </si>
  <si>
    <t> 6 428,16</t>
  </si>
  <si>
    <t>  2,54</t>
  </si>
  <si>
    <t> 604,52</t>
  </si>
  <si>
    <t> 49 510,14</t>
  </si>
  <si>
    <t>  15,25</t>
  </si>
  <si>
    <t> 55 174,50</t>
  </si>
  <si>
    <t>  18,05</t>
  </si>
  <si>
    <t> 11 515,90</t>
  </si>
  <si>
    <t> 4 847,75</t>
  </si>
  <si>
    <t>Армирование кладки стен и других конструкций</t>
  </si>
  <si>
    <t>  5 932,20</t>
  </si>
  <si>
    <t> 339,84</t>
  </si>
  <si>
    <t>  81,00</t>
  </si>
  <si>
    <t> 2 230,89</t>
  </si>
  <si>
    <t>  1 200,00</t>
  </si>
  <si>
    <t> 3 744,00</t>
  </si>
  <si>
    <t>  9,32</t>
  </si>
  <si>
    <t> 11 456,89</t>
  </si>
  <si>
    <t> 1 843,76</t>
  </si>
  <si>
    <t> 132,20</t>
  </si>
  <si>
    <t> 925,42</t>
  </si>
  <si>
    <t> 4 660,92</t>
  </si>
  <si>
    <t> 183,35</t>
  </si>
  <si>
    <t> 7 411,23</t>
  </si>
  <si>
    <t> 7 845,89</t>
  </si>
  <si>
    <t> 271,86</t>
  </si>
  <si>
    <t>  12 711,86</t>
  </si>
  <si>
    <t> 2 707,63</t>
  </si>
  <si>
    <t>  31 847,03</t>
  </si>
  <si>
    <t> 7 122,59</t>
  </si>
  <si>
    <t>  93,22</t>
  </si>
  <si>
    <t> 655,24</t>
  </si>
  <si>
    <t> 893,53</t>
  </si>
  <si>
    <t> 25 493,65</t>
  </si>
  <si>
    <t>Итого по подразделу 08</t>
  </si>
  <si>
    <t> 67,80</t>
  </si>
  <si>
    <t> 63,14</t>
  </si>
  <si>
    <t> 36,92</t>
  </si>
  <si>
    <t> 5 274,53</t>
  </si>
  <si>
    <t> 4 615,25</t>
  </si>
  <si>
    <t>  7,12</t>
  </si>
  <si>
    <t> 276,97</t>
  </si>
  <si>
    <t> 30,48</t>
  </si>
  <si>
    <t> 664,83</t>
  </si>
  <si>
    <t> 1 748,88</t>
  </si>
  <si>
    <t> 160,89</t>
  </si>
  <si>
    <t> 370,76</t>
  </si>
  <si>
    <t>Итого по подразделу 09</t>
  </si>
  <si>
    <t> 7 457,67</t>
  </si>
  <si>
    <t>  8 130,51</t>
  </si>
  <si>
    <t> 40 652,55</t>
  </si>
  <si>
    <t>  5 274,41</t>
  </si>
  <si>
    <t> 10 548,82</t>
  </si>
  <si>
    <t xml:space="preserve">  5 346,33</t>
  </si>
  <si>
    <t>  3 373,12</t>
  </si>
  <si>
    <t> 3 373,12</t>
  </si>
  <si>
    <t>  5 191,02</t>
  </si>
  <si>
    <t> 5 191,02</t>
  </si>
  <si>
    <t> 1 814,01</t>
  </si>
  <si>
    <t> 858,10</t>
  </si>
  <si>
    <t> 250,00</t>
  </si>
  <si>
    <t> 581,28</t>
  </si>
  <si>
    <t>  2 941,53</t>
  </si>
  <si>
    <t> 1 206,03</t>
  </si>
  <si>
    <t>   3 093,22</t>
  </si>
  <si>
    <t> 1 299,15</t>
  </si>
  <si>
    <t> 3 233,00</t>
  </si>
  <si>
    <t>   508,47</t>
  </si>
  <si>
    <t> 427,11</t>
  </si>
  <si>
    <t>  3 508,47</t>
  </si>
  <si>
    <t> 2 947,11</t>
  </si>
  <si>
    <t>  6 355,93</t>
  </si>
  <si>
    <t>  127,12</t>
  </si>
  <si>
    <t> 7 563,56</t>
  </si>
  <si>
    <t> 7563,56</t>
  </si>
  <si>
    <t>Итого по подразделу 10</t>
  </si>
  <si>
    <t>  173 339,95</t>
  </si>
  <si>
    <t>  8 474,58</t>
  </si>
  <si>
    <t> 3 389,83</t>
  </si>
  <si>
    <t> 2 854,58</t>
  </si>
  <si>
    <t>Итого по подразделу 11</t>
  </si>
  <si>
    <t xml:space="preserve"> Подраздел 12. Кладка стен 2-го этажа</t>
  </si>
  <si>
    <t> 20 603,41</t>
  </si>
  <si>
    <t> 4 433,90</t>
  </si>
  <si>
    <t>  2 996,10</t>
  </si>
  <si>
    <t> 73 763,98</t>
  </si>
  <si>
    <t> 5 317,92</t>
  </si>
  <si>
    <t> 500,38</t>
  </si>
  <si>
    <t> 45 114,38</t>
  </si>
  <si>
    <t> 50 279,25</t>
  </si>
  <si>
    <t> 10 505,10</t>
  </si>
  <si>
    <t> 4 417,34</t>
  </si>
  <si>
    <t> 309,66</t>
  </si>
  <si>
    <t> 2 032,82</t>
  </si>
  <si>
    <t> 168,00</t>
  </si>
  <si>
    <t> 514,09</t>
  </si>
  <si>
    <t> 82,73</t>
  </si>
  <si>
    <t> 2 161,02</t>
  </si>
  <si>
    <t> 5 732,47</t>
  </si>
  <si>
    <t> 522,96</t>
  </si>
  <si>
    <t> 713,14</t>
  </si>
  <si>
    <t> 2 754,18</t>
  </si>
  <si>
    <t> 2 170,23</t>
  </si>
  <si>
    <t> 6 035,30</t>
  </si>
  <si>
    <t> 108,34</t>
  </si>
  <si>
    <t> 71,19</t>
  </si>
  <si>
    <t> 491,19</t>
  </si>
  <si>
    <t> 3 000,00</t>
  </si>
  <si>
    <t> 9 180,20</t>
  </si>
  <si>
    <t> 1 477,37</t>
  </si>
  <si>
    <t> 20 673,73</t>
  </si>
  <si>
    <t>Итого по подразделу 12</t>
  </si>
  <si>
    <t> 10 454,14</t>
  </si>
  <si>
    <t> 9 135,59</t>
  </si>
  <si>
    <t> 665,28</t>
  </si>
  <si>
    <t> 63,50</t>
  </si>
  <si>
    <t> 1 016,95</t>
  </si>
  <si>
    <t> 2 547,76</t>
  </si>
  <si>
    <t> 246,10</t>
  </si>
  <si>
    <t> 335,60</t>
  </si>
  <si>
    <t> 593,22</t>
  </si>
  <si>
    <t>Итого по подразделу 13</t>
  </si>
  <si>
    <t> 21 500,00</t>
  </si>
  <si>
    <t> 8 767,63</t>
  </si>
  <si>
    <t>  57,20</t>
  </si>
  <si>
    <t> 1 106,82</t>
  </si>
  <si>
    <t>  30 508,47</t>
  </si>
  <si>
    <t> 3 325,42</t>
  </si>
  <si>
    <t>  76,27</t>
  </si>
  <si>
    <t> 6 559,22</t>
  </si>
  <si>
    <t>  1 606,50</t>
  </si>
  <si>
    <t> 32 130,00</t>
  </si>
  <si>
    <t> 3 618,65</t>
  </si>
  <si>
    <t>Итого по подразделу 14</t>
  </si>
  <si>
    <t>  104 366,58</t>
  </si>
  <si>
    <t xml:space="preserve"> Подраздел 18. Кровля</t>
  </si>
  <si>
    <t>  7 627,12</t>
  </si>
  <si>
    <t> 49 034,75</t>
  </si>
  <si>
    <t> 45 880,18</t>
  </si>
  <si>
    <t> 5 516,08</t>
  </si>
  <si>
    <t>  16,95</t>
  </si>
  <si>
    <t> 508,50</t>
  </si>
  <si>
    <t> 11 051,40</t>
  </si>
  <si>
    <t>  2,02</t>
  </si>
  <si>
    <t> 28,28</t>
  </si>
  <si>
    <t>  1,27</t>
  </si>
  <si>
    <t> 17,78</t>
  </si>
  <si>
    <t>  25 004,29</t>
  </si>
  <si>
    <t> 175,03</t>
  </si>
  <si>
    <t>  23,52</t>
  </si>
  <si>
    <t> 1 811,04</t>
  </si>
  <si>
    <t> 21 306,00</t>
  </si>
  <si>
    <t> 9 311,36</t>
  </si>
  <si>
    <t> 1 175,46</t>
  </si>
  <si>
    <t> 59 600,00</t>
  </si>
  <si>
    <t> 56 269,63</t>
  </si>
  <si>
    <t> 2 789,12</t>
  </si>
  <si>
    <t> 2 311,84</t>
  </si>
  <si>
    <t> 816,63</t>
  </si>
  <si>
    <t> 2 796,64</t>
  </si>
  <si>
    <t> 1 062,72</t>
  </si>
  <si>
    <t> 1 808,48</t>
  </si>
  <si>
    <t> 1 901,76</t>
  </si>
  <si>
    <t> 4 782,11</t>
  </si>
  <si>
    <t> 2 358,50</t>
  </si>
  <si>
    <t>  1,70</t>
  </si>
  <si>
    <t> 2 412,30</t>
  </si>
  <si>
    <t>  25,43</t>
  </si>
  <si>
    <t> 2 114,76</t>
  </si>
  <si>
    <t>  22,62</t>
  </si>
  <si>
    <t> 1 881,08</t>
  </si>
  <si>
    <t> 1 005,87</t>
  </si>
  <si>
    <t> 10 833,39</t>
  </si>
  <si>
    <t> 25 109,60</t>
  </si>
  <si>
    <t> 6 894,00</t>
  </si>
  <si>
    <t> 32 827,63</t>
  </si>
  <si>
    <t> 3 372,00</t>
  </si>
  <si>
    <t>   262,71</t>
  </si>
  <si>
    <t> 8 669,43</t>
  </si>
  <si>
    <t> 2 189,75</t>
  </si>
  <si>
    <t> 9 228,90</t>
  </si>
  <si>
    <t> 4 122,88</t>
  </si>
  <si>
    <t>Итого по подразделу 18</t>
  </si>
  <si>
    <t>  532 957,04</t>
  </si>
  <si>
    <t> 22 779,79</t>
  </si>
  <si>
    <t> 1 051,92</t>
  </si>
  <si>
    <t> 3 837,00</t>
  </si>
  <si>
    <t> 681,24</t>
  </si>
  <si>
    <t> 3 621,90</t>
  </si>
  <si>
    <t> 2 150,80</t>
  </si>
  <si>
    <t> 1 156,32</t>
  </si>
  <si>
    <t> 2 020,32</t>
  </si>
  <si>
    <t> 678,65</t>
  </si>
  <si>
    <t> 1 801,02</t>
  </si>
  <si>
    <t> 3 411,48</t>
  </si>
  <si>
    <t>Итого по подразделу 20</t>
  </si>
  <si>
    <t xml:space="preserve"> Подраздел 21. Окна</t>
  </si>
  <si>
    <t>  3 697,46</t>
  </si>
  <si>
    <t> 98 130,59</t>
  </si>
  <si>
    <t>Итого по подразделу 21</t>
  </si>
  <si>
    <t>  132 993,83</t>
  </si>
  <si>
    <t> 959,59</t>
  </si>
  <si>
    <t>  9 595,98</t>
  </si>
  <si>
    <t> 9 595,98</t>
  </si>
  <si>
    <t>Итого по подразделу 22</t>
  </si>
  <si>
    <t xml:space="preserve"> Подраздел 25. Крыльцо</t>
  </si>
  <si>
    <t> 3 593,62</t>
  </si>
  <si>
    <t>  3 093,22</t>
  </si>
  <si>
    <t> 4 112,90</t>
  </si>
  <si>
    <t> 5 185,00</t>
  </si>
  <si>
    <t>  75,51</t>
  </si>
  <si>
    <t> 428,14</t>
  </si>
  <si>
    <t> 2 990,51</t>
  </si>
  <si>
    <t> 13,08</t>
  </si>
  <si>
    <t> 6,60</t>
  </si>
  <si>
    <t> 1 827,12</t>
  </si>
  <si>
    <t> 2 835,29</t>
  </si>
  <si>
    <t> 178,90</t>
  </si>
  <si>
    <t>Итого по подразделу 25</t>
  </si>
  <si>
    <t xml:space="preserve"> Подраздел 33. Устройство выпуска канализации</t>
  </si>
  <si>
    <t> 864,39</t>
  </si>
  <si>
    <t> 32,20</t>
  </si>
  <si>
    <t> 46,61</t>
  </si>
  <si>
    <t> 33,90</t>
  </si>
  <si>
    <t> 948,00</t>
  </si>
  <si>
    <t>  42,37</t>
  </si>
  <si>
    <t> 169,48</t>
  </si>
  <si>
    <t> 593,24</t>
  </si>
  <si>
    <t>  25,42</t>
  </si>
  <si>
    <t> 50,84</t>
  </si>
  <si>
    <t>  84,75</t>
  </si>
  <si>
    <t> 169,50</t>
  </si>
  <si>
    <t>  1 694,92</t>
  </si>
  <si>
    <t>  1 949,15</t>
  </si>
  <si>
    <t> 38,98</t>
  </si>
  <si>
    <t>  2 923,73</t>
  </si>
  <si>
    <t> 58,47</t>
  </si>
  <si>
    <t> 201,35</t>
  </si>
  <si>
    <t>Итого по подразделу 33</t>
  </si>
  <si>
    <t> 84,75</t>
  </si>
  <si>
    <t> 786,65</t>
  </si>
  <si>
    <t> 118,65</t>
  </si>
  <si>
    <t> 866,11</t>
  </si>
  <si>
    <t> 16,95</t>
  </si>
  <si>
    <t> 19,49</t>
  </si>
  <si>
    <t> 29,24</t>
  </si>
  <si>
    <t>Итого по подразделу 34</t>
  </si>
  <si>
    <t> 381,35</t>
  </si>
  <si>
    <t> 50,85</t>
  </si>
  <si>
    <t>  75,42</t>
  </si>
  <si>
    <t> 226,26</t>
  </si>
  <si>
    <t> 8,47</t>
  </si>
  <si>
    <t> 9,75</t>
  </si>
  <si>
    <t> 14,62</t>
  </si>
  <si>
    <t> 91,52</t>
  </si>
  <si>
    <t>Итого по подразделу 35</t>
  </si>
  <si>
    <t xml:space="preserve"> Подраздел 37. Вентканалы</t>
  </si>
  <si>
    <t> 6 564,00</t>
  </si>
  <si>
    <t> 17 596,16</t>
  </si>
  <si>
    <t> 5 415,00</t>
  </si>
  <si>
    <t> 3 039,09</t>
  </si>
  <si>
    <t>  1 355,93</t>
  </si>
  <si>
    <t> 244,07</t>
  </si>
  <si>
    <t> 631,52</t>
  </si>
  <si>
    <t> 1 640,00</t>
  </si>
  <si>
    <t>  1 991,53</t>
  </si>
  <si>
    <t> 1 991,53</t>
  </si>
  <si>
    <t>  2 076,27</t>
  </si>
  <si>
    <t> 2 076,27</t>
  </si>
  <si>
    <t>Итого по подразделу 37</t>
  </si>
  <si>
    <t>Итого</t>
  </si>
  <si>
    <t>Зимнее удорожание 1,6%</t>
  </si>
  <si>
    <t>Итого с ЗУ</t>
  </si>
  <si>
    <t>Накладные расходы 7%</t>
  </si>
  <si>
    <t>Сметная прибыль 6%</t>
  </si>
  <si>
    <t>Страхование 0,045%</t>
  </si>
  <si>
    <t>Итого с учетом НР и СП</t>
  </si>
  <si>
    <t>НДС 18%</t>
  </si>
  <si>
    <t>ВСЕГО по смете</t>
  </si>
  <si>
    <t>Бетон для 3D печати</t>
  </si>
  <si>
    <t>Армированиераспечатанных конструкций</t>
  </si>
  <si>
    <t>Укладка перемычек массой до 0,3 т</t>
  </si>
  <si>
    <t>Устройство теплоизоляции - пеноизол (заливка на объекте)</t>
  </si>
  <si>
    <t>печать стен мобильным строительным 3D принтером</t>
  </si>
  <si>
    <t>Управление и сопровождение работы 3D принтара звеном из 2-х человек</t>
  </si>
  <si>
    <t>Электроэнергия</t>
  </si>
  <si>
    <t>Печать стен мобильным строительным 3D принтером</t>
  </si>
  <si>
    <t xml:space="preserve">Окраска огрунтованных бетонных и оштукатуренных поверхностей эмалью </t>
  </si>
  <si>
    <t>Окраска огрунтованных бетонных и оштукатуренных поверхностей эмалью (внеш.стены 1 этажа и мансарды)</t>
  </si>
  <si>
    <t>чел/час</t>
  </si>
  <si>
    <t>Экономия</t>
  </si>
  <si>
    <r>
      <rPr>
        <sz val="10"/>
        <color rgb="FF000000"/>
        <rFont val="Times New Roman"/>
        <family val="1"/>
        <charset val="204"/>
      </rPr>
      <t>на</t>
    </r>
    <r>
      <rPr>
        <b/>
        <sz val="10"/>
        <color rgb="FF000000"/>
        <rFont val="Times New Roman"/>
        <family val="1"/>
        <charset val="204"/>
      </rPr>
      <t xml:space="preserve"> Строительство индивидуального жилого дома  методом трехмерной печати мобильным строительным 3D принтером "Apis Cor"</t>
    </r>
  </si>
  <si>
    <t>Строительство индивидуального жилого дома</t>
  </si>
  <si>
    <t>Смета на строительство жилого здания площадью 116 кв.м.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</si>
</sst>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B05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NumberFormat="1" applyAlignment="1">
      <alignment horizontal="left" vertical="center"/>
    </xf>
    <xf numFmtId="0" fontId="1" fillId="2" borderId="0" xfId="0" applyNumberFormat="1" applyFont="1" applyFill="1" applyAlignment="1">
      <alignment horizontal="left" vertical="center"/>
    </xf>
    <xf numFmtId="0" fontId="1" fillId="2" borderId="0" xfId="0" applyNumberFormat="1" applyFont="1" applyFill="1" applyAlignment="1">
      <alignment horizontal="left" vertical="center" wrapText="1"/>
    </xf>
    <xf numFmtId="0" fontId="5" fillId="2" borderId="0" xfId="0" applyNumberFormat="1" applyFont="1" applyFill="1" applyAlignment="1">
      <alignment horizontal="left" vertical="center" wrapText="1"/>
    </xf>
    <xf numFmtId="0" fontId="3" fillId="2" borderId="2" xfId="0" applyNumberFormat="1" applyFont="1" applyFill="1" applyBorder="1" applyAlignment="1">
      <alignment horizontal="left" vertical="center" wrapText="1"/>
    </xf>
    <xf numFmtId="0" fontId="3" fillId="2" borderId="3" xfId="0" applyNumberFormat="1" applyFont="1" applyFill="1" applyBorder="1" applyAlignment="1">
      <alignment horizontal="left" vertical="center" wrapText="1"/>
    </xf>
    <xf numFmtId="0" fontId="3" fillId="2" borderId="4" xfId="0" applyNumberFormat="1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>
      <alignment horizontal="left" vertical="center" wrapText="1"/>
    </xf>
    <xf numFmtId="0" fontId="7" fillId="2" borderId="2" xfId="0" applyNumberFormat="1" applyFont="1" applyFill="1" applyBorder="1" applyAlignment="1">
      <alignment horizontal="left" vertical="center"/>
    </xf>
    <xf numFmtId="0" fontId="7" fillId="2" borderId="3" xfId="0" applyNumberFormat="1" applyFont="1" applyFill="1" applyBorder="1" applyAlignment="1">
      <alignment horizontal="left" vertical="center"/>
    </xf>
    <xf numFmtId="0" fontId="7" fillId="2" borderId="5" xfId="0" applyNumberFormat="1" applyFont="1" applyFill="1" applyBorder="1" applyAlignment="1">
      <alignment horizontal="left" vertical="center"/>
    </xf>
    <xf numFmtId="0" fontId="6" fillId="2" borderId="8" xfId="0" applyNumberFormat="1" applyFont="1" applyFill="1" applyBorder="1" applyAlignment="1">
      <alignment horizontal="left" vertical="center"/>
    </xf>
    <xf numFmtId="0" fontId="6" fillId="2" borderId="9" xfId="0" applyNumberFormat="1" applyFont="1" applyFill="1" applyBorder="1" applyAlignment="1">
      <alignment horizontal="left" vertical="center" wrapText="1"/>
    </xf>
    <xf numFmtId="0" fontId="7" fillId="2" borderId="9" xfId="0" applyNumberFormat="1" applyFont="1" applyFill="1" applyBorder="1" applyAlignment="1">
      <alignment horizontal="left" vertical="center" wrapText="1"/>
    </xf>
    <xf numFmtId="0" fontId="8" fillId="2" borderId="9" xfId="0" applyNumberFormat="1" applyFont="1" applyFill="1" applyBorder="1" applyAlignment="1">
      <alignment horizontal="left" vertical="center"/>
    </xf>
    <xf numFmtId="0" fontId="8" fillId="2" borderId="9" xfId="0" applyNumberFormat="1" applyFont="1" applyFill="1" applyBorder="1" applyAlignment="1">
      <alignment horizontal="left" vertical="center" wrapText="1"/>
    </xf>
    <xf numFmtId="0" fontId="7" fillId="2" borderId="8" xfId="0" applyNumberFormat="1" applyFont="1" applyFill="1" applyBorder="1" applyAlignment="1">
      <alignment horizontal="left" vertical="center"/>
    </xf>
    <xf numFmtId="0" fontId="9" fillId="2" borderId="9" xfId="0" applyNumberFormat="1" applyFont="1" applyFill="1" applyBorder="1" applyAlignment="1">
      <alignment horizontal="left" vertical="center"/>
    </xf>
    <xf numFmtId="0" fontId="7" fillId="2" borderId="9" xfId="0" applyNumberFormat="1" applyFont="1" applyFill="1" applyBorder="1" applyAlignment="1">
      <alignment horizontal="left" vertical="center"/>
    </xf>
    <xf numFmtId="0" fontId="6" fillId="2" borderId="5" xfId="0" applyNumberFormat="1" applyFont="1" applyFill="1" applyBorder="1" applyAlignment="1">
      <alignment horizontal="left" vertical="center" wrapText="1"/>
    </xf>
    <xf numFmtId="0" fontId="10" fillId="2" borderId="9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vertical="center"/>
    </xf>
    <xf numFmtId="2" fontId="1" fillId="2" borderId="0" xfId="0" applyNumberFormat="1" applyFont="1" applyFill="1" applyAlignment="1">
      <alignment horizontal="left" vertical="center"/>
    </xf>
    <xf numFmtId="2" fontId="3" fillId="2" borderId="1" xfId="0" applyNumberFormat="1" applyFont="1" applyFill="1" applyBorder="1" applyAlignment="1">
      <alignment vertical="center"/>
    </xf>
    <xf numFmtId="2" fontId="3" fillId="2" borderId="4" xfId="0" applyNumberFormat="1" applyFont="1" applyFill="1" applyBorder="1" applyAlignment="1">
      <alignment horizontal="left" vertical="center" wrapText="1"/>
    </xf>
    <xf numFmtId="2" fontId="8" fillId="2" borderId="9" xfId="0" applyNumberFormat="1" applyFont="1" applyFill="1" applyBorder="1" applyAlignment="1">
      <alignment horizontal="left" vertical="center"/>
    </xf>
    <xf numFmtId="2" fontId="9" fillId="2" borderId="9" xfId="0" applyNumberFormat="1" applyFont="1" applyFill="1" applyBorder="1" applyAlignment="1">
      <alignment horizontal="left" vertical="center"/>
    </xf>
    <xf numFmtId="2" fontId="7" fillId="2" borderId="9" xfId="0" applyNumberFormat="1" applyFont="1" applyFill="1" applyBorder="1" applyAlignment="1">
      <alignment horizontal="left" vertical="center"/>
    </xf>
    <xf numFmtId="2" fontId="0" fillId="0" borderId="0" xfId="0" applyNumberFormat="1" applyAlignment="1">
      <alignment horizontal="left" vertical="center"/>
    </xf>
    <xf numFmtId="0" fontId="8" fillId="0" borderId="9" xfId="0" applyNumberFormat="1" applyFont="1" applyFill="1" applyBorder="1" applyAlignment="1">
      <alignment horizontal="left" vertical="center" wrapText="1"/>
    </xf>
    <xf numFmtId="2" fontId="8" fillId="0" borderId="9" xfId="0" applyNumberFormat="1" applyFont="1" applyFill="1" applyBorder="1" applyAlignment="1">
      <alignment horizontal="left" vertical="center"/>
    </xf>
    <xf numFmtId="4" fontId="7" fillId="2" borderId="9" xfId="0" applyNumberFormat="1" applyFont="1" applyFill="1" applyBorder="1" applyAlignment="1">
      <alignment horizontal="left" vertical="center" wrapText="1"/>
    </xf>
    <xf numFmtId="4" fontId="6" fillId="2" borderId="9" xfId="0" applyNumberFormat="1" applyFont="1" applyFill="1" applyBorder="1" applyAlignment="1">
      <alignment horizontal="left" vertical="center" wrapText="1"/>
    </xf>
    <xf numFmtId="4" fontId="7" fillId="2" borderId="9" xfId="0" applyNumberFormat="1" applyFont="1" applyFill="1" applyBorder="1" applyAlignment="1">
      <alignment horizontal="left" vertical="center"/>
    </xf>
    <xf numFmtId="4" fontId="8" fillId="2" borderId="9" xfId="0" applyNumberFormat="1" applyFont="1" applyFill="1" applyBorder="1" applyAlignment="1">
      <alignment horizontal="left" vertical="center"/>
    </xf>
    <xf numFmtId="4" fontId="8" fillId="2" borderId="9" xfId="0" applyNumberFormat="1" applyFont="1" applyFill="1" applyBorder="1" applyAlignment="1">
      <alignment horizontal="left" vertical="center" wrapText="1"/>
    </xf>
    <xf numFmtId="4" fontId="11" fillId="2" borderId="9" xfId="0" applyNumberFormat="1" applyFont="1" applyFill="1" applyBorder="1" applyAlignment="1">
      <alignment horizontal="left" vertical="center" wrapText="1"/>
    </xf>
    <xf numFmtId="0" fontId="8" fillId="0" borderId="9" xfId="0" applyNumberFormat="1" applyFont="1" applyFill="1" applyBorder="1" applyAlignment="1">
      <alignment horizontal="left" vertical="center"/>
    </xf>
    <xf numFmtId="2" fontId="8" fillId="2" borderId="9" xfId="0" applyNumberFormat="1" applyFont="1" applyFill="1" applyBorder="1" applyAlignment="1">
      <alignment horizontal="left" vertical="center" wrapText="1"/>
    </xf>
    <xf numFmtId="2" fontId="8" fillId="0" borderId="9" xfId="0" applyNumberFormat="1" applyFont="1" applyFill="1" applyBorder="1" applyAlignment="1">
      <alignment horizontal="left" vertical="center" wrapText="1"/>
    </xf>
    <xf numFmtId="2" fontId="7" fillId="2" borderId="9" xfId="0" applyNumberFormat="1" applyFont="1" applyFill="1" applyBorder="1" applyAlignment="1">
      <alignment horizontal="left" vertical="center" wrapText="1"/>
    </xf>
    <xf numFmtId="4" fontId="12" fillId="0" borderId="0" xfId="0" applyNumberFormat="1" applyFont="1" applyAlignment="1">
      <alignment horizontal="left" vertical="center"/>
    </xf>
    <xf numFmtId="0" fontId="12" fillId="0" borderId="0" xfId="0" applyNumberFormat="1" applyFont="1" applyAlignment="1">
      <alignment horizontal="left" vertical="center"/>
    </xf>
    <xf numFmtId="0" fontId="12" fillId="0" borderId="0" xfId="0" applyNumberFormat="1" applyFont="1" applyAlignment="1">
      <alignment vertical="center"/>
    </xf>
    <xf numFmtId="4" fontId="12" fillId="0" borderId="11" xfId="0" applyNumberFormat="1" applyFont="1" applyBorder="1" applyAlignment="1">
      <alignment horizontal="left" vertical="center"/>
    </xf>
    <xf numFmtId="4" fontId="0" fillId="0" borderId="0" xfId="0" applyNumberFormat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2" fontId="7" fillId="2" borderId="11" xfId="0" applyNumberFormat="1" applyFont="1" applyFill="1" applyBorder="1" applyAlignment="1">
      <alignment horizontal="left" vertical="center" wrapText="1"/>
    </xf>
    <xf numFmtId="2" fontId="6" fillId="2" borderId="12" xfId="0" applyNumberFormat="1" applyFont="1" applyFill="1" applyBorder="1" applyAlignment="1">
      <alignment horizontal="left" vertical="center" wrapText="1"/>
    </xf>
    <xf numFmtId="2" fontId="12" fillId="0" borderId="11" xfId="0" applyNumberFormat="1" applyFont="1" applyBorder="1" applyAlignment="1">
      <alignment horizontal="left" vertical="center"/>
    </xf>
    <xf numFmtId="0" fontId="0" fillId="0" borderId="0" xfId="0" applyNumberFormat="1" applyFill="1" applyAlignment="1">
      <alignment horizontal="left" vertical="center"/>
    </xf>
    <xf numFmtId="2" fontId="6" fillId="0" borderId="0" xfId="0" applyNumberFormat="1" applyFont="1" applyFill="1" applyBorder="1" applyAlignment="1">
      <alignment horizontal="left" vertical="center" wrapText="1"/>
    </xf>
    <xf numFmtId="2" fontId="13" fillId="2" borderId="9" xfId="0" applyNumberFormat="1" applyFont="1" applyFill="1" applyBorder="1" applyAlignment="1">
      <alignment horizontal="left" vertical="center"/>
    </xf>
    <xf numFmtId="2" fontId="13" fillId="0" borderId="9" xfId="0" applyNumberFormat="1" applyFont="1" applyFill="1" applyBorder="1" applyAlignment="1">
      <alignment horizontal="left" vertical="center"/>
    </xf>
    <xf numFmtId="2" fontId="0" fillId="0" borderId="11" xfId="0" applyNumberFormat="1" applyBorder="1" applyAlignment="1">
      <alignment horizontal="left" vertical="center"/>
    </xf>
    <xf numFmtId="4" fontId="0" fillId="0" borderId="11" xfId="0" applyNumberFormat="1" applyBorder="1" applyAlignment="1">
      <alignment horizontal="left" vertical="center"/>
    </xf>
    <xf numFmtId="0" fontId="7" fillId="2" borderId="6" xfId="0" applyNumberFormat="1" applyFont="1" applyFill="1" applyBorder="1" applyAlignment="1">
      <alignment horizontal="left" vertical="center" wrapText="1"/>
    </xf>
    <xf numFmtId="0" fontId="7" fillId="2" borderId="7" xfId="0" applyNumberFormat="1" applyFont="1" applyFill="1" applyBorder="1" applyAlignment="1">
      <alignment horizontal="left" vertical="center" wrapText="1"/>
    </xf>
    <xf numFmtId="0" fontId="7" fillId="2" borderId="4" xfId="0" applyNumberFormat="1" applyFont="1" applyFill="1" applyBorder="1" applyAlignment="1">
      <alignment horizontal="left" vertical="center" wrapText="1"/>
    </xf>
    <xf numFmtId="0" fontId="6" fillId="2" borderId="6" xfId="0" applyNumberFormat="1" applyFont="1" applyFill="1" applyBorder="1" applyAlignment="1">
      <alignment horizontal="left" vertical="center" wrapText="1"/>
    </xf>
    <xf numFmtId="0" fontId="6" fillId="2" borderId="7" xfId="0" applyNumberFormat="1" applyFont="1" applyFill="1" applyBorder="1" applyAlignment="1">
      <alignment horizontal="left" vertical="center" wrapText="1"/>
    </xf>
    <xf numFmtId="0" fontId="6" fillId="2" borderId="4" xfId="0" applyNumberFormat="1" applyFont="1" applyFill="1" applyBorder="1" applyAlignment="1">
      <alignment horizontal="left" vertical="center" wrapText="1"/>
    </xf>
    <xf numFmtId="2" fontId="12" fillId="0" borderId="0" xfId="0" applyNumberFormat="1" applyFont="1" applyFill="1" applyAlignment="1">
      <alignment horizontal="center" vertical="center"/>
    </xf>
    <xf numFmtId="0" fontId="12" fillId="0" borderId="10" xfId="0" applyNumberFormat="1" applyFont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left" vertical="center" wrapText="1"/>
    </xf>
    <xf numFmtId="0" fontId="2" fillId="2" borderId="7" xfId="0" applyNumberFormat="1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left" vertical="center" wrapText="1"/>
    </xf>
    <xf numFmtId="0" fontId="7" fillId="2" borderId="2" xfId="0" applyNumberFormat="1" applyFont="1" applyFill="1" applyBorder="1" applyAlignment="1">
      <alignment horizontal="left" vertical="center"/>
    </xf>
    <xf numFmtId="0" fontId="7" fillId="2" borderId="8" xfId="0" applyNumberFormat="1" applyFont="1" applyFill="1" applyBorder="1" applyAlignment="1">
      <alignment horizontal="left" vertical="center"/>
    </xf>
    <xf numFmtId="0" fontId="7" fillId="2" borderId="2" xfId="0" applyNumberFormat="1" applyFont="1" applyFill="1" applyBorder="1" applyAlignment="1">
      <alignment horizontal="left" vertical="center" wrapText="1"/>
    </xf>
    <xf numFmtId="0" fontId="7" fillId="2" borderId="8" xfId="0" applyNumberFormat="1" applyFont="1" applyFill="1" applyBorder="1" applyAlignment="1">
      <alignment horizontal="left" vertical="center" wrapText="1"/>
    </xf>
    <xf numFmtId="0" fontId="4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Alignment="1">
      <alignment horizontal="left" vertical="center"/>
    </xf>
    <xf numFmtId="0" fontId="5" fillId="2" borderId="0" xfId="0" applyNumberFormat="1" applyFont="1" applyFill="1" applyAlignment="1">
      <alignment horizontal="left" vertical="center"/>
    </xf>
    <xf numFmtId="0" fontId="3" fillId="2" borderId="1" xfId="0" applyNumberFormat="1" applyFont="1" applyFill="1" applyBorder="1" applyAlignment="1">
      <alignment horizontal="left" vertical="center"/>
    </xf>
    <xf numFmtId="0" fontId="4" fillId="2" borderId="10" xfId="0" applyNumberFormat="1" applyFont="1" applyFill="1" applyBorder="1" applyAlignment="1">
      <alignment horizontal="left" vertical="center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left" vertical="center"/>
    </xf>
    <xf numFmtId="2" fontId="7" fillId="2" borderId="8" xfId="0" applyNumberFormat="1" applyFont="1" applyFill="1" applyBorder="1" applyAlignment="1">
      <alignment horizontal="left" vertical="center"/>
    </xf>
    <xf numFmtId="0" fontId="12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41"/>
  <sheetViews>
    <sheetView tabSelected="1" topLeftCell="A115" workbookViewId="0">
      <selection activeCell="L15" sqref="L15"/>
    </sheetView>
  </sheetViews>
  <sheetFormatPr defaultRowHeight="15"/>
  <cols>
    <col min="1" max="2" width="9.140625" style="1"/>
    <col min="3" max="3" width="37.5703125" style="1" customWidth="1"/>
    <col min="4" max="4" width="8.5703125" style="1" bestFit="1" customWidth="1"/>
    <col min="5" max="5" width="9" style="1" bestFit="1" customWidth="1"/>
    <col min="6" max="6" width="15.28515625" style="1" bestFit="1" customWidth="1"/>
    <col min="7" max="7" width="15.5703125" style="1" customWidth="1"/>
    <col min="8" max="8" width="11.42578125" style="1" bestFit="1" customWidth="1"/>
    <col min="9" max="11" width="9.140625" style="1"/>
    <col min="12" max="12" width="53" style="1" customWidth="1"/>
    <col min="13" max="13" width="8.5703125" style="1" bestFit="1" customWidth="1"/>
    <col min="14" max="14" width="9" style="1" bestFit="1" customWidth="1"/>
    <col min="15" max="15" width="15.28515625" style="29" bestFit="1" customWidth="1"/>
    <col min="16" max="16" width="17.5703125" style="1" customWidth="1"/>
    <col min="17" max="17" width="17.42578125" style="1" customWidth="1"/>
    <col min="18" max="18" width="10" style="1" bestFit="1" customWidth="1"/>
    <col min="19" max="19" width="11.85546875" style="1" customWidth="1"/>
    <col min="20" max="16384" width="9.140625" style="1"/>
  </cols>
  <sheetData>
    <row r="1" spans="1:16" ht="38.25" customHeight="1" thickBot="1">
      <c r="A1" s="77" t="s">
        <v>606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9"/>
    </row>
    <row r="2" spans="1:16">
      <c r="A2" s="2"/>
      <c r="B2" s="3"/>
      <c r="C2" s="72" t="s">
        <v>0</v>
      </c>
      <c r="D2" s="72"/>
      <c r="E2" s="72"/>
      <c r="F2" s="2"/>
      <c r="G2" s="2"/>
      <c r="J2" s="2"/>
      <c r="K2" s="3"/>
      <c r="L2" s="72" t="s">
        <v>0</v>
      </c>
      <c r="M2" s="72"/>
      <c r="N2" s="72"/>
      <c r="O2" s="23"/>
      <c r="P2" s="2"/>
    </row>
    <row r="3" spans="1:16">
      <c r="A3" s="2"/>
      <c r="B3" s="2"/>
      <c r="C3" s="2"/>
      <c r="D3" s="2"/>
      <c r="E3" s="2"/>
      <c r="F3" s="2"/>
      <c r="G3" s="2"/>
      <c r="J3" s="2"/>
      <c r="K3" s="2"/>
      <c r="L3" s="2"/>
      <c r="M3" s="2"/>
      <c r="N3" s="2"/>
      <c r="O3" s="23"/>
      <c r="P3" s="2"/>
    </row>
    <row r="4" spans="1:16">
      <c r="A4" s="2"/>
      <c r="B4" s="2"/>
      <c r="C4" s="73" t="s">
        <v>1</v>
      </c>
      <c r="D4" s="73"/>
      <c r="E4" s="2"/>
      <c r="F4" s="2"/>
      <c r="G4" s="2"/>
      <c r="J4" s="2"/>
      <c r="K4" s="2"/>
      <c r="L4" s="73" t="s">
        <v>1</v>
      </c>
      <c r="M4" s="73"/>
      <c r="N4" s="2"/>
      <c r="O4" s="23"/>
      <c r="P4" s="2"/>
    </row>
    <row r="5" spans="1:16">
      <c r="A5" s="2"/>
      <c r="B5" s="2"/>
      <c r="C5" s="74" t="s">
        <v>2</v>
      </c>
      <c r="D5" s="74"/>
      <c r="E5" s="2"/>
      <c r="F5" s="2"/>
      <c r="G5" s="2"/>
      <c r="J5" s="2"/>
      <c r="K5" s="2"/>
      <c r="L5" s="74" t="s">
        <v>2</v>
      </c>
      <c r="M5" s="74"/>
      <c r="N5" s="2"/>
      <c r="O5" s="23"/>
      <c r="P5" s="2"/>
    </row>
    <row r="6" spans="1:16">
      <c r="A6" s="2"/>
      <c r="B6" s="2"/>
      <c r="C6" s="2"/>
      <c r="D6" s="2"/>
      <c r="E6" s="2"/>
      <c r="F6" s="2"/>
      <c r="G6" s="2"/>
      <c r="J6" s="2"/>
      <c r="K6" s="2"/>
      <c r="L6" s="2"/>
      <c r="M6" s="2"/>
      <c r="N6" s="2"/>
      <c r="O6" s="23"/>
      <c r="P6" s="2"/>
    </row>
    <row r="7" spans="1:16" ht="15.75" thickBot="1">
      <c r="A7" s="2"/>
      <c r="B7" s="4" t="s">
        <v>3</v>
      </c>
      <c r="C7" s="75" t="s">
        <v>605</v>
      </c>
      <c r="D7" s="75"/>
      <c r="E7" s="2"/>
      <c r="F7" s="2"/>
      <c r="G7" s="2"/>
      <c r="J7" s="22" t="s">
        <v>604</v>
      </c>
      <c r="K7" s="22"/>
      <c r="L7" s="22"/>
      <c r="M7" s="22"/>
      <c r="N7" s="22"/>
      <c r="O7" s="24"/>
      <c r="P7" s="22"/>
    </row>
    <row r="8" spans="1:16">
      <c r="A8" s="2"/>
      <c r="B8" s="2"/>
      <c r="C8" s="76" t="s">
        <v>4</v>
      </c>
      <c r="D8" s="76"/>
      <c r="E8" s="2"/>
      <c r="F8" s="2"/>
      <c r="G8" s="2"/>
      <c r="J8" s="2"/>
      <c r="K8" s="2"/>
      <c r="L8" s="72" t="s">
        <v>4</v>
      </c>
      <c r="M8" s="72"/>
      <c r="N8" s="2"/>
      <c r="O8" s="23"/>
      <c r="P8" s="2"/>
    </row>
    <row r="9" spans="1:16">
      <c r="A9" s="2"/>
      <c r="B9" s="3"/>
      <c r="C9" s="2"/>
      <c r="D9" s="2"/>
      <c r="E9" s="2"/>
      <c r="F9" s="2"/>
      <c r="G9" s="2"/>
      <c r="J9" s="2"/>
      <c r="K9" s="3"/>
      <c r="L9" s="2"/>
      <c r="M9" s="2"/>
      <c r="N9" s="2"/>
      <c r="O9" s="23"/>
      <c r="P9" s="2"/>
    </row>
    <row r="10" spans="1:16" ht="15.75" thickBot="1">
      <c r="A10" s="2"/>
      <c r="B10" s="3"/>
      <c r="C10" s="2"/>
      <c r="D10" s="2"/>
      <c r="E10" s="2"/>
      <c r="F10" s="2"/>
      <c r="G10" s="2"/>
      <c r="J10" s="2"/>
      <c r="K10" s="3"/>
      <c r="L10" s="2"/>
      <c r="M10" s="2"/>
      <c r="N10" s="2"/>
      <c r="O10" s="23"/>
      <c r="P10" s="2"/>
    </row>
    <row r="11" spans="1:16" ht="39" thickBot="1">
      <c r="A11" s="5" t="s">
        <v>5</v>
      </c>
      <c r="B11" s="6" t="s">
        <v>6</v>
      </c>
      <c r="C11" s="6" t="s">
        <v>7</v>
      </c>
      <c r="D11" s="6" t="s">
        <v>8</v>
      </c>
      <c r="E11" s="7" t="s">
        <v>9</v>
      </c>
      <c r="F11" s="8" t="s">
        <v>10</v>
      </c>
      <c r="G11" s="8" t="s">
        <v>11</v>
      </c>
      <c r="J11" s="5" t="s">
        <v>5</v>
      </c>
      <c r="K11" s="6" t="s">
        <v>6</v>
      </c>
      <c r="L11" s="6" t="s">
        <v>7</v>
      </c>
      <c r="M11" s="6" t="s">
        <v>8</v>
      </c>
      <c r="N11" s="7" t="s">
        <v>9</v>
      </c>
      <c r="O11" s="25" t="s">
        <v>10</v>
      </c>
      <c r="P11" s="8" t="s">
        <v>215</v>
      </c>
    </row>
    <row r="12" spans="1:16" ht="15.75" thickBot="1">
      <c r="A12" s="9">
        <v>1</v>
      </c>
      <c r="B12" s="10">
        <v>2</v>
      </c>
      <c r="C12" s="10">
        <v>3</v>
      </c>
      <c r="D12" s="10">
        <v>4</v>
      </c>
      <c r="E12" s="11">
        <v>5</v>
      </c>
      <c r="F12" s="11">
        <v>6</v>
      </c>
      <c r="G12" s="11">
        <v>7</v>
      </c>
      <c r="J12" s="9">
        <v>1</v>
      </c>
      <c r="K12" s="10">
        <v>2</v>
      </c>
      <c r="L12" s="10">
        <v>3</v>
      </c>
      <c r="M12" s="10">
        <v>4</v>
      </c>
      <c r="N12" s="11">
        <v>5</v>
      </c>
      <c r="O12" s="11">
        <v>6</v>
      </c>
      <c r="P12" s="11">
        <v>7</v>
      </c>
    </row>
    <row r="13" spans="1:16" ht="15.75" thickBot="1">
      <c r="A13" s="65" t="s">
        <v>237</v>
      </c>
      <c r="B13" s="66"/>
      <c r="C13" s="66"/>
      <c r="D13" s="66"/>
      <c r="E13" s="66"/>
      <c r="F13" s="66"/>
      <c r="G13" s="67"/>
      <c r="J13" s="65" t="s">
        <v>237</v>
      </c>
      <c r="K13" s="66"/>
      <c r="L13" s="66"/>
      <c r="M13" s="66"/>
      <c r="N13" s="66"/>
      <c r="O13" s="66"/>
      <c r="P13" s="67"/>
    </row>
    <row r="14" spans="1:16" ht="15.75" thickBot="1">
      <c r="A14" s="57" t="s">
        <v>238</v>
      </c>
      <c r="B14" s="58"/>
      <c r="C14" s="58"/>
      <c r="D14" s="58"/>
      <c r="E14" s="58"/>
      <c r="F14" s="58"/>
      <c r="G14" s="59"/>
      <c r="J14" s="57" t="s">
        <v>238</v>
      </c>
      <c r="K14" s="58"/>
      <c r="L14" s="58"/>
      <c r="M14" s="58"/>
      <c r="N14" s="58"/>
      <c r="O14" s="58"/>
      <c r="P14" s="59"/>
    </row>
    <row r="15" spans="1:16" ht="39" thickBot="1">
      <c r="A15" s="12">
        <v>1</v>
      </c>
      <c r="B15" s="13" t="s">
        <v>12</v>
      </c>
      <c r="C15" s="14" t="s">
        <v>13</v>
      </c>
      <c r="D15" s="14" t="s">
        <v>14</v>
      </c>
      <c r="E15" s="15">
        <v>20</v>
      </c>
      <c r="F15" s="15">
        <v>152.54</v>
      </c>
      <c r="G15" s="16" t="s">
        <v>239</v>
      </c>
      <c r="J15" s="12">
        <v>1</v>
      </c>
      <c r="K15" s="13" t="s">
        <v>12</v>
      </c>
      <c r="L15" s="14" t="s">
        <v>13</v>
      </c>
      <c r="M15" s="14" t="s">
        <v>14</v>
      </c>
      <c r="N15" s="15">
        <v>20</v>
      </c>
      <c r="O15" s="26">
        <v>152.54</v>
      </c>
      <c r="P15" s="16">
        <v>3050.8</v>
      </c>
    </row>
    <row r="16" spans="1:16" ht="39" thickBot="1">
      <c r="A16" s="12">
        <v>2</v>
      </c>
      <c r="B16" s="13" t="s">
        <v>15</v>
      </c>
      <c r="C16" s="14" t="s">
        <v>16</v>
      </c>
      <c r="D16" s="14" t="s">
        <v>14</v>
      </c>
      <c r="E16" s="15">
        <v>10</v>
      </c>
      <c r="F16" s="15">
        <v>423.73</v>
      </c>
      <c r="G16" s="16" t="s">
        <v>240</v>
      </c>
      <c r="J16" s="12">
        <v>2</v>
      </c>
      <c r="K16" s="13" t="s">
        <v>15</v>
      </c>
      <c r="L16" s="14" t="s">
        <v>16</v>
      </c>
      <c r="M16" s="14" t="s">
        <v>14</v>
      </c>
      <c r="N16" s="15">
        <v>10</v>
      </c>
      <c r="O16" s="26">
        <v>423.73</v>
      </c>
      <c r="P16" s="16">
        <v>4237.3</v>
      </c>
    </row>
    <row r="17" spans="1:16" ht="15.75" thickBot="1">
      <c r="A17" s="57" t="s">
        <v>241</v>
      </c>
      <c r="B17" s="58"/>
      <c r="C17" s="58"/>
      <c r="D17" s="58"/>
      <c r="E17" s="58"/>
      <c r="F17" s="59"/>
      <c r="G17" s="32">
        <v>7288.1</v>
      </c>
      <c r="J17" s="57" t="s">
        <v>241</v>
      </c>
      <c r="K17" s="58"/>
      <c r="L17" s="58"/>
      <c r="M17" s="58"/>
      <c r="N17" s="58"/>
      <c r="O17" s="59"/>
      <c r="P17" s="14">
        <v>7288.1</v>
      </c>
    </row>
    <row r="18" spans="1:16" ht="15.75" thickBot="1">
      <c r="A18" s="60" t="s">
        <v>242</v>
      </c>
      <c r="B18" s="61"/>
      <c r="C18" s="61"/>
      <c r="D18" s="61"/>
      <c r="E18" s="61"/>
      <c r="F18" s="62"/>
      <c r="G18" s="33">
        <v>9877.3700000000008</v>
      </c>
      <c r="J18" s="60" t="s">
        <v>242</v>
      </c>
      <c r="K18" s="61"/>
      <c r="L18" s="61"/>
      <c r="M18" s="61"/>
      <c r="N18" s="61"/>
      <c r="O18" s="62"/>
      <c r="P18" s="13">
        <v>9877.3700000000008</v>
      </c>
    </row>
    <row r="19" spans="1:16" ht="15.75" thickBot="1">
      <c r="A19" s="57" t="s">
        <v>216</v>
      </c>
      <c r="B19" s="58"/>
      <c r="C19" s="58"/>
      <c r="D19" s="58"/>
      <c r="E19" s="58"/>
      <c r="F19" s="58"/>
      <c r="G19" s="59"/>
      <c r="J19" s="57" t="s">
        <v>216</v>
      </c>
      <c r="K19" s="58"/>
      <c r="L19" s="58"/>
      <c r="M19" s="58"/>
      <c r="N19" s="58"/>
      <c r="O19" s="58"/>
      <c r="P19" s="59"/>
    </row>
    <row r="20" spans="1:16" ht="39" thickBot="1">
      <c r="A20" s="17">
        <v>3</v>
      </c>
      <c r="B20" s="13" t="s">
        <v>17</v>
      </c>
      <c r="C20" s="14" t="s">
        <v>18</v>
      </c>
      <c r="D20" s="14" t="s">
        <v>14</v>
      </c>
      <c r="E20" s="15">
        <v>11.52</v>
      </c>
      <c r="F20" s="15" t="s">
        <v>243</v>
      </c>
      <c r="G20" s="16" t="s">
        <v>244</v>
      </c>
      <c r="J20" s="17">
        <v>3</v>
      </c>
      <c r="K20" s="13" t="s">
        <v>17</v>
      </c>
      <c r="L20" s="14" t="s">
        <v>18</v>
      </c>
      <c r="M20" s="14" t="s">
        <v>14</v>
      </c>
      <c r="N20" s="15">
        <v>11.52</v>
      </c>
      <c r="O20" s="26" t="s">
        <v>243</v>
      </c>
      <c r="P20" s="16">
        <v>30372.83</v>
      </c>
    </row>
    <row r="21" spans="1:16" ht="39" thickBot="1">
      <c r="A21" s="17">
        <v>4</v>
      </c>
      <c r="B21" s="13" t="s">
        <v>19</v>
      </c>
      <c r="C21" s="14" t="s">
        <v>20</v>
      </c>
      <c r="D21" s="14" t="s">
        <v>21</v>
      </c>
      <c r="E21" s="15">
        <v>32</v>
      </c>
      <c r="F21" s="18" t="s">
        <v>245</v>
      </c>
      <c r="G21" s="16" t="s">
        <v>246</v>
      </c>
      <c r="J21" s="17">
        <v>4</v>
      </c>
      <c r="K21" s="13" t="s">
        <v>19</v>
      </c>
      <c r="L21" s="14" t="s">
        <v>20</v>
      </c>
      <c r="M21" s="14" t="s">
        <v>21</v>
      </c>
      <c r="N21" s="15">
        <v>32</v>
      </c>
      <c r="O21" s="53" t="s">
        <v>245</v>
      </c>
      <c r="P21" s="16">
        <v>90033.919999999998</v>
      </c>
    </row>
    <row r="22" spans="1:16" ht="26.25" thickBot="1">
      <c r="A22" s="17">
        <v>5</v>
      </c>
      <c r="B22" s="13" t="s">
        <v>22</v>
      </c>
      <c r="C22" s="14" t="s">
        <v>23</v>
      </c>
      <c r="D22" s="14" t="s">
        <v>24</v>
      </c>
      <c r="E22" s="15">
        <v>1.05125</v>
      </c>
      <c r="F22" s="15" t="s">
        <v>247</v>
      </c>
      <c r="G22" s="16" t="s">
        <v>248</v>
      </c>
      <c r="J22" s="17">
        <v>5</v>
      </c>
      <c r="K22" s="13" t="s">
        <v>22</v>
      </c>
      <c r="L22" s="14" t="s">
        <v>23</v>
      </c>
      <c r="M22" s="14" t="s">
        <v>24</v>
      </c>
      <c r="N22" s="15">
        <v>1.05125</v>
      </c>
      <c r="O22" s="53" t="s">
        <v>247</v>
      </c>
      <c r="P22" s="16">
        <v>12472.46</v>
      </c>
    </row>
    <row r="23" spans="1:16" ht="39" thickBot="1">
      <c r="A23" s="17">
        <v>6</v>
      </c>
      <c r="B23" s="13" t="s">
        <v>25</v>
      </c>
      <c r="C23" s="14" t="s">
        <v>26</v>
      </c>
      <c r="D23" s="14" t="s">
        <v>27</v>
      </c>
      <c r="E23" s="15">
        <v>32</v>
      </c>
      <c r="F23" s="15">
        <v>237.29</v>
      </c>
      <c r="G23" s="16" t="s">
        <v>249</v>
      </c>
      <c r="J23" s="17">
        <v>6</v>
      </c>
      <c r="K23" s="13" t="s">
        <v>25</v>
      </c>
      <c r="L23" s="14" t="s">
        <v>26</v>
      </c>
      <c r="M23" s="14" t="s">
        <v>27</v>
      </c>
      <c r="N23" s="15">
        <v>32</v>
      </c>
      <c r="O23" s="53">
        <v>237.29</v>
      </c>
      <c r="P23" s="16">
        <v>7593.28</v>
      </c>
    </row>
    <row r="24" spans="1:16" ht="26.25" thickBot="1">
      <c r="A24" s="17">
        <v>7</v>
      </c>
      <c r="B24" s="13" t="s">
        <v>22</v>
      </c>
      <c r="C24" s="14" t="s">
        <v>28</v>
      </c>
      <c r="D24" s="14" t="s">
        <v>24</v>
      </c>
      <c r="E24" s="15">
        <v>2.56</v>
      </c>
      <c r="F24" s="15" t="s">
        <v>250</v>
      </c>
      <c r="G24" s="16" t="s">
        <v>251</v>
      </c>
      <c r="J24" s="17">
        <v>7</v>
      </c>
      <c r="K24" s="13" t="s">
        <v>22</v>
      </c>
      <c r="L24" s="14" t="s">
        <v>28</v>
      </c>
      <c r="M24" s="14" t="s">
        <v>24</v>
      </c>
      <c r="N24" s="15">
        <v>2.56</v>
      </c>
      <c r="O24" s="53" t="s">
        <v>250</v>
      </c>
      <c r="P24" s="16">
        <v>13016.96</v>
      </c>
    </row>
    <row r="25" spans="1:16" ht="15.75" thickBot="1">
      <c r="A25" s="17">
        <v>8</v>
      </c>
      <c r="B25" s="14"/>
      <c r="C25" s="14" t="s">
        <v>29</v>
      </c>
      <c r="D25" s="14" t="s">
        <v>30</v>
      </c>
      <c r="E25" s="15">
        <v>1</v>
      </c>
      <c r="F25" s="18" t="s">
        <v>252</v>
      </c>
      <c r="G25" s="16" t="s">
        <v>253</v>
      </c>
      <c r="J25" s="17">
        <v>8</v>
      </c>
      <c r="K25" s="14"/>
      <c r="L25" s="14" t="s">
        <v>29</v>
      </c>
      <c r="M25" s="14" t="s">
        <v>30</v>
      </c>
      <c r="N25" s="15">
        <v>1</v>
      </c>
      <c r="O25" s="54" t="s">
        <v>252</v>
      </c>
      <c r="P25" s="16">
        <v>6779.66</v>
      </c>
    </row>
    <row r="26" spans="1:16" ht="15.75" thickBot="1">
      <c r="A26" s="57" t="s">
        <v>254</v>
      </c>
      <c r="B26" s="58"/>
      <c r="C26" s="58"/>
      <c r="D26" s="58"/>
      <c r="E26" s="58"/>
      <c r="F26" s="59"/>
      <c r="G26" s="14">
        <v>160269.10999999999</v>
      </c>
      <c r="J26" s="57" t="s">
        <v>254</v>
      </c>
      <c r="K26" s="58"/>
      <c r="L26" s="58"/>
      <c r="M26" s="58"/>
      <c r="N26" s="58"/>
      <c r="O26" s="59"/>
      <c r="P26" s="14">
        <v>160269.10999999999</v>
      </c>
    </row>
    <row r="27" spans="1:16" ht="15.75" thickBot="1">
      <c r="A27" s="60" t="s">
        <v>242</v>
      </c>
      <c r="B27" s="61"/>
      <c r="C27" s="61"/>
      <c r="D27" s="61"/>
      <c r="E27" s="61"/>
      <c r="F27" s="62"/>
      <c r="G27" s="13" t="s">
        <v>255</v>
      </c>
      <c r="J27" s="60" t="s">
        <v>242</v>
      </c>
      <c r="K27" s="61"/>
      <c r="L27" s="61"/>
      <c r="M27" s="61"/>
      <c r="N27" s="61"/>
      <c r="O27" s="62"/>
      <c r="P27" s="13">
        <v>217208.54</v>
      </c>
    </row>
    <row r="28" spans="1:16" ht="15.75" thickBot="1">
      <c r="A28" s="57" t="s">
        <v>217</v>
      </c>
      <c r="B28" s="58"/>
      <c r="C28" s="58"/>
      <c r="D28" s="58"/>
      <c r="E28" s="58"/>
      <c r="F28" s="58"/>
      <c r="G28" s="59"/>
      <c r="J28" s="57" t="s">
        <v>217</v>
      </c>
      <c r="K28" s="58"/>
      <c r="L28" s="58"/>
      <c r="M28" s="58"/>
      <c r="N28" s="58"/>
      <c r="O28" s="58"/>
      <c r="P28" s="59"/>
    </row>
    <row r="29" spans="1:16" ht="39" thickBot="1">
      <c r="A29" s="17">
        <v>9</v>
      </c>
      <c r="B29" s="13" t="s">
        <v>31</v>
      </c>
      <c r="C29" s="14" t="s">
        <v>32</v>
      </c>
      <c r="D29" s="14" t="s">
        <v>14</v>
      </c>
      <c r="E29" s="15">
        <v>4</v>
      </c>
      <c r="F29" s="15">
        <v>254.24</v>
      </c>
      <c r="G29" s="16" t="s">
        <v>256</v>
      </c>
      <c r="J29" s="17">
        <v>9</v>
      </c>
      <c r="K29" s="13" t="s">
        <v>31</v>
      </c>
      <c r="L29" s="14" t="s">
        <v>32</v>
      </c>
      <c r="M29" s="14" t="s">
        <v>14</v>
      </c>
      <c r="N29" s="15">
        <v>4</v>
      </c>
      <c r="O29" s="26">
        <v>254.24</v>
      </c>
      <c r="P29" s="16">
        <v>1016.96</v>
      </c>
    </row>
    <row r="30" spans="1:16" ht="39" thickBot="1">
      <c r="A30" s="17">
        <v>10</v>
      </c>
      <c r="B30" s="13" t="s">
        <v>19</v>
      </c>
      <c r="C30" s="14" t="s">
        <v>33</v>
      </c>
      <c r="D30" s="14" t="s">
        <v>14</v>
      </c>
      <c r="E30" s="15">
        <v>4.4000000000000004</v>
      </c>
      <c r="F30" s="15">
        <v>423.73</v>
      </c>
      <c r="G30" s="16" t="s">
        <v>257</v>
      </c>
      <c r="J30" s="17">
        <v>10</v>
      </c>
      <c r="K30" s="13" t="s">
        <v>19</v>
      </c>
      <c r="L30" s="14" t="s">
        <v>33</v>
      </c>
      <c r="M30" s="14" t="s">
        <v>14</v>
      </c>
      <c r="N30" s="15">
        <v>4.4000000000000004</v>
      </c>
      <c r="O30" s="26">
        <v>423.73</v>
      </c>
      <c r="P30" s="16">
        <v>1864.41</v>
      </c>
    </row>
    <row r="31" spans="1:16" ht="39" thickBot="1">
      <c r="A31" s="17">
        <v>11</v>
      </c>
      <c r="B31" s="13" t="s">
        <v>34</v>
      </c>
      <c r="C31" s="14" t="s">
        <v>35</v>
      </c>
      <c r="D31" s="14" t="s">
        <v>14</v>
      </c>
      <c r="E31" s="15">
        <v>10.46</v>
      </c>
      <c r="F31" s="18" t="s">
        <v>258</v>
      </c>
      <c r="G31" s="16" t="s">
        <v>259</v>
      </c>
      <c r="J31" s="17">
        <v>11</v>
      </c>
      <c r="K31" s="13" t="s">
        <v>34</v>
      </c>
      <c r="L31" s="14" t="s">
        <v>35</v>
      </c>
      <c r="M31" s="14" t="s">
        <v>14</v>
      </c>
      <c r="N31" s="15">
        <v>10.46</v>
      </c>
      <c r="O31" s="53" t="s">
        <v>258</v>
      </c>
      <c r="P31" s="30">
        <v>28694.080000000002</v>
      </c>
    </row>
    <row r="32" spans="1:16" ht="39" thickBot="1">
      <c r="A32" s="17">
        <v>12</v>
      </c>
      <c r="B32" s="13" t="s">
        <v>19</v>
      </c>
      <c r="C32" s="14" t="s">
        <v>36</v>
      </c>
      <c r="D32" s="14" t="s">
        <v>14</v>
      </c>
      <c r="E32" s="15">
        <v>10.62</v>
      </c>
      <c r="F32" s="15" t="s">
        <v>260</v>
      </c>
      <c r="G32" s="16" t="s">
        <v>261</v>
      </c>
      <c r="J32" s="17">
        <v>12</v>
      </c>
      <c r="K32" s="13" t="s">
        <v>19</v>
      </c>
      <c r="L32" s="14" t="s">
        <v>36</v>
      </c>
      <c r="M32" s="14" t="s">
        <v>14</v>
      </c>
      <c r="N32" s="15">
        <v>10.62</v>
      </c>
      <c r="O32" s="53" t="s">
        <v>260</v>
      </c>
      <c r="P32" s="30">
        <v>32850</v>
      </c>
    </row>
    <row r="33" spans="1:16" ht="39" thickBot="1">
      <c r="A33" s="17">
        <v>13</v>
      </c>
      <c r="B33" s="13" t="s">
        <v>19</v>
      </c>
      <c r="C33" s="14" t="s">
        <v>37</v>
      </c>
      <c r="D33" s="14" t="s">
        <v>38</v>
      </c>
      <c r="E33" s="15">
        <v>0.47</v>
      </c>
      <c r="F33" s="18" t="s">
        <v>262</v>
      </c>
      <c r="G33" s="16" t="s">
        <v>263</v>
      </c>
      <c r="J33" s="17">
        <v>13</v>
      </c>
      <c r="K33" s="13" t="s">
        <v>19</v>
      </c>
      <c r="L33" s="14" t="s">
        <v>37</v>
      </c>
      <c r="M33" s="14" t="s">
        <v>38</v>
      </c>
      <c r="N33" s="15">
        <v>0.47</v>
      </c>
      <c r="O33" s="53" t="s">
        <v>262</v>
      </c>
      <c r="P33" s="30">
        <v>14335</v>
      </c>
    </row>
    <row r="34" spans="1:16" ht="39" thickBot="1">
      <c r="A34" s="17">
        <v>14</v>
      </c>
      <c r="B34" s="13" t="s">
        <v>19</v>
      </c>
      <c r="C34" s="14" t="s">
        <v>39</v>
      </c>
      <c r="D34" s="14" t="s">
        <v>38</v>
      </c>
      <c r="E34" s="15">
        <v>0.21</v>
      </c>
      <c r="F34" s="18" t="s">
        <v>264</v>
      </c>
      <c r="G34" s="16" t="s">
        <v>265</v>
      </c>
      <c r="J34" s="17">
        <v>14</v>
      </c>
      <c r="K34" s="13" t="s">
        <v>19</v>
      </c>
      <c r="L34" s="14" t="s">
        <v>39</v>
      </c>
      <c r="M34" s="14" t="s">
        <v>38</v>
      </c>
      <c r="N34" s="15">
        <v>0.21</v>
      </c>
      <c r="O34" s="53" t="s">
        <v>264</v>
      </c>
      <c r="P34" s="30">
        <v>7508.39</v>
      </c>
    </row>
    <row r="35" spans="1:16" ht="39" thickBot="1">
      <c r="A35" s="17">
        <v>15</v>
      </c>
      <c r="B35" s="13" t="s">
        <v>19</v>
      </c>
      <c r="C35" s="14" t="s">
        <v>40</v>
      </c>
      <c r="D35" s="14" t="s">
        <v>14</v>
      </c>
      <c r="E35" s="15">
        <v>0.73</v>
      </c>
      <c r="F35" s="15" t="s">
        <v>266</v>
      </c>
      <c r="G35" s="16" t="s">
        <v>267</v>
      </c>
      <c r="J35" s="17">
        <v>15</v>
      </c>
      <c r="K35" s="13" t="s">
        <v>19</v>
      </c>
      <c r="L35" s="14" t="s">
        <v>40</v>
      </c>
      <c r="M35" s="14" t="s">
        <v>14</v>
      </c>
      <c r="N35" s="15">
        <v>0.73</v>
      </c>
      <c r="O35" s="26" t="s">
        <v>266</v>
      </c>
      <c r="P35" s="30">
        <v>4961.53</v>
      </c>
    </row>
    <row r="36" spans="1:16" ht="39" thickBot="1">
      <c r="A36" s="17">
        <v>16</v>
      </c>
      <c r="B36" s="13" t="s">
        <v>19</v>
      </c>
      <c r="C36" s="14" t="s">
        <v>41</v>
      </c>
      <c r="D36" s="14" t="s">
        <v>42</v>
      </c>
      <c r="E36" s="15">
        <v>18.579999999999998</v>
      </c>
      <c r="F36" s="15">
        <v>338.98</v>
      </c>
      <c r="G36" s="16" t="s">
        <v>268</v>
      </c>
      <c r="J36" s="17">
        <v>16</v>
      </c>
      <c r="K36" s="13" t="s">
        <v>19</v>
      </c>
      <c r="L36" s="14" t="s">
        <v>41</v>
      </c>
      <c r="M36" s="14" t="s">
        <v>42</v>
      </c>
      <c r="N36" s="15">
        <v>18.579999999999998</v>
      </c>
      <c r="O36" s="26">
        <v>338.98</v>
      </c>
      <c r="P36" s="30">
        <v>6298.25</v>
      </c>
    </row>
    <row r="37" spans="1:16" ht="51.75" thickBot="1">
      <c r="A37" s="17">
        <v>17</v>
      </c>
      <c r="B37" s="13" t="s">
        <v>43</v>
      </c>
      <c r="C37" s="14" t="s">
        <v>235</v>
      </c>
      <c r="D37" s="14" t="s">
        <v>42</v>
      </c>
      <c r="E37" s="15">
        <v>85.1</v>
      </c>
      <c r="F37" s="15" t="s">
        <v>269</v>
      </c>
      <c r="G37" s="16" t="s">
        <v>270</v>
      </c>
      <c r="J37" s="17">
        <v>17</v>
      </c>
      <c r="K37" s="13" t="s">
        <v>43</v>
      </c>
      <c r="L37" s="14" t="s">
        <v>235</v>
      </c>
      <c r="M37" s="14" t="s">
        <v>42</v>
      </c>
      <c r="N37" s="15">
        <v>85.1</v>
      </c>
      <c r="O37" s="26" t="s">
        <v>269</v>
      </c>
      <c r="P37" s="16">
        <v>5769.78</v>
      </c>
    </row>
    <row r="38" spans="1:16" ht="39" thickBot="1">
      <c r="A38" s="17">
        <v>18</v>
      </c>
      <c r="B38" s="13" t="s">
        <v>19</v>
      </c>
      <c r="C38" s="14" t="s">
        <v>44</v>
      </c>
      <c r="D38" s="14" t="s">
        <v>45</v>
      </c>
      <c r="E38" s="15">
        <v>110.63</v>
      </c>
      <c r="F38" s="15" t="s">
        <v>271</v>
      </c>
      <c r="G38" s="16" t="s">
        <v>272</v>
      </c>
      <c r="J38" s="17">
        <v>18</v>
      </c>
      <c r="K38" s="13" t="s">
        <v>19</v>
      </c>
      <c r="L38" s="14" t="s">
        <v>44</v>
      </c>
      <c r="M38" s="14" t="s">
        <v>45</v>
      </c>
      <c r="N38" s="15">
        <v>110.63</v>
      </c>
      <c r="O38" s="26" t="s">
        <v>271</v>
      </c>
      <c r="P38" s="16">
        <v>1112.94</v>
      </c>
    </row>
    <row r="39" spans="1:16" ht="39" thickBot="1">
      <c r="A39" s="17">
        <v>19</v>
      </c>
      <c r="B39" s="13" t="s">
        <v>19</v>
      </c>
      <c r="C39" s="14" t="s">
        <v>46</v>
      </c>
      <c r="D39" s="14" t="s">
        <v>45</v>
      </c>
      <c r="E39" s="15">
        <v>13.62</v>
      </c>
      <c r="F39" s="15" t="s">
        <v>273</v>
      </c>
      <c r="G39" s="16" t="s">
        <v>274</v>
      </c>
      <c r="J39" s="17">
        <v>19</v>
      </c>
      <c r="K39" s="13" t="s">
        <v>19</v>
      </c>
      <c r="L39" s="14" t="s">
        <v>46</v>
      </c>
      <c r="M39" s="14" t="s">
        <v>45</v>
      </c>
      <c r="N39" s="15">
        <v>13.62</v>
      </c>
      <c r="O39" s="26" t="s">
        <v>273</v>
      </c>
      <c r="P39" s="16">
        <v>561.83000000000004</v>
      </c>
    </row>
    <row r="40" spans="1:16" ht="26.25" thickBot="1">
      <c r="A40" s="17">
        <v>20</v>
      </c>
      <c r="B40" s="13" t="s">
        <v>47</v>
      </c>
      <c r="C40" s="14" t="s">
        <v>48</v>
      </c>
      <c r="D40" s="14" t="s">
        <v>14</v>
      </c>
      <c r="E40" s="15">
        <v>1.28</v>
      </c>
      <c r="F40" s="15">
        <v>508.47</v>
      </c>
      <c r="G40" s="16" t="s">
        <v>275</v>
      </c>
      <c r="J40" s="17">
        <v>20</v>
      </c>
      <c r="K40" s="13" t="s">
        <v>47</v>
      </c>
      <c r="L40" s="14" t="s">
        <v>48</v>
      </c>
      <c r="M40" s="14" t="s">
        <v>14</v>
      </c>
      <c r="N40" s="15">
        <v>1.28</v>
      </c>
      <c r="O40" s="26">
        <v>508.47</v>
      </c>
      <c r="P40" s="16">
        <v>650.84</v>
      </c>
    </row>
    <row r="41" spans="1:16" ht="39" thickBot="1">
      <c r="A41" s="17">
        <v>21</v>
      </c>
      <c r="B41" s="13" t="s">
        <v>19</v>
      </c>
      <c r="C41" s="14" t="s">
        <v>49</v>
      </c>
      <c r="D41" s="14" t="s">
        <v>14</v>
      </c>
      <c r="E41" s="15">
        <v>1.28</v>
      </c>
      <c r="F41" s="15" t="s">
        <v>276</v>
      </c>
      <c r="G41" s="16" t="s">
        <v>277</v>
      </c>
      <c r="J41" s="17">
        <v>21</v>
      </c>
      <c r="K41" s="13" t="s">
        <v>19</v>
      </c>
      <c r="L41" s="14" t="s">
        <v>49</v>
      </c>
      <c r="M41" s="14" t="s">
        <v>14</v>
      </c>
      <c r="N41" s="15">
        <v>1.28</v>
      </c>
      <c r="O41" s="26" t="s">
        <v>276</v>
      </c>
      <c r="P41" s="16">
        <v>4555.93</v>
      </c>
    </row>
    <row r="42" spans="1:16" ht="15.75" thickBot="1">
      <c r="A42" s="57" t="s">
        <v>278</v>
      </c>
      <c r="B42" s="58"/>
      <c r="C42" s="58"/>
      <c r="D42" s="58"/>
      <c r="E42" s="58"/>
      <c r="F42" s="59"/>
      <c r="G42" s="14">
        <v>110179.94</v>
      </c>
      <c r="J42" s="57" t="s">
        <v>278</v>
      </c>
      <c r="K42" s="58"/>
      <c r="L42" s="58"/>
      <c r="M42" s="58"/>
      <c r="N42" s="58"/>
      <c r="O42" s="59"/>
      <c r="P42" s="14">
        <v>110179.94</v>
      </c>
    </row>
    <row r="43" spans="1:16" ht="15.75" thickBot="1">
      <c r="A43" s="60" t="s">
        <v>242</v>
      </c>
      <c r="B43" s="61"/>
      <c r="C43" s="61"/>
      <c r="D43" s="61"/>
      <c r="E43" s="61"/>
      <c r="F43" s="62"/>
      <c r="G43" s="13" t="s">
        <v>279</v>
      </c>
      <c r="J43" s="60" t="s">
        <v>242</v>
      </c>
      <c r="K43" s="61"/>
      <c r="L43" s="61"/>
      <c r="M43" s="61"/>
      <c r="N43" s="61"/>
      <c r="O43" s="62"/>
      <c r="P43" s="13">
        <v>149324</v>
      </c>
    </row>
    <row r="44" spans="1:16" ht="15.75" thickBot="1">
      <c r="A44" s="57" t="s">
        <v>218</v>
      </c>
      <c r="B44" s="58"/>
      <c r="C44" s="58"/>
      <c r="D44" s="58"/>
      <c r="E44" s="58"/>
      <c r="F44" s="58"/>
      <c r="G44" s="59"/>
      <c r="J44" s="57" t="s">
        <v>218</v>
      </c>
      <c r="K44" s="58"/>
      <c r="L44" s="58"/>
      <c r="M44" s="58"/>
      <c r="N44" s="58"/>
      <c r="O44" s="58"/>
      <c r="P44" s="59"/>
    </row>
    <row r="45" spans="1:16" ht="26.25" thickBot="1">
      <c r="A45" s="17">
        <v>22</v>
      </c>
      <c r="B45" s="13" t="s">
        <v>50</v>
      </c>
      <c r="C45" s="14" t="s">
        <v>51</v>
      </c>
      <c r="D45" s="14" t="s">
        <v>42</v>
      </c>
      <c r="E45" s="15">
        <v>57.15</v>
      </c>
      <c r="F45" s="15" t="s">
        <v>269</v>
      </c>
      <c r="G45" s="16" t="s">
        <v>280</v>
      </c>
      <c r="J45" s="17">
        <v>22</v>
      </c>
      <c r="K45" s="13" t="s">
        <v>50</v>
      </c>
      <c r="L45" s="14" t="s">
        <v>51</v>
      </c>
      <c r="M45" s="14" t="s">
        <v>42</v>
      </c>
      <c r="N45" s="15">
        <v>57.15</v>
      </c>
      <c r="O45" s="26" t="s">
        <v>269</v>
      </c>
      <c r="P45" s="16">
        <v>3874.77</v>
      </c>
    </row>
    <row r="46" spans="1:16" ht="39" thickBot="1">
      <c r="A46" s="17">
        <v>23</v>
      </c>
      <c r="B46" s="13" t="s">
        <v>19</v>
      </c>
      <c r="C46" s="14" t="s">
        <v>52</v>
      </c>
      <c r="D46" s="14" t="s">
        <v>42</v>
      </c>
      <c r="E46" s="15">
        <v>62.865000000000002</v>
      </c>
      <c r="F46" s="15" t="s">
        <v>281</v>
      </c>
      <c r="G46" s="16" t="s">
        <v>282</v>
      </c>
      <c r="J46" s="17">
        <v>23</v>
      </c>
      <c r="K46" s="13" t="s">
        <v>19</v>
      </c>
      <c r="L46" s="14" t="s">
        <v>52</v>
      </c>
      <c r="M46" s="14" t="s">
        <v>42</v>
      </c>
      <c r="N46" s="15">
        <v>62.865000000000002</v>
      </c>
      <c r="O46" s="26" t="s">
        <v>281</v>
      </c>
      <c r="P46" s="16">
        <v>2225.42</v>
      </c>
    </row>
    <row r="47" spans="1:16" ht="39" thickBot="1">
      <c r="A47" s="17">
        <v>24</v>
      </c>
      <c r="B47" s="13" t="s">
        <v>53</v>
      </c>
      <c r="C47" s="14" t="s">
        <v>54</v>
      </c>
      <c r="D47" s="14" t="s">
        <v>21</v>
      </c>
      <c r="E47" s="15">
        <v>5</v>
      </c>
      <c r="F47" s="15">
        <v>677.97</v>
      </c>
      <c r="G47" s="16" t="s">
        <v>283</v>
      </c>
      <c r="J47" s="17">
        <v>24</v>
      </c>
      <c r="K47" s="13" t="s">
        <v>53</v>
      </c>
      <c r="L47" s="14" t="s">
        <v>54</v>
      </c>
      <c r="M47" s="14" t="s">
        <v>21</v>
      </c>
      <c r="N47" s="15">
        <v>5</v>
      </c>
      <c r="O47" s="26">
        <v>677.97</v>
      </c>
      <c r="P47" s="16">
        <v>3389.85</v>
      </c>
    </row>
    <row r="48" spans="1:16" ht="39" thickBot="1">
      <c r="A48" s="17">
        <v>25</v>
      </c>
      <c r="B48" s="13" t="s">
        <v>19</v>
      </c>
      <c r="C48" s="14" t="s">
        <v>55</v>
      </c>
      <c r="D48" s="14" t="s">
        <v>21</v>
      </c>
      <c r="E48" s="15">
        <v>1</v>
      </c>
      <c r="F48" s="18" t="s">
        <v>284</v>
      </c>
      <c r="G48" s="16" t="s">
        <v>285</v>
      </c>
      <c r="J48" s="17">
        <v>25</v>
      </c>
      <c r="K48" s="13" t="s">
        <v>19</v>
      </c>
      <c r="L48" s="14" t="s">
        <v>55</v>
      </c>
      <c r="M48" s="14" t="s">
        <v>21</v>
      </c>
      <c r="N48" s="15">
        <v>1</v>
      </c>
      <c r="O48" s="27" t="s">
        <v>284</v>
      </c>
      <c r="P48" s="16">
        <v>5148.28</v>
      </c>
    </row>
    <row r="49" spans="1:16" ht="39" thickBot="1">
      <c r="A49" s="17">
        <v>26</v>
      </c>
      <c r="B49" s="13" t="s">
        <v>19</v>
      </c>
      <c r="C49" s="14" t="s">
        <v>56</v>
      </c>
      <c r="D49" s="14" t="s">
        <v>21</v>
      </c>
      <c r="E49" s="15">
        <v>1</v>
      </c>
      <c r="F49" s="18" t="s">
        <v>286</v>
      </c>
      <c r="G49" s="16" t="s">
        <v>287</v>
      </c>
      <c r="J49" s="17">
        <v>26</v>
      </c>
      <c r="K49" s="13" t="s">
        <v>19</v>
      </c>
      <c r="L49" s="14" t="s">
        <v>56</v>
      </c>
      <c r="M49" s="14" t="s">
        <v>21</v>
      </c>
      <c r="N49" s="15">
        <v>1</v>
      </c>
      <c r="O49" s="27" t="s">
        <v>286</v>
      </c>
      <c r="P49" s="16">
        <v>6242.77</v>
      </c>
    </row>
    <row r="50" spans="1:16" ht="39" thickBot="1">
      <c r="A50" s="17">
        <v>27</v>
      </c>
      <c r="B50" s="13" t="s">
        <v>19</v>
      </c>
      <c r="C50" s="14" t="s">
        <v>57</v>
      </c>
      <c r="D50" s="14" t="s">
        <v>21</v>
      </c>
      <c r="E50" s="15">
        <v>1</v>
      </c>
      <c r="F50" s="18" t="s">
        <v>288</v>
      </c>
      <c r="G50" s="16" t="s">
        <v>289</v>
      </c>
      <c r="J50" s="17">
        <v>27</v>
      </c>
      <c r="K50" s="13" t="s">
        <v>19</v>
      </c>
      <c r="L50" s="14" t="s">
        <v>57</v>
      </c>
      <c r="M50" s="14" t="s">
        <v>21</v>
      </c>
      <c r="N50" s="15">
        <v>1</v>
      </c>
      <c r="O50" s="27" t="s">
        <v>288</v>
      </c>
      <c r="P50" s="16">
        <v>4486.37</v>
      </c>
    </row>
    <row r="51" spans="1:16" ht="39" thickBot="1">
      <c r="A51" s="17">
        <v>28</v>
      </c>
      <c r="B51" s="13" t="s">
        <v>19</v>
      </c>
      <c r="C51" s="14" t="s">
        <v>58</v>
      </c>
      <c r="D51" s="14" t="s">
        <v>21</v>
      </c>
      <c r="E51" s="15">
        <v>1</v>
      </c>
      <c r="F51" s="18" t="s">
        <v>290</v>
      </c>
      <c r="G51" s="16" t="s">
        <v>291</v>
      </c>
      <c r="J51" s="17">
        <v>28</v>
      </c>
      <c r="K51" s="13" t="s">
        <v>19</v>
      </c>
      <c r="L51" s="14" t="s">
        <v>58</v>
      </c>
      <c r="M51" s="14" t="s">
        <v>21</v>
      </c>
      <c r="N51" s="15">
        <v>1</v>
      </c>
      <c r="O51" s="27" t="s">
        <v>290</v>
      </c>
      <c r="P51" s="16">
        <v>3499.25</v>
      </c>
    </row>
    <row r="52" spans="1:16" ht="39" thickBot="1">
      <c r="A52" s="17">
        <v>29</v>
      </c>
      <c r="B52" s="13" t="s">
        <v>19</v>
      </c>
      <c r="C52" s="14" t="s">
        <v>59</v>
      </c>
      <c r="D52" s="14" t="s">
        <v>21</v>
      </c>
      <c r="E52" s="15">
        <v>1</v>
      </c>
      <c r="F52" s="18" t="s">
        <v>292</v>
      </c>
      <c r="G52" s="16" t="s">
        <v>293</v>
      </c>
      <c r="J52" s="17">
        <v>29</v>
      </c>
      <c r="K52" s="13" t="s">
        <v>19</v>
      </c>
      <c r="L52" s="14" t="s">
        <v>59</v>
      </c>
      <c r="M52" s="14" t="s">
        <v>21</v>
      </c>
      <c r="N52" s="15">
        <v>1</v>
      </c>
      <c r="O52" s="27" t="s">
        <v>292</v>
      </c>
      <c r="P52" s="16">
        <v>5346.33</v>
      </c>
    </row>
    <row r="53" spans="1:16" ht="39" thickBot="1">
      <c r="A53" s="17">
        <v>30</v>
      </c>
      <c r="B53" s="13" t="s">
        <v>60</v>
      </c>
      <c r="C53" s="14" t="s">
        <v>61</v>
      </c>
      <c r="D53" s="14" t="s">
        <v>21</v>
      </c>
      <c r="E53" s="15">
        <v>7</v>
      </c>
      <c r="F53" s="15">
        <v>677.97</v>
      </c>
      <c r="G53" s="16" t="s">
        <v>294</v>
      </c>
      <c r="J53" s="17">
        <v>30</v>
      </c>
      <c r="K53" s="13" t="s">
        <v>60</v>
      </c>
      <c r="L53" s="14" t="s">
        <v>61</v>
      </c>
      <c r="M53" s="14" t="s">
        <v>21</v>
      </c>
      <c r="N53" s="15">
        <v>7</v>
      </c>
      <c r="O53" s="26">
        <v>677.97</v>
      </c>
      <c r="P53" s="16">
        <v>4745.79</v>
      </c>
    </row>
    <row r="54" spans="1:16" ht="39" thickBot="1">
      <c r="A54" s="17">
        <v>31</v>
      </c>
      <c r="B54" s="13" t="s">
        <v>19</v>
      </c>
      <c r="C54" s="14" t="s">
        <v>62</v>
      </c>
      <c r="D54" s="14" t="s">
        <v>21</v>
      </c>
      <c r="E54" s="15">
        <v>7</v>
      </c>
      <c r="F54" s="18" t="s">
        <v>295</v>
      </c>
      <c r="G54" s="16" t="s">
        <v>296</v>
      </c>
      <c r="J54" s="17">
        <v>31</v>
      </c>
      <c r="K54" s="13" t="s">
        <v>19</v>
      </c>
      <c r="L54" s="14" t="s">
        <v>62</v>
      </c>
      <c r="M54" s="14" t="s">
        <v>21</v>
      </c>
      <c r="N54" s="15">
        <v>7</v>
      </c>
      <c r="O54" s="27" t="s">
        <v>295</v>
      </c>
      <c r="P54" s="16">
        <v>55556.41</v>
      </c>
    </row>
    <row r="55" spans="1:16" ht="39" thickBot="1">
      <c r="A55" s="17">
        <v>32</v>
      </c>
      <c r="B55" s="13" t="s">
        <v>19</v>
      </c>
      <c r="C55" s="14" t="s">
        <v>63</v>
      </c>
      <c r="D55" s="14" t="s">
        <v>38</v>
      </c>
      <c r="E55" s="15">
        <v>6.7500000000000004E-2</v>
      </c>
      <c r="F55" s="18" t="s">
        <v>264</v>
      </c>
      <c r="G55" s="16" t="s">
        <v>297</v>
      </c>
      <c r="J55" s="17">
        <v>32</v>
      </c>
      <c r="K55" s="13" t="s">
        <v>19</v>
      </c>
      <c r="L55" s="14" t="s">
        <v>63</v>
      </c>
      <c r="M55" s="14" t="s">
        <v>38</v>
      </c>
      <c r="N55" s="15">
        <v>6.7500000000000004E-2</v>
      </c>
      <c r="O55" s="27" t="s">
        <v>264</v>
      </c>
      <c r="P55" s="16">
        <v>2413.41</v>
      </c>
    </row>
    <row r="56" spans="1:16" ht="26.25" thickBot="1">
      <c r="A56" s="17">
        <v>33</v>
      </c>
      <c r="B56" s="13" t="s">
        <v>22</v>
      </c>
      <c r="C56" s="14" t="s">
        <v>23</v>
      </c>
      <c r="D56" s="14" t="s">
        <v>24</v>
      </c>
      <c r="E56" s="15">
        <v>0.49</v>
      </c>
      <c r="F56" s="15" t="s">
        <v>247</v>
      </c>
      <c r="G56" s="16" t="s">
        <v>298</v>
      </c>
      <c r="J56" s="17">
        <v>33</v>
      </c>
      <c r="K56" s="13" t="s">
        <v>22</v>
      </c>
      <c r="L56" s="14" t="s">
        <v>23</v>
      </c>
      <c r="M56" s="14" t="s">
        <v>24</v>
      </c>
      <c r="N56" s="15">
        <v>0.49</v>
      </c>
      <c r="O56" s="26" t="s">
        <v>247</v>
      </c>
      <c r="P56" s="16">
        <v>5813.56</v>
      </c>
    </row>
    <row r="57" spans="1:16" ht="15.75" thickBot="1">
      <c r="A57" s="57" t="s">
        <v>299</v>
      </c>
      <c r="B57" s="58"/>
      <c r="C57" s="58"/>
      <c r="D57" s="58"/>
      <c r="E57" s="58"/>
      <c r="F57" s="59"/>
      <c r="G57" s="14">
        <v>102742.21</v>
      </c>
      <c r="J57" s="57" t="s">
        <v>299</v>
      </c>
      <c r="K57" s="58"/>
      <c r="L57" s="58"/>
      <c r="M57" s="58"/>
      <c r="N57" s="58"/>
      <c r="O57" s="59"/>
      <c r="P57" s="14">
        <v>102742.21</v>
      </c>
    </row>
    <row r="58" spans="1:16" ht="15.75" thickBot="1">
      <c r="A58" s="60" t="s">
        <v>242</v>
      </c>
      <c r="B58" s="61"/>
      <c r="C58" s="61"/>
      <c r="D58" s="61"/>
      <c r="E58" s="61"/>
      <c r="F58" s="62"/>
      <c r="G58" s="13" t="s">
        <v>300</v>
      </c>
      <c r="J58" s="60" t="s">
        <v>242</v>
      </c>
      <c r="K58" s="61"/>
      <c r="L58" s="61"/>
      <c r="M58" s="61"/>
      <c r="N58" s="61"/>
      <c r="O58" s="62"/>
      <c r="P58" s="13">
        <v>139243.84</v>
      </c>
    </row>
    <row r="59" spans="1:16" ht="15.75" thickBot="1">
      <c r="A59" s="65" t="s">
        <v>219</v>
      </c>
      <c r="B59" s="66"/>
      <c r="C59" s="66"/>
      <c r="D59" s="66"/>
      <c r="E59" s="66"/>
      <c r="F59" s="66"/>
      <c r="G59" s="67"/>
      <c r="J59" s="65" t="s">
        <v>219</v>
      </c>
      <c r="K59" s="66"/>
      <c r="L59" s="66"/>
      <c r="M59" s="66"/>
      <c r="N59" s="66"/>
      <c r="O59" s="66"/>
      <c r="P59" s="67"/>
    </row>
    <row r="60" spans="1:16" ht="15.75" thickBot="1">
      <c r="A60" s="57" t="s">
        <v>301</v>
      </c>
      <c r="B60" s="58"/>
      <c r="C60" s="58"/>
      <c r="D60" s="58"/>
      <c r="E60" s="58"/>
      <c r="F60" s="58"/>
      <c r="G60" s="59"/>
      <c r="J60" s="57" t="s">
        <v>301</v>
      </c>
      <c r="K60" s="58"/>
      <c r="L60" s="58"/>
      <c r="M60" s="58"/>
      <c r="N60" s="58"/>
      <c r="O60" s="58"/>
      <c r="P60" s="59"/>
    </row>
    <row r="61" spans="1:16" ht="37.5" customHeight="1" thickBot="1">
      <c r="A61" s="17">
        <v>34</v>
      </c>
      <c r="B61" s="13" t="s">
        <v>50</v>
      </c>
      <c r="C61" s="14" t="s">
        <v>51</v>
      </c>
      <c r="D61" s="14" t="s">
        <v>42</v>
      </c>
      <c r="E61" s="15">
        <v>23</v>
      </c>
      <c r="F61" s="15" t="s">
        <v>269</v>
      </c>
      <c r="G61" s="16" t="s">
        <v>302</v>
      </c>
      <c r="J61" s="17">
        <v>34</v>
      </c>
      <c r="K61" s="13" t="s">
        <v>50</v>
      </c>
      <c r="L61" s="14" t="s">
        <v>51</v>
      </c>
      <c r="M61" s="14" t="s">
        <v>42</v>
      </c>
      <c r="N61" s="26">
        <v>23</v>
      </c>
      <c r="O61" s="26" t="s">
        <v>269</v>
      </c>
      <c r="P61" s="16">
        <v>1559.4</v>
      </c>
    </row>
    <row r="62" spans="1:16" ht="39" thickBot="1">
      <c r="A62" s="17">
        <v>35</v>
      </c>
      <c r="B62" s="13" t="s">
        <v>19</v>
      </c>
      <c r="C62" s="14" t="s">
        <v>64</v>
      </c>
      <c r="D62" s="14" t="s">
        <v>14</v>
      </c>
      <c r="E62" s="15">
        <v>0.57499999999999996</v>
      </c>
      <c r="F62" s="15" t="s">
        <v>303</v>
      </c>
      <c r="G62" s="16" t="s">
        <v>304</v>
      </c>
      <c r="J62" s="17">
        <v>35</v>
      </c>
      <c r="K62" s="13" t="s">
        <v>19</v>
      </c>
      <c r="L62" s="14" t="s">
        <v>52</v>
      </c>
      <c r="M62" s="14" t="s">
        <v>42</v>
      </c>
      <c r="N62" s="26">
        <v>25.3</v>
      </c>
      <c r="O62" s="26">
        <v>33.56</v>
      </c>
      <c r="P62" s="30">
        <v>849.07</v>
      </c>
    </row>
    <row r="63" spans="1:16" ht="39" thickBot="1">
      <c r="A63" s="17">
        <v>36</v>
      </c>
      <c r="B63" s="13" t="s">
        <v>19</v>
      </c>
      <c r="C63" s="14" t="s">
        <v>52</v>
      </c>
      <c r="D63" s="14" t="s">
        <v>42</v>
      </c>
      <c r="E63" s="15">
        <v>25.3</v>
      </c>
      <c r="F63" s="15" t="s">
        <v>305</v>
      </c>
      <c r="G63" s="16" t="s">
        <v>306</v>
      </c>
      <c r="J63" s="17">
        <v>36</v>
      </c>
      <c r="K63" s="13" t="s">
        <v>19</v>
      </c>
      <c r="L63" s="14" t="s">
        <v>592</v>
      </c>
      <c r="M63" s="14" t="s">
        <v>14</v>
      </c>
      <c r="N63" s="15">
        <v>10.64</v>
      </c>
      <c r="O63" s="26">
        <v>8000</v>
      </c>
      <c r="P63" s="39">
        <f>N63*O63</f>
        <v>85120</v>
      </c>
    </row>
    <row r="64" spans="1:16" ht="39" thickBot="1">
      <c r="A64" s="17">
        <v>37</v>
      </c>
      <c r="B64" s="13" t="s">
        <v>65</v>
      </c>
      <c r="C64" s="14" t="s">
        <v>66</v>
      </c>
      <c r="D64" s="14" t="s">
        <v>14</v>
      </c>
      <c r="E64" s="15">
        <v>27.1</v>
      </c>
      <c r="F64" s="15" t="s">
        <v>307</v>
      </c>
      <c r="G64" s="16" t="s">
        <v>308</v>
      </c>
      <c r="J64" s="17">
        <v>37</v>
      </c>
      <c r="K64" s="13" t="s">
        <v>19</v>
      </c>
      <c r="L64" s="14" t="s">
        <v>595</v>
      </c>
      <c r="M64" s="14" t="s">
        <v>14</v>
      </c>
      <c r="N64" s="15">
        <v>8.73</v>
      </c>
      <c r="O64" s="26">
        <v>2200</v>
      </c>
      <c r="P64" s="30">
        <f>N64*O64</f>
        <v>19206</v>
      </c>
    </row>
    <row r="65" spans="1:16" ht="39" thickBot="1">
      <c r="A65" s="17">
        <v>38</v>
      </c>
      <c r="B65" s="13" t="s">
        <v>65</v>
      </c>
      <c r="C65" s="14" t="s">
        <v>67</v>
      </c>
      <c r="D65" s="14" t="s">
        <v>14</v>
      </c>
      <c r="E65" s="15">
        <v>2.66</v>
      </c>
      <c r="F65" s="15" t="s">
        <v>307</v>
      </c>
      <c r="G65" s="16" t="s">
        <v>309</v>
      </c>
      <c r="J65" s="17">
        <v>38</v>
      </c>
      <c r="K65" s="13" t="s">
        <v>19</v>
      </c>
      <c r="L65" s="14" t="s">
        <v>596</v>
      </c>
      <c r="M65" s="14" t="s">
        <v>14</v>
      </c>
      <c r="N65" s="15">
        <v>10.64</v>
      </c>
      <c r="O65" s="26">
        <v>1000</v>
      </c>
      <c r="P65" s="30">
        <f>N65*O65</f>
        <v>10640</v>
      </c>
    </row>
    <row r="66" spans="1:16" ht="39" thickBot="1">
      <c r="A66" s="17">
        <v>39</v>
      </c>
      <c r="B66" s="13" t="s">
        <v>19</v>
      </c>
      <c r="C66" s="14" t="s">
        <v>68</v>
      </c>
      <c r="D66" s="14" t="s">
        <v>14</v>
      </c>
      <c r="E66" s="15">
        <v>29.76</v>
      </c>
      <c r="F66" s="15" t="s">
        <v>310</v>
      </c>
      <c r="G66" s="16" t="s">
        <v>311</v>
      </c>
      <c r="J66" s="17">
        <v>39</v>
      </c>
      <c r="K66" s="13" t="s">
        <v>19</v>
      </c>
      <c r="L66" s="14" t="s">
        <v>597</v>
      </c>
      <c r="M66" s="14" t="s">
        <v>602</v>
      </c>
      <c r="N66" s="15">
        <v>33.799999999999997</v>
      </c>
      <c r="O66" s="26">
        <v>500</v>
      </c>
      <c r="P66" s="30">
        <f>N66*O66</f>
        <v>16900</v>
      </c>
    </row>
    <row r="67" spans="1:16" ht="39" thickBot="1">
      <c r="A67" s="17">
        <v>40</v>
      </c>
      <c r="B67" s="13" t="s">
        <v>19</v>
      </c>
      <c r="C67" s="14" t="s">
        <v>69</v>
      </c>
      <c r="D67" s="14" t="s">
        <v>45</v>
      </c>
      <c r="E67" s="15">
        <v>744</v>
      </c>
      <c r="F67" s="15" t="s">
        <v>312</v>
      </c>
      <c r="G67" s="16" t="s">
        <v>313</v>
      </c>
      <c r="J67" s="17">
        <v>40</v>
      </c>
      <c r="K67" s="13" t="s">
        <v>19</v>
      </c>
      <c r="L67" s="14" t="s">
        <v>598</v>
      </c>
      <c r="M67" s="14"/>
      <c r="N67" s="15"/>
      <c r="O67" s="26"/>
      <c r="P67" s="30"/>
    </row>
    <row r="68" spans="1:16" ht="39" thickBot="1">
      <c r="A68" s="17">
        <v>41</v>
      </c>
      <c r="B68" s="13" t="s">
        <v>19</v>
      </c>
      <c r="C68" s="14" t="s">
        <v>70</v>
      </c>
      <c r="D68" s="14" t="s">
        <v>21</v>
      </c>
      <c r="E68" s="15">
        <v>238</v>
      </c>
      <c r="F68" s="15" t="s">
        <v>314</v>
      </c>
      <c r="G68" s="16" t="s">
        <v>315</v>
      </c>
      <c r="J68" s="17">
        <v>41</v>
      </c>
      <c r="K68" s="13" t="s">
        <v>19</v>
      </c>
      <c r="L68" s="14" t="s">
        <v>601</v>
      </c>
      <c r="M68" s="14" t="s">
        <v>42</v>
      </c>
      <c r="N68" s="26">
        <v>100</v>
      </c>
      <c r="O68" s="26">
        <v>127.12</v>
      </c>
      <c r="P68" s="40">
        <f>N68*O68</f>
        <v>12712</v>
      </c>
    </row>
    <row r="69" spans="1:16" ht="39" thickBot="1">
      <c r="A69" s="17">
        <v>42</v>
      </c>
      <c r="B69" s="13" t="s">
        <v>71</v>
      </c>
      <c r="C69" s="14" t="s">
        <v>72</v>
      </c>
      <c r="D69" s="14" t="s">
        <v>42</v>
      </c>
      <c r="E69" s="15">
        <v>83.46</v>
      </c>
      <c r="F69" s="15">
        <v>593.22</v>
      </c>
      <c r="G69" s="16" t="s">
        <v>316</v>
      </c>
      <c r="J69" s="17">
        <v>42</v>
      </c>
      <c r="K69" s="13"/>
      <c r="L69" s="14"/>
      <c r="M69" s="14"/>
      <c r="N69" s="15"/>
      <c r="O69" s="26"/>
      <c r="P69" s="30"/>
    </row>
    <row r="70" spans="1:16" ht="39" thickBot="1">
      <c r="A70" s="17">
        <v>43</v>
      </c>
      <c r="B70" s="13" t="s">
        <v>19</v>
      </c>
      <c r="C70" s="14" t="s">
        <v>73</v>
      </c>
      <c r="D70" s="14" t="s">
        <v>21</v>
      </c>
      <c r="E70" s="15">
        <v>3618</v>
      </c>
      <c r="F70" s="15" t="s">
        <v>317</v>
      </c>
      <c r="G70" s="16" t="s">
        <v>318</v>
      </c>
      <c r="J70" s="17">
        <v>43</v>
      </c>
      <c r="K70" s="13"/>
      <c r="L70" s="14"/>
      <c r="M70" s="14"/>
      <c r="N70" s="15"/>
      <c r="O70" s="26"/>
      <c r="P70" s="30"/>
    </row>
    <row r="71" spans="1:16" ht="39" thickBot="1">
      <c r="A71" s="17">
        <v>44</v>
      </c>
      <c r="B71" s="13" t="s">
        <v>19</v>
      </c>
      <c r="C71" s="14" t="s">
        <v>74</v>
      </c>
      <c r="D71" s="14" t="s">
        <v>21</v>
      </c>
      <c r="E71" s="15">
        <v>638</v>
      </c>
      <c r="F71" s="15" t="s">
        <v>319</v>
      </c>
      <c r="G71" s="16" t="s">
        <v>320</v>
      </c>
      <c r="J71" s="17">
        <v>44</v>
      </c>
      <c r="K71" s="13"/>
      <c r="L71" s="14"/>
      <c r="M71" s="14"/>
      <c r="N71" s="15"/>
      <c r="O71" s="26"/>
      <c r="P71" s="30"/>
    </row>
    <row r="72" spans="1:16" ht="39" thickBot="1">
      <c r="A72" s="17">
        <v>45</v>
      </c>
      <c r="B72" s="13" t="s">
        <v>19</v>
      </c>
      <c r="C72" s="14" t="s">
        <v>64</v>
      </c>
      <c r="D72" s="14" t="s">
        <v>14</v>
      </c>
      <c r="E72" s="15">
        <v>1.9195800000000001</v>
      </c>
      <c r="F72" s="15" t="s">
        <v>303</v>
      </c>
      <c r="G72" s="16" t="s">
        <v>321</v>
      </c>
      <c r="J72" s="17">
        <v>45</v>
      </c>
      <c r="K72" s="13"/>
      <c r="L72" s="14"/>
      <c r="M72" s="14"/>
      <c r="N72" s="15"/>
      <c r="O72" s="26"/>
      <c r="P72" s="30"/>
    </row>
    <row r="73" spans="1:16" ht="41.25" customHeight="1" thickBot="1">
      <c r="A73" s="17">
        <v>46</v>
      </c>
      <c r="B73" s="13" t="s">
        <v>75</v>
      </c>
      <c r="C73" s="14" t="s">
        <v>322</v>
      </c>
      <c r="D73" s="14" t="s">
        <v>38</v>
      </c>
      <c r="E73" s="15">
        <v>5.7286999999999998E-2</v>
      </c>
      <c r="F73" s="15" t="s">
        <v>323</v>
      </c>
      <c r="G73" s="16" t="s">
        <v>324</v>
      </c>
      <c r="J73" s="17">
        <v>46</v>
      </c>
      <c r="K73" s="13" t="s">
        <v>75</v>
      </c>
      <c r="L73" s="14" t="s">
        <v>593</v>
      </c>
      <c r="M73" s="14" t="s">
        <v>38</v>
      </c>
      <c r="N73" s="15">
        <v>5.7286999999999998E-2</v>
      </c>
      <c r="O73" s="26">
        <v>5932.2</v>
      </c>
      <c r="P73" s="40">
        <f>O73*N73</f>
        <v>339.83794139999998</v>
      </c>
    </row>
    <row r="74" spans="1:16" ht="39" thickBot="1">
      <c r="A74" s="17">
        <v>47</v>
      </c>
      <c r="B74" s="13" t="s">
        <v>19</v>
      </c>
      <c r="C74" s="14" t="s">
        <v>76</v>
      </c>
      <c r="D74" s="14" t="s">
        <v>42</v>
      </c>
      <c r="E74" s="15">
        <v>27.541799999999999</v>
      </c>
      <c r="F74" s="15" t="s">
        <v>325</v>
      </c>
      <c r="G74" s="16" t="s">
        <v>326</v>
      </c>
      <c r="J74" s="17">
        <v>47</v>
      </c>
      <c r="K74" s="13" t="s">
        <v>19</v>
      </c>
      <c r="L74" s="14" t="s">
        <v>76</v>
      </c>
      <c r="M74" s="14" t="s">
        <v>42</v>
      </c>
      <c r="N74" s="15">
        <v>25.541799999999999</v>
      </c>
      <c r="O74" s="26">
        <v>81</v>
      </c>
      <c r="P74" s="40">
        <f>N74*O74</f>
        <v>2068.8858</v>
      </c>
    </row>
    <row r="75" spans="1:16" ht="26.25" thickBot="1">
      <c r="A75" s="17">
        <v>48</v>
      </c>
      <c r="B75" s="13" t="s">
        <v>77</v>
      </c>
      <c r="C75" s="14" t="s">
        <v>78</v>
      </c>
      <c r="D75" s="14" t="s">
        <v>14</v>
      </c>
      <c r="E75" s="15">
        <v>3.12</v>
      </c>
      <c r="F75" s="15" t="s">
        <v>327</v>
      </c>
      <c r="G75" s="16" t="s">
        <v>328</v>
      </c>
      <c r="J75" s="17">
        <v>48</v>
      </c>
      <c r="K75" s="13"/>
      <c r="L75" s="14"/>
      <c r="M75" s="14"/>
      <c r="N75" s="15"/>
      <c r="O75" s="26"/>
      <c r="P75" s="30"/>
    </row>
    <row r="76" spans="1:16" ht="39" thickBot="1">
      <c r="A76" s="17">
        <v>49</v>
      </c>
      <c r="B76" s="13" t="s">
        <v>19</v>
      </c>
      <c r="C76" s="14" t="s">
        <v>79</v>
      </c>
      <c r="D76" s="14" t="s">
        <v>21</v>
      </c>
      <c r="E76" s="15">
        <v>1229.28</v>
      </c>
      <c r="F76" s="15" t="s">
        <v>329</v>
      </c>
      <c r="G76" s="16" t="s">
        <v>330</v>
      </c>
      <c r="J76" s="17">
        <v>49</v>
      </c>
      <c r="K76" s="13"/>
      <c r="L76" s="14"/>
      <c r="M76" s="14"/>
      <c r="N76" s="15"/>
      <c r="O76" s="26"/>
      <c r="P76" s="30"/>
    </row>
    <row r="77" spans="1:16" ht="39" thickBot="1">
      <c r="A77" s="17">
        <v>50</v>
      </c>
      <c r="B77" s="13" t="s">
        <v>19</v>
      </c>
      <c r="C77" s="14" t="s">
        <v>64</v>
      </c>
      <c r="D77" s="14" t="s">
        <v>14</v>
      </c>
      <c r="E77" s="15">
        <v>0.73007999999999995</v>
      </c>
      <c r="F77" s="15" t="s">
        <v>303</v>
      </c>
      <c r="G77" s="16" t="s">
        <v>331</v>
      </c>
      <c r="J77" s="17">
        <v>50</v>
      </c>
      <c r="K77" s="13"/>
      <c r="L77" s="14"/>
      <c r="M77" s="14"/>
      <c r="N77" s="15"/>
      <c r="O77" s="26"/>
      <c r="P77" s="30"/>
    </row>
    <row r="78" spans="1:16" ht="26.25" thickBot="1">
      <c r="A78" s="17">
        <v>51</v>
      </c>
      <c r="B78" s="13" t="s">
        <v>47</v>
      </c>
      <c r="C78" s="14" t="s">
        <v>48</v>
      </c>
      <c r="D78" s="14" t="s">
        <v>14</v>
      </c>
      <c r="E78" s="15">
        <v>0.26</v>
      </c>
      <c r="F78" s="15">
        <v>508.47</v>
      </c>
      <c r="G78" s="16" t="s">
        <v>332</v>
      </c>
      <c r="J78" s="17">
        <v>51</v>
      </c>
      <c r="K78" s="13"/>
      <c r="L78" s="14"/>
      <c r="M78" s="14"/>
      <c r="N78" s="15"/>
      <c r="O78" s="26"/>
      <c r="P78" s="30"/>
    </row>
    <row r="79" spans="1:16" ht="39" thickBot="1">
      <c r="A79" s="17">
        <v>52</v>
      </c>
      <c r="B79" s="13" t="s">
        <v>19</v>
      </c>
      <c r="C79" s="14" t="s">
        <v>49</v>
      </c>
      <c r="D79" s="14" t="s">
        <v>14</v>
      </c>
      <c r="E79" s="15">
        <v>0.26</v>
      </c>
      <c r="F79" s="15" t="s">
        <v>276</v>
      </c>
      <c r="G79" s="16" t="s">
        <v>333</v>
      </c>
      <c r="J79" s="17">
        <v>52</v>
      </c>
      <c r="K79" s="13"/>
      <c r="L79" s="14"/>
      <c r="M79" s="14"/>
      <c r="N79" s="15"/>
      <c r="O79" s="26"/>
      <c r="P79" s="30"/>
    </row>
    <row r="80" spans="1:16" ht="38.25" customHeight="1" thickBot="1">
      <c r="A80" s="17">
        <v>53</v>
      </c>
      <c r="B80" s="13" t="s">
        <v>80</v>
      </c>
      <c r="C80" s="14" t="s">
        <v>81</v>
      </c>
      <c r="D80" s="14" t="s">
        <v>21</v>
      </c>
      <c r="E80" s="15">
        <v>22</v>
      </c>
      <c r="F80" s="15">
        <v>211.86</v>
      </c>
      <c r="G80" s="16" t="s">
        <v>334</v>
      </c>
      <c r="J80" s="17">
        <v>53</v>
      </c>
      <c r="K80" s="13" t="s">
        <v>80</v>
      </c>
      <c r="L80" s="14" t="s">
        <v>594</v>
      </c>
      <c r="M80" s="14" t="s">
        <v>21</v>
      </c>
      <c r="N80" s="15">
        <v>22</v>
      </c>
      <c r="O80" s="26">
        <v>211.86</v>
      </c>
      <c r="P80" s="16">
        <v>4660.92</v>
      </c>
    </row>
    <row r="81" spans="1:18" ht="39" thickBot="1">
      <c r="A81" s="17">
        <v>54</v>
      </c>
      <c r="B81" s="13" t="s">
        <v>19</v>
      </c>
      <c r="C81" s="14" t="s">
        <v>64</v>
      </c>
      <c r="D81" s="14" t="s">
        <v>14</v>
      </c>
      <c r="E81" s="15">
        <v>7.2599999999999998E-2</v>
      </c>
      <c r="F81" s="15" t="s">
        <v>303</v>
      </c>
      <c r="G81" s="16" t="s">
        <v>335</v>
      </c>
      <c r="J81" s="17">
        <v>54</v>
      </c>
      <c r="K81" s="13" t="s">
        <v>19</v>
      </c>
      <c r="L81" s="14" t="s">
        <v>64</v>
      </c>
      <c r="M81" s="14" t="s">
        <v>14</v>
      </c>
      <c r="N81" s="15">
        <v>7.2599999999999998E-2</v>
      </c>
      <c r="O81" s="26">
        <v>2525.42</v>
      </c>
      <c r="P81" s="30">
        <v>183.35</v>
      </c>
    </row>
    <row r="82" spans="1:18" ht="39" thickBot="1">
      <c r="A82" s="17">
        <v>55</v>
      </c>
      <c r="B82" s="13" t="s">
        <v>19</v>
      </c>
      <c r="C82" s="14" t="s">
        <v>82</v>
      </c>
      <c r="D82" s="14" t="s">
        <v>21</v>
      </c>
      <c r="E82" s="15">
        <v>9</v>
      </c>
      <c r="F82" s="18">
        <v>823.47</v>
      </c>
      <c r="G82" s="16" t="s">
        <v>336</v>
      </c>
      <c r="J82" s="17">
        <v>55</v>
      </c>
      <c r="K82" s="13" t="s">
        <v>19</v>
      </c>
      <c r="L82" s="14" t="s">
        <v>82</v>
      </c>
      <c r="M82" s="14" t="s">
        <v>21</v>
      </c>
      <c r="N82" s="15">
        <v>9</v>
      </c>
      <c r="O82" s="53">
        <v>823.47</v>
      </c>
      <c r="P82" s="16">
        <v>7411.23</v>
      </c>
    </row>
    <row r="83" spans="1:18" ht="39" thickBot="1">
      <c r="A83" s="17">
        <v>56</v>
      </c>
      <c r="B83" s="13" t="s">
        <v>19</v>
      </c>
      <c r="C83" s="14" t="s">
        <v>83</v>
      </c>
      <c r="D83" s="14" t="s">
        <v>21</v>
      </c>
      <c r="E83" s="15">
        <v>13</v>
      </c>
      <c r="F83" s="18">
        <v>603.53</v>
      </c>
      <c r="G83" s="16" t="s">
        <v>337</v>
      </c>
      <c r="J83" s="17">
        <v>56</v>
      </c>
      <c r="K83" s="13" t="s">
        <v>19</v>
      </c>
      <c r="L83" s="14" t="s">
        <v>83</v>
      </c>
      <c r="M83" s="14" t="s">
        <v>21</v>
      </c>
      <c r="N83" s="15">
        <v>13</v>
      </c>
      <c r="O83" s="53">
        <v>603.53</v>
      </c>
      <c r="P83" s="16">
        <v>7845.89</v>
      </c>
    </row>
    <row r="84" spans="1:18" ht="39" thickBot="1">
      <c r="A84" s="17">
        <v>57</v>
      </c>
      <c r="B84" s="13" t="s">
        <v>19</v>
      </c>
      <c r="C84" s="14" t="s">
        <v>40</v>
      </c>
      <c r="D84" s="14" t="s">
        <v>14</v>
      </c>
      <c r="E84" s="15">
        <v>0.04</v>
      </c>
      <c r="F84" s="15" t="s">
        <v>266</v>
      </c>
      <c r="G84" s="16" t="s">
        <v>338</v>
      </c>
      <c r="J84" s="17">
        <v>57</v>
      </c>
      <c r="K84" s="13"/>
      <c r="L84" s="14"/>
      <c r="M84" s="14"/>
      <c r="N84" s="15"/>
      <c r="O84" s="26"/>
      <c r="P84" s="30"/>
    </row>
    <row r="85" spans="1:18" ht="51.75" thickBot="1">
      <c r="A85" s="17">
        <v>58</v>
      </c>
      <c r="B85" s="13" t="s">
        <v>84</v>
      </c>
      <c r="C85" s="14" t="s">
        <v>85</v>
      </c>
      <c r="D85" s="14" t="s">
        <v>38</v>
      </c>
      <c r="E85" s="15">
        <v>0.21299999999999999</v>
      </c>
      <c r="F85" s="15" t="s">
        <v>339</v>
      </c>
      <c r="G85" s="16" t="s">
        <v>340</v>
      </c>
      <c r="J85" s="17">
        <v>58</v>
      </c>
      <c r="K85" s="13"/>
      <c r="L85" s="14"/>
      <c r="M85" s="14"/>
      <c r="N85" s="15"/>
      <c r="O85" s="26"/>
      <c r="P85" s="30"/>
    </row>
    <row r="86" spans="1:18" ht="39" thickBot="1">
      <c r="A86" s="17">
        <v>59</v>
      </c>
      <c r="B86" s="13" t="s">
        <v>19</v>
      </c>
      <c r="C86" s="14" t="s">
        <v>86</v>
      </c>
      <c r="D86" s="14" t="s">
        <v>38</v>
      </c>
      <c r="E86" s="15">
        <v>0.22364999999999999</v>
      </c>
      <c r="F86" s="18" t="s">
        <v>341</v>
      </c>
      <c r="G86" s="16" t="s">
        <v>342</v>
      </c>
      <c r="J86" s="17">
        <v>59</v>
      </c>
      <c r="K86" s="13"/>
      <c r="L86" s="14"/>
      <c r="M86" s="14"/>
      <c r="N86" s="15"/>
      <c r="O86" s="27"/>
      <c r="P86" s="30"/>
    </row>
    <row r="87" spans="1:18" ht="39" thickBot="1">
      <c r="A87" s="17">
        <v>60</v>
      </c>
      <c r="B87" s="13" t="s">
        <v>87</v>
      </c>
      <c r="C87" s="14" t="s">
        <v>88</v>
      </c>
      <c r="D87" s="14" t="s">
        <v>42</v>
      </c>
      <c r="E87" s="15">
        <v>7.0289999999999999</v>
      </c>
      <c r="F87" s="15" t="s">
        <v>343</v>
      </c>
      <c r="G87" s="16" t="s">
        <v>344</v>
      </c>
      <c r="J87" s="17">
        <v>60</v>
      </c>
      <c r="K87" s="13"/>
      <c r="L87" s="14"/>
      <c r="M87" s="14"/>
      <c r="N87" s="15"/>
      <c r="O87" s="26"/>
      <c r="P87" s="30"/>
    </row>
    <row r="88" spans="1:18" ht="39" thickBot="1">
      <c r="A88" s="17">
        <v>61</v>
      </c>
      <c r="B88" s="13" t="s">
        <v>89</v>
      </c>
      <c r="C88" s="14" t="s">
        <v>90</v>
      </c>
      <c r="D88" s="14" t="s">
        <v>42</v>
      </c>
      <c r="E88" s="15">
        <v>7.0289999999999999</v>
      </c>
      <c r="F88" s="15">
        <v>127.12</v>
      </c>
      <c r="G88" s="16" t="s">
        <v>345</v>
      </c>
      <c r="J88" s="17">
        <v>61</v>
      </c>
      <c r="K88" s="13"/>
      <c r="L88" s="14"/>
      <c r="M88" s="14"/>
      <c r="N88" s="15"/>
      <c r="O88" s="26"/>
      <c r="P88" s="30"/>
    </row>
    <row r="89" spans="1:18" ht="26.25" thickBot="1">
      <c r="A89" s="17">
        <v>62</v>
      </c>
      <c r="B89" s="13" t="s">
        <v>22</v>
      </c>
      <c r="C89" s="14" t="s">
        <v>23</v>
      </c>
      <c r="D89" s="14" t="s">
        <v>24</v>
      </c>
      <c r="E89" s="15">
        <v>2.1487500000000002</v>
      </c>
      <c r="F89" s="15" t="s">
        <v>247</v>
      </c>
      <c r="G89" s="16" t="s">
        <v>346</v>
      </c>
      <c r="J89" s="17">
        <v>62</v>
      </c>
      <c r="K89" s="13" t="s">
        <v>22</v>
      </c>
      <c r="L89" s="14" t="s">
        <v>23</v>
      </c>
      <c r="M89" s="14" t="s">
        <v>24</v>
      </c>
      <c r="N89" s="15">
        <v>2.1487500000000002</v>
      </c>
      <c r="O89" s="26" t="s">
        <v>247</v>
      </c>
      <c r="P89" s="30">
        <v>25493.65</v>
      </c>
    </row>
    <row r="90" spans="1:18" ht="15.75" thickBot="1">
      <c r="A90" s="57" t="s">
        <v>347</v>
      </c>
      <c r="B90" s="58"/>
      <c r="C90" s="58"/>
      <c r="D90" s="58"/>
      <c r="E90" s="58"/>
      <c r="F90" s="59"/>
      <c r="G90" s="32">
        <v>328396.03000000003</v>
      </c>
      <c r="J90" s="57" t="s">
        <v>347</v>
      </c>
      <c r="K90" s="58"/>
      <c r="L90" s="58"/>
      <c r="M90" s="58"/>
      <c r="N90" s="58"/>
      <c r="O90" s="59"/>
      <c r="P90" s="41">
        <f>SUM(P61:P89)</f>
        <v>194990.23374140004</v>
      </c>
      <c r="Q90" s="46"/>
      <c r="R90" s="51"/>
    </row>
    <row r="91" spans="1:18" ht="15.75" thickBot="1">
      <c r="A91" s="60" t="s">
        <v>242</v>
      </c>
      <c r="B91" s="61"/>
      <c r="C91" s="61"/>
      <c r="D91" s="61"/>
      <c r="E91" s="61"/>
      <c r="F91" s="62"/>
      <c r="G91" s="33">
        <v>445066.57</v>
      </c>
      <c r="J91" s="60" t="s">
        <v>242</v>
      </c>
      <c r="K91" s="61"/>
      <c r="L91" s="61"/>
      <c r="M91" s="61"/>
      <c r="N91" s="61"/>
      <c r="O91" s="62"/>
      <c r="P91" s="50">
        <f>P90/0.7378583</f>
        <v>264265.1492046644</v>
      </c>
      <c r="Q91" s="42"/>
      <c r="R91" s="52"/>
    </row>
    <row r="92" spans="1:18" ht="15.75" thickBot="1">
      <c r="A92" s="57" t="s">
        <v>220</v>
      </c>
      <c r="B92" s="58"/>
      <c r="C92" s="58"/>
      <c r="D92" s="58"/>
      <c r="E92" s="58"/>
      <c r="F92" s="58"/>
      <c r="G92" s="59"/>
      <c r="J92" s="57" t="s">
        <v>220</v>
      </c>
      <c r="K92" s="58"/>
      <c r="L92" s="58"/>
      <c r="M92" s="58"/>
      <c r="N92" s="58"/>
      <c r="O92" s="58"/>
      <c r="P92" s="59"/>
    </row>
    <row r="93" spans="1:18" ht="36" customHeight="1" thickBot="1">
      <c r="A93" s="17">
        <v>63</v>
      </c>
      <c r="B93" s="13" t="s">
        <v>50</v>
      </c>
      <c r="C93" s="14" t="s">
        <v>51</v>
      </c>
      <c r="D93" s="14" t="s">
        <v>42</v>
      </c>
      <c r="E93" s="15">
        <v>1</v>
      </c>
      <c r="F93" s="15" t="s">
        <v>269</v>
      </c>
      <c r="G93" s="16" t="s">
        <v>348</v>
      </c>
      <c r="J93" s="17">
        <v>63</v>
      </c>
      <c r="K93" s="13" t="s">
        <v>50</v>
      </c>
      <c r="L93" s="14" t="s">
        <v>51</v>
      </c>
      <c r="M93" s="14" t="s">
        <v>42</v>
      </c>
      <c r="N93" s="15">
        <v>1</v>
      </c>
      <c r="O93" s="26" t="s">
        <v>269</v>
      </c>
      <c r="P93" s="16">
        <v>67.8</v>
      </c>
    </row>
    <row r="94" spans="1:18" ht="39" thickBot="1">
      <c r="A94" s="17">
        <v>64</v>
      </c>
      <c r="B94" s="13" t="s">
        <v>19</v>
      </c>
      <c r="C94" s="14" t="s">
        <v>64</v>
      </c>
      <c r="D94" s="14" t="s">
        <v>14</v>
      </c>
      <c r="E94" s="15">
        <v>2.5000000000000001E-2</v>
      </c>
      <c r="F94" s="15" t="s">
        <v>303</v>
      </c>
      <c r="G94" s="16" t="s">
        <v>349</v>
      </c>
      <c r="J94" s="17">
        <v>64</v>
      </c>
      <c r="K94" s="13" t="s">
        <v>19</v>
      </c>
      <c r="L94" s="14" t="s">
        <v>592</v>
      </c>
      <c r="M94" s="14" t="s">
        <v>14</v>
      </c>
      <c r="N94" s="26">
        <f>0.56</f>
        <v>0.56000000000000005</v>
      </c>
      <c r="O94" s="26">
        <v>8000</v>
      </c>
      <c r="P94" s="40">
        <f>O94*N94</f>
        <v>4480</v>
      </c>
    </row>
    <row r="95" spans="1:18" ht="39" thickBot="1">
      <c r="A95" s="17">
        <v>65</v>
      </c>
      <c r="B95" s="13" t="s">
        <v>19</v>
      </c>
      <c r="C95" s="14" t="s">
        <v>52</v>
      </c>
      <c r="D95" s="14" t="s">
        <v>42</v>
      </c>
      <c r="E95" s="15">
        <v>1.1000000000000001</v>
      </c>
      <c r="F95" s="15" t="s">
        <v>305</v>
      </c>
      <c r="G95" s="16" t="s">
        <v>350</v>
      </c>
      <c r="J95" s="17">
        <v>65</v>
      </c>
      <c r="K95" s="13" t="s">
        <v>19</v>
      </c>
      <c r="L95" s="14" t="s">
        <v>52</v>
      </c>
      <c r="M95" s="14" t="s">
        <v>42</v>
      </c>
      <c r="N95" s="15">
        <v>1.1000000000000001</v>
      </c>
      <c r="O95" s="26" t="s">
        <v>305</v>
      </c>
      <c r="P95" s="30">
        <v>36.92</v>
      </c>
    </row>
    <row r="96" spans="1:18" ht="39" thickBot="1">
      <c r="A96" s="17">
        <v>66</v>
      </c>
      <c r="B96" s="13" t="s">
        <v>65</v>
      </c>
      <c r="C96" s="14" t="s">
        <v>91</v>
      </c>
      <c r="D96" s="14" t="s">
        <v>42</v>
      </c>
      <c r="E96" s="15">
        <v>15.56</v>
      </c>
      <c r="F96" s="15">
        <v>338.98</v>
      </c>
      <c r="G96" s="16" t="s">
        <v>351</v>
      </c>
      <c r="J96" s="17">
        <v>66</v>
      </c>
      <c r="K96" s="13" t="s">
        <v>19</v>
      </c>
      <c r="L96" s="14" t="s">
        <v>599</v>
      </c>
      <c r="M96" s="14" t="s">
        <v>14</v>
      </c>
      <c r="N96" s="15">
        <v>0.56000000000000005</v>
      </c>
      <c r="O96" s="26">
        <v>1000</v>
      </c>
      <c r="P96" s="30">
        <f>N96*O96</f>
        <v>560</v>
      </c>
    </row>
    <row r="97" spans="1:17" ht="39" thickBot="1">
      <c r="A97" s="17">
        <v>67</v>
      </c>
      <c r="B97" s="13" t="s">
        <v>19</v>
      </c>
      <c r="C97" s="14" t="s">
        <v>92</v>
      </c>
      <c r="D97" s="14" t="s">
        <v>14</v>
      </c>
      <c r="E97" s="15">
        <v>1.556</v>
      </c>
      <c r="F97" s="15" t="s">
        <v>310</v>
      </c>
      <c r="G97" s="16" t="s">
        <v>352</v>
      </c>
      <c r="J97" s="17">
        <v>67</v>
      </c>
      <c r="K97" s="13" t="s">
        <v>19</v>
      </c>
      <c r="L97" s="14" t="s">
        <v>597</v>
      </c>
      <c r="M97" s="14" t="s">
        <v>602</v>
      </c>
      <c r="N97" s="15">
        <v>11.27</v>
      </c>
      <c r="O97" s="26">
        <v>500</v>
      </c>
      <c r="P97" s="30">
        <f>O97*N97</f>
        <v>5635</v>
      </c>
    </row>
    <row r="98" spans="1:17" ht="39" thickBot="1">
      <c r="A98" s="17">
        <v>68</v>
      </c>
      <c r="B98" s="13" t="s">
        <v>19</v>
      </c>
      <c r="C98" s="14" t="s">
        <v>69</v>
      </c>
      <c r="D98" s="14" t="s">
        <v>45</v>
      </c>
      <c r="E98" s="15">
        <v>38.9</v>
      </c>
      <c r="F98" s="15" t="s">
        <v>353</v>
      </c>
      <c r="G98" s="16" t="s">
        <v>354</v>
      </c>
      <c r="J98" s="17">
        <v>68</v>
      </c>
      <c r="K98" s="13" t="s">
        <v>19</v>
      </c>
      <c r="L98" s="14" t="s">
        <v>598</v>
      </c>
      <c r="M98" s="14"/>
      <c r="N98" s="15"/>
      <c r="O98" s="26"/>
      <c r="P98" s="30"/>
    </row>
    <row r="99" spans="1:17" ht="39" thickBot="1">
      <c r="A99" s="17">
        <v>69</v>
      </c>
      <c r="B99" s="13" t="s">
        <v>19</v>
      </c>
      <c r="C99" s="14" t="s">
        <v>70</v>
      </c>
      <c r="D99" s="14" t="s">
        <v>45</v>
      </c>
      <c r="E99" s="15">
        <v>12</v>
      </c>
      <c r="F99" s="15" t="s">
        <v>314</v>
      </c>
      <c r="G99" s="16" t="s">
        <v>355</v>
      </c>
      <c r="J99" s="17">
        <v>69</v>
      </c>
      <c r="K99" s="13"/>
      <c r="L99" s="14"/>
      <c r="M99" s="14"/>
      <c r="N99" s="15"/>
      <c r="O99" s="26"/>
      <c r="P99" s="30"/>
    </row>
    <row r="100" spans="1:17" ht="51.75" thickBot="1">
      <c r="A100" s="17">
        <v>70</v>
      </c>
      <c r="B100" s="13" t="s">
        <v>84</v>
      </c>
      <c r="C100" s="14" t="s">
        <v>85</v>
      </c>
      <c r="D100" s="14" t="s">
        <v>38</v>
      </c>
      <c r="E100" s="15">
        <v>5.2299999999999999E-2</v>
      </c>
      <c r="F100" s="15" t="s">
        <v>339</v>
      </c>
      <c r="G100" s="16" t="s">
        <v>356</v>
      </c>
      <c r="J100" s="17">
        <v>70</v>
      </c>
      <c r="K100" s="13"/>
      <c r="L100" s="14"/>
      <c r="M100" s="14"/>
      <c r="N100" s="15"/>
      <c r="O100" s="26"/>
      <c r="P100" s="30"/>
    </row>
    <row r="101" spans="1:17" ht="39" thickBot="1">
      <c r="A101" s="17">
        <v>71</v>
      </c>
      <c r="B101" s="13" t="s">
        <v>19</v>
      </c>
      <c r="C101" s="14" t="s">
        <v>86</v>
      </c>
      <c r="D101" s="14" t="s">
        <v>38</v>
      </c>
      <c r="E101" s="15">
        <v>5.4914999999999999E-2</v>
      </c>
      <c r="F101" s="18" t="s">
        <v>341</v>
      </c>
      <c r="G101" s="16" t="s">
        <v>357</v>
      </c>
      <c r="J101" s="17">
        <v>71</v>
      </c>
      <c r="K101" s="13"/>
      <c r="L101" s="14"/>
      <c r="M101" s="14"/>
      <c r="N101" s="15"/>
      <c r="O101" s="27"/>
      <c r="P101" s="30"/>
    </row>
    <row r="102" spans="1:17" ht="39" thickBot="1">
      <c r="A102" s="17">
        <v>72</v>
      </c>
      <c r="B102" s="13" t="s">
        <v>87</v>
      </c>
      <c r="C102" s="14" t="s">
        <v>88</v>
      </c>
      <c r="D102" s="14" t="s">
        <v>42</v>
      </c>
      <c r="E102" s="15">
        <v>1.7259</v>
      </c>
      <c r="F102" s="15" t="s">
        <v>343</v>
      </c>
      <c r="G102" s="16" t="s">
        <v>358</v>
      </c>
      <c r="J102" s="17">
        <v>72</v>
      </c>
      <c r="K102" s="13"/>
      <c r="L102" s="14"/>
      <c r="M102" s="14"/>
      <c r="N102" s="15"/>
      <c r="O102" s="26"/>
      <c r="P102" s="30"/>
    </row>
    <row r="103" spans="1:17" ht="39" thickBot="1">
      <c r="A103" s="17">
        <v>73</v>
      </c>
      <c r="B103" s="13" t="s">
        <v>89</v>
      </c>
      <c r="C103" s="14" t="s">
        <v>90</v>
      </c>
      <c r="D103" s="14" t="s">
        <v>42</v>
      </c>
      <c r="E103" s="15">
        <v>1.7259</v>
      </c>
      <c r="F103" s="15">
        <v>127.12</v>
      </c>
      <c r="G103" s="16" t="s">
        <v>236</v>
      </c>
      <c r="J103" s="17">
        <v>73</v>
      </c>
      <c r="K103" s="13"/>
      <c r="L103" s="14"/>
      <c r="M103" s="14"/>
      <c r="N103" s="15"/>
      <c r="O103" s="26"/>
      <c r="P103" s="30"/>
    </row>
    <row r="104" spans="1:17" ht="26.25" thickBot="1">
      <c r="A104" s="17">
        <v>74</v>
      </c>
      <c r="B104" s="13" t="s">
        <v>22</v>
      </c>
      <c r="C104" s="14" t="s">
        <v>23</v>
      </c>
      <c r="D104" s="14" t="s">
        <v>24</v>
      </c>
      <c r="E104" s="15">
        <v>3.125E-2</v>
      </c>
      <c r="F104" s="15" t="s">
        <v>247</v>
      </c>
      <c r="G104" s="16" t="s">
        <v>359</v>
      </c>
      <c r="J104" s="17">
        <v>74</v>
      </c>
      <c r="K104" s="13"/>
      <c r="L104" s="14"/>
      <c r="M104" s="14"/>
      <c r="N104" s="15"/>
      <c r="O104" s="26"/>
      <c r="P104" s="30"/>
    </row>
    <row r="105" spans="1:17" ht="15.75" thickBot="1">
      <c r="A105" s="57" t="s">
        <v>360</v>
      </c>
      <c r="B105" s="58"/>
      <c r="C105" s="58"/>
      <c r="D105" s="58"/>
      <c r="E105" s="58"/>
      <c r="F105" s="59"/>
      <c r="G105" s="32">
        <v>13529.85</v>
      </c>
      <c r="J105" s="57" t="s">
        <v>360</v>
      </c>
      <c r="K105" s="58"/>
      <c r="L105" s="58"/>
      <c r="M105" s="58"/>
      <c r="N105" s="58"/>
      <c r="O105" s="59"/>
      <c r="P105" s="48">
        <f>SUM(P93:P104)</f>
        <v>10779.720000000001</v>
      </c>
      <c r="Q105" s="47"/>
    </row>
    <row r="106" spans="1:17" ht="15.75" thickBot="1">
      <c r="A106" s="60" t="s">
        <v>242</v>
      </c>
      <c r="B106" s="61"/>
      <c r="C106" s="61"/>
      <c r="D106" s="61"/>
      <c r="E106" s="61"/>
      <c r="F106" s="62"/>
      <c r="G106" s="33">
        <v>18336.650000000001</v>
      </c>
      <c r="J106" s="60" t="s">
        <v>242</v>
      </c>
      <c r="K106" s="61"/>
      <c r="L106" s="61"/>
      <c r="M106" s="61"/>
      <c r="N106" s="61"/>
      <c r="O106" s="62"/>
      <c r="P106" s="50">
        <f>P105/0.7378583</f>
        <v>14609.471764429569</v>
      </c>
      <c r="Q106" s="49"/>
    </row>
    <row r="107" spans="1:17" ht="15.75" thickBot="1">
      <c r="A107" s="57" t="s">
        <v>221</v>
      </c>
      <c r="B107" s="58"/>
      <c r="C107" s="58"/>
      <c r="D107" s="58"/>
      <c r="E107" s="58"/>
      <c r="F107" s="58"/>
      <c r="G107" s="59"/>
      <c r="J107" s="57" t="s">
        <v>221</v>
      </c>
      <c r="K107" s="58"/>
      <c r="L107" s="58"/>
      <c r="M107" s="58"/>
      <c r="N107" s="58"/>
      <c r="O107" s="58"/>
      <c r="P107" s="59"/>
    </row>
    <row r="108" spans="1:17" ht="39" thickBot="1">
      <c r="A108" s="17">
        <v>75</v>
      </c>
      <c r="B108" s="13" t="s">
        <v>60</v>
      </c>
      <c r="C108" s="14" t="s">
        <v>61</v>
      </c>
      <c r="D108" s="14" t="s">
        <v>21</v>
      </c>
      <c r="E108" s="15">
        <v>11</v>
      </c>
      <c r="F108" s="15">
        <v>677.97</v>
      </c>
      <c r="G108" s="16" t="s">
        <v>361</v>
      </c>
      <c r="J108" s="17">
        <v>75</v>
      </c>
      <c r="K108" s="13" t="s">
        <v>60</v>
      </c>
      <c r="L108" s="14" t="s">
        <v>61</v>
      </c>
      <c r="M108" s="14" t="s">
        <v>21</v>
      </c>
      <c r="N108" s="15">
        <v>11</v>
      </c>
      <c r="O108" s="26">
        <v>677.97</v>
      </c>
      <c r="P108" s="16">
        <v>7457.67</v>
      </c>
    </row>
    <row r="109" spans="1:17" ht="39" thickBot="1">
      <c r="A109" s="17">
        <v>76</v>
      </c>
      <c r="B109" s="13" t="s">
        <v>19</v>
      </c>
      <c r="C109" s="14" t="s">
        <v>93</v>
      </c>
      <c r="D109" s="14" t="s">
        <v>21</v>
      </c>
      <c r="E109" s="15">
        <v>5</v>
      </c>
      <c r="F109" s="18" t="s">
        <v>362</v>
      </c>
      <c r="G109" s="16" t="s">
        <v>363</v>
      </c>
      <c r="J109" s="17">
        <v>76</v>
      </c>
      <c r="K109" s="13" t="s">
        <v>19</v>
      </c>
      <c r="L109" s="14" t="s">
        <v>93</v>
      </c>
      <c r="M109" s="14" t="s">
        <v>21</v>
      </c>
      <c r="N109" s="15">
        <v>5</v>
      </c>
      <c r="O109" s="27" t="s">
        <v>362</v>
      </c>
      <c r="P109" s="16">
        <v>40652.550000000003</v>
      </c>
    </row>
    <row r="110" spans="1:17" ht="39" thickBot="1">
      <c r="A110" s="17">
        <v>77</v>
      </c>
      <c r="B110" s="13" t="s">
        <v>19</v>
      </c>
      <c r="C110" s="14" t="s">
        <v>94</v>
      </c>
      <c r="D110" s="14" t="s">
        <v>21</v>
      </c>
      <c r="E110" s="15">
        <v>2</v>
      </c>
      <c r="F110" s="18" t="s">
        <v>364</v>
      </c>
      <c r="G110" s="16" t="s">
        <v>365</v>
      </c>
      <c r="J110" s="17">
        <v>77</v>
      </c>
      <c r="K110" s="13" t="s">
        <v>19</v>
      </c>
      <c r="L110" s="14" t="s">
        <v>94</v>
      </c>
      <c r="M110" s="14" t="s">
        <v>21</v>
      </c>
      <c r="N110" s="15">
        <v>2</v>
      </c>
      <c r="O110" s="27" t="s">
        <v>364</v>
      </c>
      <c r="P110" s="16">
        <v>10548.82</v>
      </c>
    </row>
    <row r="111" spans="1:17" ht="39" thickBot="1">
      <c r="A111" s="17">
        <v>78</v>
      </c>
      <c r="B111" s="13" t="s">
        <v>19</v>
      </c>
      <c r="C111" s="14" t="s">
        <v>55</v>
      </c>
      <c r="D111" s="14" t="s">
        <v>21</v>
      </c>
      <c r="E111" s="15">
        <v>1</v>
      </c>
      <c r="F111" s="18" t="s">
        <v>284</v>
      </c>
      <c r="G111" s="16" t="s">
        <v>285</v>
      </c>
      <c r="J111" s="17">
        <v>78</v>
      </c>
      <c r="K111" s="13" t="s">
        <v>19</v>
      </c>
      <c r="L111" s="14" t="s">
        <v>55</v>
      </c>
      <c r="M111" s="14" t="s">
        <v>21</v>
      </c>
      <c r="N111" s="15">
        <v>1</v>
      </c>
      <c r="O111" s="27" t="s">
        <v>284</v>
      </c>
      <c r="P111" s="16">
        <v>5148.28</v>
      </c>
    </row>
    <row r="112" spans="1:17" ht="39" thickBot="1">
      <c r="A112" s="17">
        <v>79</v>
      </c>
      <c r="B112" s="13" t="s">
        <v>19</v>
      </c>
      <c r="C112" s="14" t="s">
        <v>59</v>
      </c>
      <c r="D112" s="14" t="s">
        <v>21</v>
      </c>
      <c r="E112" s="15">
        <v>1</v>
      </c>
      <c r="F112" s="18" t="s">
        <v>366</v>
      </c>
      <c r="G112" s="16" t="s">
        <v>293</v>
      </c>
      <c r="J112" s="17">
        <v>79</v>
      </c>
      <c r="K112" s="13" t="s">
        <v>19</v>
      </c>
      <c r="L112" s="14" t="s">
        <v>59</v>
      </c>
      <c r="M112" s="14" t="s">
        <v>21</v>
      </c>
      <c r="N112" s="15">
        <v>1</v>
      </c>
      <c r="O112" s="27" t="s">
        <v>366</v>
      </c>
      <c r="P112" s="16">
        <v>5346.33</v>
      </c>
    </row>
    <row r="113" spans="1:16" ht="39" thickBot="1">
      <c r="A113" s="17">
        <v>80</v>
      </c>
      <c r="B113" s="13" t="s">
        <v>19</v>
      </c>
      <c r="C113" s="14" t="s">
        <v>95</v>
      </c>
      <c r="D113" s="14" t="s">
        <v>21</v>
      </c>
      <c r="E113" s="15">
        <v>1</v>
      </c>
      <c r="F113" s="18" t="s">
        <v>367</v>
      </c>
      <c r="G113" s="16" t="s">
        <v>368</v>
      </c>
      <c r="J113" s="17">
        <v>80</v>
      </c>
      <c r="K113" s="13" t="s">
        <v>19</v>
      </c>
      <c r="L113" s="14" t="s">
        <v>95</v>
      </c>
      <c r="M113" s="14" t="s">
        <v>21</v>
      </c>
      <c r="N113" s="15">
        <v>1</v>
      </c>
      <c r="O113" s="27" t="s">
        <v>367</v>
      </c>
      <c r="P113" s="16">
        <v>3373.12</v>
      </c>
    </row>
    <row r="114" spans="1:16" ht="39" thickBot="1">
      <c r="A114" s="17">
        <v>81</v>
      </c>
      <c r="B114" s="13" t="s">
        <v>19</v>
      </c>
      <c r="C114" s="14" t="s">
        <v>96</v>
      </c>
      <c r="D114" s="14" t="s">
        <v>21</v>
      </c>
      <c r="E114" s="15">
        <v>1</v>
      </c>
      <c r="F114" s="18" t="s">
        <v>369</v>
      </c>
      <c r="G114" s="16" t="s">
        <v>370</v>
      </c>
      <c r="J114" s="17">
        <v>81</v>
      </c>
      <c r="K114" s="13" t="s">
        <v>19</v>
      </c>
      <c r="L114" s="14" t="s">
        <v>96</v>
      </c>
      <c r="M114" s="14" t="s">
        <v>21</v>
      </c>
      <c r="N114" s="15">
        <v>1</v>
      </c>
      <c r="O114" s="27" t="s">
        <v>369</v>
      </c>
      <c r="P114" s="16">
        <v>5191.0200000000004</v>
      </c>
    </row>
    <row r="115" spans="1:16" ht="39" thickBot="1">
      <c r="A115" s="17">
        <v>82</v>
      </c>
      <c r="B115" s="13" t="s">
        <v>19</v>
      </c>
      <c r="C115" s="14" t="s">
        <v>64</v>
      </c>
      <c r="D115" s="14" t="s">
        <v>14</v>
      </c>
      <c r="E115" s="15">
        <v>0.71830000000000005</v>
      </c>
      <c r="F115" s="15" t="s">
        <v>303</v>
      </c>
      <c r="G115" s="16" t="s">
        <v>371</v>
      </c>
      <c r="J115" s="17">
        <v>82</v>
      </c>
      <c r="K115" s="13" t="s">
        <v>19</v>
      </c>
      <c r="L115" s="14" t="s">
        <v>64</v>
      </c>
      <c r="M115" s="14" t="s">
        <v>14</v>
      </c>
      <c r="N115" s="15">
        <v>0.71830000000000005</v>
      </c>
      <c r="O115" s="26" t="s">
        <v>303</v>
      </c>
      <c r="P115" s="16">
        <v>1814.01</v>
      </c>
    </row>
    <row r="116" spans="1:16" ht="39" thickBot="1">
      <c r="A116" s="17">
        <v>83</v>
      </c>
      <c r="B116" s="13" t="s">
        <v>19</v>
      </c>
      <c r="C116" s="14" t="s">
        <v>63</v>
      </c>
      <c r="D116" s="14" t="s">
        <v>38</v>
      </c>
      <c r="E116" s="15">
        <v>2.4E-2</v>
      </c>
      <c r="F116" s="18" t="s">
        <v>264</v>
      </c>
      <c r="G116" s="16" t="s">
        <v>372</v>
      </c>
      <c r="J116" s="17">
        <v>83</v>
      </c>
      <c r="K116" s="13" t="s">
        <v>19</v>
      </c>
      <c r="L116" s="14" t="s">
        <v>63</v>
      </c>
      <c r="M116" s="14" t="s">
        <v>38</v>
      </c>
      <c r="N116" s="15">
        <v>2.4E-2</v>
      </c>
      <c r="O116" s="27" t="s">
        <v>264</v>
      </c>
      <c r="P116" s="16">
        <v>858.1</v>
      </c>
    </row>
    <row r="117" spans="1:16" ht="51.75" thickBot="1">
      <c r="A117" s="17">
        <v>84</v>
      </c>
      <c r="B117" s="13" t="s">
        <v>97</v>
      </c>
      <c r="C117" s="14" t="s">
        <v>98</v>
      </c>
      <c r="D117" s="14" t="s">
        <v>21</v>
      </c>
      <c r="E117" s="15">
        <v>1</v>
      </c>
      <c r="F117" s="15">
        <v>250</v>
      </c>
      <c r="G117" s="16" t="s">
        <v>373</v>
      </c>
      <c r="J117" s="17">
        <v>84</v>
      </c>
      <c r="K117" s="13" t="s">
        <v>97</v>
      </c>
      <c r="L117" s="14" t="s">
        <v>98</v>
      </c>
      <c r="M117" s="14" t="s">
        <v>21</v>
      </c>
      <c r="N117" s="15">
        <v>1</v>
      </c>
      <c r="O117" s="26">
        <v>250</v>
      </c>
      <c r="P117" s="16">
        <v>250</v>
      </c>
    </row>
    <row r="118" spans="1:16" ht="39" thickBot="1">
      <c r="A118" s="17">
        <v>85</v>
      </c>
      <c r="B118" s="13" t="s">
        <v>19</v>
      </c>
      <c r="C118" s="14" t="s">
        <v>99</v>
      </c>
      <c r="D118" s="14" t="s">
        <v>21</v>
      </c>
      <c r="E118" s="15">
        <v>1</v>
      </c>
      <c r="F118" s="15">
        <v>581.28</v>
      </c>
      <c r="G118" s="16" t="s">
        <v>374</v>
      </c>
      <c r="J118" s="17">
        <v>85</v>
      </c>
      <c r="K118" s="13" t="s">
        <v>19</v>
      </c>
      <c r="L118" s="14" t="s">
        <v>99</v>
      </c>
      <c r="M118" s="14" t="s">
        <v>21</v>
      </c>
      <c r="N118" s="15">
        <v>1</v>
      </c>
      <c r="O118" s="26">
        <v>581.28</v>
      </c>
      <c r="P118" s="16">
        <v>581.28</v>
      </c>
    </row>
    <row r="119" spans="1:16" ht="51.75" thickBot="1">
      <c r="A119" s="17">
        <v>86</v>
      </c>
      <c r="B119" s="13" t="s">
        <v>100</v>
      </c>
      <c r="C119" s="14" t="s">
        <v>101</v>
      </c>
      <c r="D119" s="14" t="s">
        <v>14</v>
      </c>
      <c r="E119" s="15">
        <v>0.41</v>
      </c>
      <c r="F119" s="15" t="s">
        <v>375</v>
      </c>
      <c r="G119" s="16" t="s">
        <v>376</v>
      </c>
      <c r="J119" s="17">
        <v>86</v>
      </c>
      <c r="K119" s="13" t="s">
        <v>100</v>
      </c>
      <c r="L119" s="14" t="s">
        <v>101</v>
      </c>
      <c r="M119" s="14" t="s">
        <v>14</v>
      </c>
      <c r="N119" s="15">
        <v>0.41</v>
      </c>
      <c r="O119" s="26" t="s">
        <v>375</v>
      </c>
      <c r="P119" s="16">
        <v>1206.03</v>
      </c>
    </row>
    <row r="120" spans="1:16" ht="39" thickBot="1">
      <c r="A120" s="17">
        <v>87</v>
      </c>
      <c r="B120" s="13" t="s">
        <v>19</v>
      </c>
      <c r="C120" s="14" t="s">
        <v>36</v>
      </c>
      <c r="D120" s="14" t="s">
        <v>14</v>
      </c>
      <c r="E120" s="15">
        <v>0.42</v>
      </c>
      <c r="F120" s="15" t="s">
        <v>377</v>
      </c>
      <c r="G120" s="16" t="s">
        <v>378</v>
      </c>
      <c r="J120" s="17">
        <v>87</v>
      </c>
      <c r="K120" s="13" t="s">
        <v>19</v>
      </c>
      <c r="L120" s="14" t="s">
        <v>36</v>
      </c>
      <c r="M120" s="14" t="s">
        <v>14</v>
      </c>
      <c r="N120" s="15">
        <v>0.42</v>
      </c>
      <c r="O120" s="26" t="s">
        <v>377</v>
      </c>
      <c r="P120" s="16">
        <v>1299.1500000000001</v>
      </c>
    </row>
    <row r="121" spans="1:16" ht="39" thickBot="1">
      <c r="A121" s="17">
        <v>88</v>
      </c>
      <c r="B121" s="13" t="s">
        <v>19</v>
      </c>
      <c r="C121" s="14" t="s">
        <v>37</v>
      </c>
      <c r="D121" s="14" t="s">
        <v>38</v>
      </c>
      <c r="E121" s="15">
        <v>0.106</v>
      </c>
      <c r="F121" s="18" t="s">
        <v>262</v>
      </c>
      <c r="G121" s="16" t="s">
        <v>379</v>
      </c>
      <c r="J121" s="17">
        <v>88</v>
      </c>
      <c r="K121" s="13" t="s">
        <v>19</v>
      </c>
      <c r="L121" s="14" t="s">
        <v>37</v>
      </c>
      <c r="M121" s="14" t="s">
        <v>38</v>
      </c>
      <c r="N121" s="15">
        <v>0.106</v>
      </c>
      <c r="O121" s="27" t="s">
        <v>262</v>
      </c>
      <c r="P121" s="16">
        <v>3233</v>
      </c>
    </row>
    <row r="122" spans="1:16" ht="26.25" thickBot="1">
      <c r="A122" s="17">
        <v>89</v>
      </c>
      <c r="B122" s="13" t="s">
        <v>47</v>
      </c>
      <c r="C122" s="14" t="s">
        <v>48</v>
      </c>
      <c r="D122" s="14" t="s">
        <v>14</v>
      </c>
      <c r="E122" s="15">
        <v>0.84</v>
      </c>
      <c r="F122" s="15" t="s">
        <v>380</v>
      </c>
      <c r="G122" s="16" t="s">
        <v>381</v>
      </c>
      <c r="J122" s="17">
        <v>89</v>
      </c>
      <c r="K122" s="13" t="s">
        <v>47</v>
      </c>
      <c r="L122" s="14" t="s">
        <v>48</v>
      </c>
      <c r="M122" s="14" t="s">
        <v>14</v>
      </c>
      <c r="N122" s="15">
        <v>0.84</v>
      </c>
      <c r="O122" s="26" t="s">
        <v>380</v>
      </c>
      <c r="P122" s="16">
        <v>427.11</v>
      </c>
    </row>
    <row r="123" spans="1:16" ht="39" thickBot="1">
      <c r="A123" s="17">
        <v>90</v>
      </c>
      <c r="B123" s="13" t="s">
        <v>19</v>
      </c>
      <c r="C123" s="14" t="s">
        <v>49</v>
      </c>
      <c r="D123" s="14" t="s">
        <v>14</v>
      </c>
      <c r="E123" s="15">
        <v>0.84</v>
      </c>
      <c r="F123" s="15" t="s">
        <v>382</v>
      </c>
      <c r="G123" s="16" t="s">
        <v>383</v>
      </c>
      <c r="J123" s="17">
        <v>90</v>
      </c>
      <c r="K123" s="13" t="s">
        <v>19</v>
      </c>
      <c r="L123" s="14" t="s">
        <v>49</v>
      </c>
      <c r="M123" s="14" t="s">
        <v>14</v>
      </c>
      <c r="N123" s="15">
        <v>0.84</v>
      </c>
      <c r="O123" s="26" t="s">
        <v>382</v>
      </c>
      <c r="P123" s="16">
        <v>2947.11</v>
      </c>
    </row>
    <row r="124" spans="1:16" ht="39" thickBot="1">
      <c r="A124" s="17">
        <v>91</v>
      </c>
      <c r="B124" s="13" t="s">
        <v>84</v>
      </c>
      <c r="C124" s="14" t="s">
        <v>102</v>
      </c>
      <c r="D124" s="14" t="s">
        <v>38</v>
      </c>
      <c r="E124" s="19">
        <v>0.60172000000000003</v>
      </c>
      <c r="F124" s="19" t="s">
        <v>384</v>
      </c>
      <c r="G124" s="14">
        <v>3824.49</v>
      </c>
      <c r="J124" s="17">
        <v>91</v>
      </c>
      <c r="K124" s="13" t="s">
        <v>84</v>
      </c>
      <c r="L124" s="14" t="s">
        <v>102</v>
      </c>
      <c r="M124" s="14" t="s">
        <v>38</v>
      </c>
      <c r="N124" s="19">
        <v>0.60172000000000003</v>
      </c>
      <c r="O124" s="28" t="s">
        <v>384</v>
      </c>
      <c r="P124" s="14">
        <v>3824.49</v>
      </c>
    </row>
    <row r="125" spans="1:16" ht="38.25">
      <c r="A125" s="68">
        <v>92</v>
      </c>
      <c r="B125" s="20" t="s">
        <v>103</v>
      </c>
      <c r="C125" s="70" t="s">
        <v>105</v>
      </c>
      <c r="D125" s="70" t="s">
        <v>38</v>
      </c>
      <c r="E125" s="68">
        <v>0.60172000000000003</v>
      </c>
      <c r="F125" s="68" t="s">
        <v>384</v>
      </c>
      <c r="G125" s="70">
        <v>3824.49</v>
      </c>
      <c r="J125" s="68">
        <v>92</v>
      </c>
      <c r="K125" s="20" t="s">
        <v>103</v>
      </c>
      <c r="L125" s="70" t="s">
        <v>105</v>
      </c>
      <c r="M125" s="70" t="s">
        <v>38</v>
      </c>
      <c r="N125" s="68">
        <v>0.60172000000000003</v>
      </c>
      <c r="O125" s="80" t="s">
        <v>384</v>
      </c>
      <c r="P125" s="70">
        <v>3824.49</v>
      </c>
    </row>
    <row r="126" spans="1:16" ht="26.25" thickBot="1">
      <c r="A126" s="69"/>
      <c r="B126" s="21" t="s">
        <v>104</v>
      </c>
      <c r="C126" s="71"/>
      <c r="D126" s="71"/>
      <c r="E126" s="69"/>
      <c r="F126" s="69"/>
      <c r="G126" s="71"/>
      <c r="J126" s="69"/>
      <c r="K126" s="21" t="s">
        <v>104</v>
      </c>
      <c r="L126" s="71"/>
      <c r="M126" s="71"/>
      <c r="N126" s="69"/>
      <c r="O126" s="81"/>
      <c r="P126" s="71"/>
    </row>
    <row r="127" spans="1:16" ht="39" thickBot="1">
      <c r="A127" s="17">
        <v>93</v>
      </c>
      <c r="B127" s="13" t="s">
        <v>19</v>
      </c>
      <c r="C127" s="14" t="s">
        <v>106</v>
      </c>
      <c r="D127" s="14" t="s">
        <v>38</v>
      </c>
      <c r="E127" s="19">
        <v>0.29504999999999998</v>
      </c>
      <c r="F127" s="34">
        <v>32033.89</v>
      </c>
      <c r="G127" s="14">
        <v>9451.6</v>
      </c>
      <c r="J127" s="17">
        <v>93</v>
      </c>
      <c r="K127" s="13" t="s">
        <v>19</v>
      </c>
      <c r="L127" s="14" t="s">
        <v>106</v>
      </c>
      <c r="M127" s="14" t="s">
        <v>38</v>
      </c>
      <c r="N127" s="19">
        <v>0.29504999999999998</v>
      </c>
      <c r="O127" s="28">
        <v>32033.89</v>
      </c>
      <c r="P127" s="14">
        <v>9451.6</v>
      </c>
    </row>
    <row r="128" spans="1:16" ht="39" thickBot="1">
      <c r="A128" s="17">
        <v>94</v>
      </c>
      <c r="B128" s="13" t="s">
        <v>19</v>
      </c>
      <c r="C128" s="14" t="s">
        <v>107</v>
      </c>
      <c r="D128" s="14" t="s">
        <v>38</v>
      </c>
      <c r="E128" s="19">
        <v>0.17351</v>
      </c>
      <c r="F128" s="34">
        <v>29237.29</v>
      </c>
      <c r="G128" s="14">
        <v>5072.96</v>
      </c>
      <c r="J128" s="17">
        <v>94</v>
      </c>
      <c r="K128" s="13" t="s">
        <v>19</v>
      </c>
      <c r="L128" s="14" t="s">
        <v>107</v>
      </c>
      <c r="M128" s="14" t="s">
        <v>38</v>
      </c>
      <c r="N128" s="19">
        <v>0.17351</v>
      </c>
      <c r="O128" s="28">
        <v>29237.29</v>
      </c>
      <c r="P128" s="14">
        <v>5072.96</v>
      </c>
    </row>
    <row r="129" spans="1:16" ht="39" thickBot="1">
      <c r="A129" s="17">
        <v>95</v>
      </c>
      <c r="B129" s="13" t="s">
        <v>19</v>
      </c>
      <c r="C129" s="14" t="s">
        <v>108</v>
      </c>
      <c r="D129" s="14" t="s">
        <v>38</v>
      </c>
      <c r="E129" s="19">
        <v>4.5399999999999998E-3</v>
      </c>
      <c r="F129" s="34">
        <v>27271.19</v>
      </c>
      <c r="G129" s="14">
        <v>123.81</v>
      </c>
      <c r="J129" s="17">
        <v>95</v>
      </c>
      <c r="K129" s="13" t="s">
        <v>19</v>
      </c>
      <c r="L129" s="14" t="s">
        <v>108</v>
      </c>
      <c r="M129" s="14" t="s">
        <v>38</v>
      </c>
      <c r="N129" s="19">
        <v>4.5399999999999998E-3</v>
      </c>
      <c r="O129" s="28">
        <v>27271.19</v>
      </c>
      <c r="P129" s="14">
        <v>123.81</v>
      </c>
    </row>
    <row r="130" spans="1:16" ht="39" thickBot="1">
      <c r="A130" s="17">
        <v>96</v>
      </c>
      <c r="B130" s="13" t="s">
        <v>19</v>
      </c>
      <c r="C130" s="14" t="s">
        <v>109</v>
      </c>
      <c r="D130" s="14" t="s">
        <v>38</v>
      </c>
      <c r="E130" s="19">
        <v>4.5510000000000002E-2</v>
      </c>
      <c r="F130" s="34">
        <v>28177.97</v>
      </c>
      <c r="G130" s="14">
        <v>1282.3800000000001</v>
      </c>
      <c r="J130" s="17">
        <v>96</v>
      </c>
      <c r="K130" s="13" t="s">
        <v>19</v>
      </c>
      <c r="L130" s="14" t="s">
        <v>109</v>
      </c>
      <c r="M130" s="14" t="s">
        <v>38</v>
      </c>
      <c r="N130" s="19">
        <v>4.5510000000000002E-2</v>
      </c>
      <c r="O130" s="28">
        <v>28177.97</v>
      </c>
      <c r="P130" s="14">
        <v>1282.3800000000001</v>
      </c>
    </row>
    <row r="131" spans="1:16" ht="39" thickBot="1">
      <c r="A131" s="17">
        <v>97</v>
      </c>
      <c r="B131" s="13" t="s">
        <v>19</v>
      </c>
      <c r="C131" s="14" t="s">
        <v>110</v>
      </c>
      <c r="D131" s="14" t="s">
        <v>38</v>
      </c>
      <c r="E131" s="19">
        <v>0.1132</v>
      </c>
      <c r="F131" s="34">
        <v>29805.08</v>
      </c>
      <c r="G131" s="14">
        <v>3373.94</v>
      </c>
      <c r="J131" s="17">
        <v>97</v>
      </c>
      <c r="K131" s="13" t="s">
        <v>19</v>
      </c>
      <c r="L131" s="14" t="s">
        <v>110</v>
      </c>
      <c r="M131" s="14" t="s">
        <v>38</v>
      </c>
      <c r="N131" s="19">
        <v>0.1132</v>
      </c>
      <c r="O131" s="28">
        <v>29805.08</v>
      </c>
      <c r="P131" s="14">
        <v>3373.94</v>
      </c>
    </row>
    <row r="132" spans="1:16" ht="39" thickBot="1">
      <c r="A132" s="17">
        <v>98</v>
      </c>
      <c r="B132" s="13" t="s">
        <v>87</v>
      </c>
      <c r="C132" s="14" t="s">
        <v>88</v>
      </c>
      <c r="D132" s="14" t="s">
        <v>42</v>
      </c>
      <c r="E132" s="19">
        <v>13.84</v>
      </c>
      <c r="F132" s="19">
        <v>93.22</v>
      </c>
      <c r="G132" s="14">
        <v>1290.1600000000001</v>
      </c>
      <c r="J132" s="17">
        <v>98</v>
      </c>
      <c r="K132" s="13" t="s">
        <v>87</v>
      </c>
      <c r="L132" s="14" t="s">
        <v>88</v>
      </c>
      <c r="M132" s="14" t="s">
        <v>42</v>
      </c>
      <c r="N132" s="19">
        <v>13.84</v>
      </c>
      <c r="O132" s="28">
        <v>93.22</v>
      </c>
      <c r="P132" s="14">
        <v>1290.1600000000001</v>
      </c>
    </row>
    <row r="133" spans="1:16" ht="39" thickBot="1">
      <c r="A133" s="17">
        <v>99</v>
      </c>
      <c r="B133" s="13" t="s">
        <v>89</v>
      </c>
      <c r="C133" s="14" t="s">
        <v>90</v>
      </c>
      <c r="D133" s="14" t="s">
        <v>42</v>
      </c>
      <c r="E133" s="19">
        <v>13.84</v>
      </c>
      <c r="F133" s="19" t="s">
        <v>385</v>
      </c>
      <c r="G133" s="14">
        <v>1759.34</v>
      </c>
      <c r="J133" s="17">
        <v>99</v>
      </c>
      <c r="K133" s="13" t="s">
        <v>89</v>
      </c>
      <c r="L133" s="14" t="s">
        <v>90</v>
      </c>
      <c r="M133" s="14" t="s">
        <v>42</v>
      </c>
      <c r="N133" s="19">
        <v>13.84</v>
      </c>
      <c r="O133" s="28" t="s">
        <v>385</v>
      </c>
      <c r="P133" s="14">
        <v>1759.34</v>
      </c>
    </row>
    <row r="134" spans="1:16" ht="26.25" thickBot="1">
      <c r="A134" s="17">
        <v>100</v>
      </c>
      <c r="B134" s="13" t="s">
        <v>22</v>
      </c>
      <c r="C134" s="14" t="s">
        <v>23</v>
      </c>
      <c r="D134" s="14" t="s">
        <v>24</v>
      </c>
      <c r="E134" s="15">
        <v>0.63749999999999996</v>
      </c>
      <c r="F134" s="15" t="s">
        <v>247</v>
      </c>
      <c r="G134" s="16" t="s">
        <v>386</v>
      </c>
      <c r="J134" s="17">
        <v>100</v>
      </c>
      <c r="K134" s="13" t="s">
        <v>22</v>
      </c>
      <c r="L134" s="14" t="s">
        <v>23</v>
      </c>
      <c r="M134" s="14" t="s">
        <v>24</v>
      </c>
      <c r="N134" s="15">
        <v>0.63749999999999996</v>
      </c>
      <c r="O134" s="26" t="s">
        <v>247</v>
      </c>
      <c r="P134" s="16" t="s">
        <v>387</v>
      </c>
    </row>
    <row r="135" spans="1:16" ht="15.75" thickBot="1">
      <c r="A135" s="57" t="s">
        <v>388</v>
      </c>
      <c r="B135" s="58"/>
      <c r="C135" s="58"/>
      <c r="D135" s="58"/>
      <c r="E135" s="58"/>
      <c r="F135" s="59"/>
      <c r="G135" s="14">
        <v>127900.31</v>
      </c>
      <c r="J135" s="57" t="s">
        <v>388</v>
      </c>
      <c r="K135" s="58"/>
      <c r="L135" s="58"/>
      <c r="M135" s="58"/>
      <c r="N135" s="58"/>
      <c r="O135" s="59"/>
      <c r="P135" s="14">
        <v>127900.31</v>
      </c>
    </row>
    <row r="136" spans="1:16" ht="15.75" thickBot="1">
      <c r="A136" s="60" t="s">
        <v>242</v>
      </c>
      <c r="B136" s="61"/>
      <c r="C136" s="61"/>
      <c r="D136" s="61"/>
      <c r="E136" s="61"/>
      <c r="F136" s="62"/>
      <c r="G136" s="13" t="s">
        <v>389</v>
      </c>
      <c r="J136" s="60" t="s">
        <v>242</v>
      </c>
      <c r="K136" s="61"/>
      <c r="L136" s="61"/>
      <c r="M136" s="61"/>
      <c r="N136" s="61"/>
      <c r="O136" s="62"/>
      <c r="P136" s="13">
        <v>173339.95</v>
      </c>
    </row>
    <row r="137" spans="1:16" ht="15.75" thickBot="1">
      <c r="A137" s="57" t="s">
        <v>222</v>
      </c>
      <c r="B137" s="58"/>
      <c r="C137" s="58"/>
      <c r="D137" s="58"/>
      <c r="E137" s="58"/>
      <c r="F137" s="58"/>
      <c r="G137" s="59"/>
      <c r="J137" s="57" t="s">
        <v>222</v>
      </c>
      <c r="K137" s="58"/>
      <c r="L137" s="58"/>
      <c r="M137" s="58"/>
      <c r="N137" s="58"/>
      <c r="O137" s="58"/>
      <c r="P137" s="59"/>
    </row>
    <row r="138" spans="1:16" ht="26.25" thickBot="1">
      <c r="A138" s="17">
        <v>101</v>
      </c>
      <c r="B138" s="13" t="s">
        <v>111</v>
      </c>
      <c r="C138" s="14" t="s">
        <v>112</v>
      </c>
      <c r="D138" s="14" t="s">
        <v>14</v>
      </c>
      <c r="E138" s="15">
        <v>0.4</v>
      </c>
      <c r="F138" s="15" t="s">
        <v>390</v>
      </c>
      <c r="G138" s="16" t="s">
        <v>391</v>
      </c>
      <c r="J138" s="17">
        <v>101</v>
      </c>
      <c r="K138" s="13" t="s">
        <v>111</v>
      </c>
      <c r="L138" s="14" t="s">
        <v>112</v>
      </c>
      <c r="M138" s="14" t="s">
        <v>14</v>
      </c>
      <c r="N138" s="15">
        <v>0.4</v>
      </c>
      <c r="O138" s="26" t="s">
        <v>390</v>
      </c>
      <c r="P138" s="16">
        <v>3389.83</v>
      </c>
    </row>
    <row r="139" spans="1:16" ht="39" thickBot="1">
      <c r="A139" s="17">
        <v>102</v>
      </c>
      <c r="B139" s="13" t="s">
        <v>19</v>
      </c>
      <c r="C139" s="14" t="s">
        <v>40</v>
      </c>
      <c r="D139" s="14" t="s">
        <v>14</v>
      </c>
      <c r="E139" s="15">
        <v>0.42</v>
      </c>
      <c r="F139" s="15" t="s">
        <v>266</v>
      </c>
      <c r="G139" s="16" t="s">
        <v>392</v>
      </c>
      <c r="J139" s="17">
        <v>102</v>
      </c>
      <c r="K139" s="13" t="s">
        <v>19</v>
      </c>
      <c r="L139" s="14" t="s">
        <v>40</v>
      </c>
      <c r="M139" s="14" t="s">
        <v>14</v>
      </c>
      <c r="N139" s="15">
        <v>0.42</v>
      </c>
      <c r="O139" s="26" t="s">
        <v>266</v>
      </c>
      <c r="P139" s="16">
        <v>2854.58</v>
      </c>
    </row>
    <row r="140" spans="1:16" ht="15.75" thickBot="1">
      <c r="A140" s="57" t="s">
        <v>393</v>
      </c>
      <c r="B140" s="58"/>
      <c r="C140" s="58"/>
      <c r="D140" s="58"/>
      <c r="E140" s="58"/>
      <c r="F140" s="59"/>
      <c r="G140" s="32">
        <v>6244.41</v>
      </c>
      <c r="J140" s="57" t="s">
        <v>393</v>
      </c>
      <c r="K140" s="58"/>
      <c r="L140" s="58"/>
      <c r="M140" s="58"/>
      <c r="N140" s="58"/>
      <c r="O140" s="59"/>
      <c r="P140" s="14">
        <v>6244.41</v>
      </c>
    </row>
    <row r="141" spans="1:16" ht="15.75" thickBot="1">
      <c r="A141" s="60" t="s">
        <v>242</v>
      </c>
      <c r="B141" s="61"/>
      <c r="C141" s="61"/>
      <c r="D141" s="61"/>
      <c r="E141" s="61"/>
      <c r="F141" s="62"/>
      <c r="G141" s="33">
        <v>8462.89</v>
      </c>
      <c r="J141" s="60" t="s">
        <v>242</v>
      </c>
      <c r="K141" s="61"/>
      <c r="L141" s="61"/>
      <c r="M141" s="61"/>
      <c r="N141" s="61"/>
      <c r="O141" s="62"/>
      <c r="P141" s="13">
        <v>8462.89</v>
      </c>
    </row>
    <row r="142" spans="1:16" ht="15.75" thickBot="1">
      <c r="A142" s="65" t="s">
        <v>223</v>
      </c>
      <c r="B142" s="66"/>
      <c r="C142" s="66"/>
      <c r="D142" s="66"/>
      <c r="E142" s="66"/>
      <c r="F142" s="66"/>
      <c r="G142" s="67"/>
      <c r="J142" s="65" t="s">
        <v>223</v>
      </c>
      <c r="K142" s="66"/>
      <c r="L142" s="66"/>
      <c r="M142" s="66"/>
      <c r="N142" s="66"/>
      <c r="O142" s="66"/>
      <c r="P142" s="67"/>
    </row>
    <row r="143" spans="1:16" ht="15.75" thickBot="1">
      <c r="A143" s="57" t="s">
        <v>394</v>
      </c>
      <c r="B143" s="58"/>
      <c r="C143" s="58"/>
      <c r="D143" s="58"/>
      <c r="E143" s="58"/>
      <c r="F143" s="58"/>
      <c r="G143" s="59"/>
      <c r="J143" s="57" t="s">
        <v>394</v>
      </c>
      <c r="K143" s="58"/>
      <c r="L143" s="58"/>
      <c r="M143" s="58"/>
      <c r="N143" s="58"/>
      <c r="O143" s="58"/>
      <c r="P143" s="59"/>
    </row>
    <row r="144" spans="1:16" ht="39" thickBot="1">
      <c r="A144" s="17">
        <v>103</v>
      </c>
      <c r="B144" s="13" t="s">
        <v>65</v>
      </c>
      <c r="C144" s="14" t="s">
        <v>66</v>
      </c>
      <c r="D144" s="14" t="s">
        <v>14</v>
      </c>
      <c r="E144" s="15">
        <v>20.260000000000002</v>
      </c>
      <c r="F144" s="15" t="s">
        <v>307</v>
      </c>
      <c r="G144" s="16" t="s">
        <v>395</v>
      </c>
      <c r="J144" s="17">
        <v>103</v>
      </c>
      <c r="K144" s="13" t="s">
        <v>19</v>
      </c>
      <c r="L144" s="14" t="s">
        <v>592</v>
      </c>
      <c r="M144" s="14" t="s">
        <v>14</v>
      </c>
      <c r="N144" s="26">
        <f>8.7</f>
        <v>8.6999999999999993</v>
      </c>
      <c r="O144" s="26">
        <v>8000</v>
      </c>
      <c r="P144" s="40">
        <f>N144*O144</f>
        <v>69600</v>
      </c>
    </row>
    <row r="145" spans="1:16" ht="39" thickBot="1">
      <c r="A145" s="17">
        <v>104</v>
      </c>
      <c r="B145" s="13" t="s">
        <v>65</v>
      </c>
      <c r="C145" s="14" t="s">
        <v>67</v>
      </c>
      <c r="D145" s="14" t="s">
        <v>14</v>
      </c>
      <c r="E145" s="15">
        <v>4.3600000000000003</v>
      </c>
      <c r="F145" s="15" t="s">
        <v>307</v>
      </c>
      <c r="G145" s="16" t="s">
        <v>396</v>
      </c>
      <c r="J145" s="17">
        <v>104</v>
      </c>
      <c r="K145" s="13" t="s">
        <v>19</v>
      </c>
      <c r="L145" s="14" t="s">
        <v>595</v>
      </c>
      <c r="M145" s="14" t="s">
        <v>14</v>
      </c>
      <c r="N145" s="26">
        <f>36.62*0.2</f>
        <v>7.3239999999999998</v>
      </c>
      <c r="O145" s="26">
        <v>2200</v>
      </c>
      <c r="P145" s="40">
        <f>N145*O145</f>
        <v>16112.8</v>
      </c>
    </row>
    <row r="146" spans="1:16" ht="39" thickBot="1">
      <c r="A146" s="17">
        <v>105</v>
      </c>
      <c r="B146" s="13" t="s">
        <v>19</v>
      </c>
      <c r="C146" s="14" t="s">
        <v>68</v>
      </c>
      <c r="D146" s="14" t="s">
        <v>14</v>
      </c>
      <c r="E146" s="15">
        <v>24.62</v>
      </c>
      <c r="F146" s="15" t="s">
        <v>397</v>
      </c>
      <c r="G146" s="16" t="s">
        <v>398</v>
      </c>
      <c r="J146" s="17">
        <v>105</v>
      </c>
      <c r="K146" s="13" t="s">
        <v>19</v>
      </c>
      <c r="L146" s="14" t="s">
        <v>599</v>
      </c>
      <c r="M146" s="14" t="s">
        <v>14</v>
      </c>
      <c r="N146" s="15">
        <v>8.6999999999999993</v>
      </c>
      <c r="O146" s="26">
        <v>1000</v>
      </c>
      <c r="P146" s="30">
        <f>N146*O146</f>
        <v>8700</v>
      </c>
    </row>
    <row r="147" spans="1:16" ht="39" thickBot="1">
      <c r="A147" s="17">
        <v>106</v>
      </c>
      <c r="B147" s="13" t="s">
        <v>19</v>
      </c>
      <c r="C147" s="14" t="s">
        <v>69</v>
      </c>
      <c r="D147" s="14" t="s">
        <v>45</v>
      </c>
      <c r="E147" s="15">
        <v>615.5</v>
      </c>
      <c r="F147" s="15" t="s">
        <v>312</v>
      </c>
      <c r="G147" s="16" t="s">
        <v>399</v>
      </c>
      <c r="J147" s="17">
        <v>106</v>
      </c>
      <c r="K147" s="13" t="s">
        <v>19</v>
      </c>
      <c r="L147" s="14" t="s">
        <v>597</v>
      </c>
      <c r="M147" s="14" t="s">
        <v>602</v>
      </c>
      <c r="N147" s="15">
        <v>22.53</v>
      </c>
      <c r="O147" s="26">
        <v>500</v>
      </c>
      <c r="P147" s="30">
        <f>O147*N147</f>
        <v>11265</v>
      </c>
    </row>
    <row r="148" spans="1:16" ht="39" thickBot="1">
      <c r="A148" s="17">
        <v>107</v>
      </c>
      <c r="B148" s="13" t="s">
        <v>19</v>
      </c>
      <c r="C148" s="14" t="s">
        <v>70</v>
      </c>
      <c r="D148" s="14" t="s">
        <v>45</v>
      </c>
      <c r="E148" s="15">
        <v>197</v>
      </c>
      <c r="F148" s="15" t="s">
        <v>314</v>
      </c>
      <c r="G148" s="16" t="s">
        <v>400</v>
      </c>
      <c r="J148" s="17">
        <v>107</v>
      </c>
      <c r="K148" s="13" t="s">
        <v>19</v>
      </c>
      <c r="L148" s="14" t="s">
        <v>598</v>
      </c>
      <c r="M148" s="14"/>
      <c r="N148" s="15"/>
      <c r="O148" s="26"/>
      <c r="P148" s="30"/>
    </row>
    <row r="149" spans="1:16" ht="39" thickBot="1">
      <c r="A149" s="17">
        <v>108</v>
      </c>
      <c r="B149" s="13" t="s">
        <v>71</v>
      </c>
      <c r="C149" s="14" t="s">
        <v>72</v>
      </c>
      <c r="D149" s="14" t="s">
        <v>42</v>
      </c>
      <c r="E149" s="15">
        <v>76.05</v>
      </c>
      <c r="F149" s="15">
        <v>593.22</v>
      </c>
      <c r="G149" s="16" t="s">
        <v>401</v>
      </c>
      <c r="J149" s="17">
        <v>108</v>
      </c>
      <c r="K149" s="13" t="s">
        <v>19</v>
      </c>
      <c r="L149" s="14" t="s">
        <v>600</v>
      </c>
      <c r="M149" s="14" t="s">
        <v>42</v>
      </c>
      <c r="N149" s="26">
        <v>63.7</v>
      </c>
      <c r="O149" s="26">
        <v>127.12</v>
      </c>
      <c r="P149" s="30">
        <f>N149*O149</f>
        <v>8097.5440000000008</v>
      </c>
    </row>
    <row r="150" spans="1:16" ht="39" thickBot="1">
      <c r="A150" s="17">
        <v>109</v>
      </c>
      <c r="B150" s="13" t="s">
        <v>19</v>
      </c>
      <c r="C150" s="14" t="s">
        <v>73</v>
      </c>
      <c r="D150" s="14" t="s">
        <v>21</v>
      </c>
      <c r="E150" s="15">
        <v>3297</v>
      </c>
      <c r="F150" s="15" t="s">
        <v>317</v>
      </c>
      <c r="G150" s="16" t="s">
        <v>402</v>
      </c>
      <c r="J150" s="17">
        <v>109</v>
      </c>
      <c r="K150" s="13"/>
      <c r="L150" s="14"/>
      <c r="M150" s="14"/>
      <c r="N150" s="15"/>
      <c r="O150" s="26"/>
      <c r="P150" s="30"/>
    </row>
    <row r="151" spans="1:16" ht="39" thickBot="1">
      <c r="A151" s="17">
        <v>110</v>
      </c>
      <c r="B151" s="13" t="s">
        <v>19</v>
      </c>
      <c r="C151" s="14" t="s">
        <v>74</v>
      </c>
      <c r="D151" s="14" t="s">
        <v>21</v>
      </c>
      <c r="E151" s="15">
        <v>582</v>
      </c>
      <c r="F151" s="15" t="s">
        <v>319</v>
      </c>
      <c r="G151" s="16" t="s">
        <v>403</v>
      </c>
      <c r="J151" s="17">
        <v>110</v>
      </c>
      <c r="K151" s="13"/>
      <c r="L151" s="14"/>
      <c r="M151" s="14"/>
      <c r="N151" s="15"/>
      <c r="O151" s="26"/>
      <c r="P151" s="30"/>
    </row>
    <row r="152" spans="1:16" ht="39" thickBot="1">
      <c r="A152" s="17">
        <v>111</v>
      </c>
      <c r="B152" s="13" t="s">
        <v>19</v>
      </c>
      <c r="C152" s="14" t="s">
        <v>64</v>
      </c>
      <c r="D152" s="14" t="s">
        <v>14</v>
      </c>
      <c r="E152" s="15">
        <v>1.74915</v>
      </c>
      <c r="F152" s="15" t="s">
        <v>303</v>
      </c>
      <c r="G152" s="16" t="s">
        <v>404</v>
      </c>
      <c r="J152" s="17">
        <v>111</v>
      </c>
      <c r="K152" s="13"/>
      <c r="L152" s="14"/>
      <c r="M152" s="14"/>
      <c r="N152" s="15"/>
      <c r="O152" s="26"/>
      <c r="P152" s="30"/>
    </row>
    <row r="153" spans="1:16" ht="40.5" customHeight="1" thickBot="1">
      <c r="A153" s="17">
        <v>112</v>
      </c>
      <c r="B153" s="13" t="s">
        <v>75</v>
      </c>
      <c r="C153" s="14" t="s">
        <v>322</v>
      </c>
      <c r="D153" s="14" t="s">
        <v>38</v>
      </c>
      <c r="E153" s="15">
        <v>5.2200000000000003E-2</v>
      </c>
      <c r="F153" s="15" t="s">
        <v>323</v>
      </c>
      <c r="G153" s="16" t="s">
        <v>405</v>
      </c>
      <c r="J153" s="17">
        <v>112</v>
      </c>
      <c r="K153" s="13" t="s">
        <v>75</v>
      </c>
      <c r="L153" s="14" t="s">
        <v>322</v>
      </c>
      <c r="M153" s="14" t="s">
        <v>38</v>
      </c>
      <c r="N153" s="15">
        <v>5.2200000000000003E-2</v>
      </c>
      <c r="O153" s="26" t="s">
        <v>323</v>
      </c>
      <c r="P153" s="30">
        <v>309.66000000000003</v>
      </c>
    </row>
    <row r="154" spans="1:16" ht="39" thickBot="1">
      <c r="A154" s="17">
        <v>113</v>
      </c>
      <c r="B154" s="13" t="s">
        <v>19</v>
      </c>
      <c r="C154" s="14" t="s">
        <v>76</v>
      </c>
      <c r="D154" s="14" t="s">
        <v>42</v>
      </c>
      <c r="E154" s="15">
        <v>25.096499999999999</v>
      </c>
      <c r="F154" s="15" t="s">
        <v>325</v>
      </c>
      <c r="G154" s="16" t="s">
        <v>406</v>
      </c>
      <c r="J154" s="17">
        <v>113</v>
      </c>
      <c r="K154" s="13" t="s">
        <v>19</v>
      </c>
      <c r="L154" s="14" t="s">
        <v>76</v>
      </c>
      <c r="M154" s="14" t="s">
        <v>42</v>
      </c>
      <c r="N154" s="15">
        <v>25.096499999999999</v>
      </c>
      <c r="O154" s="26" t="s">
        <v>325</v>
      </c>
      <c r="P154" s="30">
        <v>2032.82</v>
      </c>
    </row>
    <row r="155" spans="1:16" ht="37.5" customHeight="1" thickBot="1">
      <c r="A155" s="17">
        <v>114</v>
      </c>
      <c r="B155" s="13" t="s">
        <v>77</v>
      </c>
      <c r="C155" s="14" t="s">
        <v>78</v>
      </c>
      <c r="D155" s="14" t="s">
        <v>14</v>
      </c>
      <c r="E155" s="15">
        <v>0.14000000000000001</v>
      </c>
      <c r="F155" s="15" t="s">
        <v>327</v>
      </c>
      <c r="G155" s="16" t="s">
        <v>407</v>
      </c>
      <c r="J155" s="17">
        <v>114</v>
      </c>
      <c r="K155" s="13"/>
      <c r="L155" s="14"/>
      <c r="M155" s="14"/>
      <c r="N155" s="15"/>
      <c r="O155" s="26"/>
      <c r="P155" s="30"/>
    </row>
    <row r="156" spans="1:16" ht="39" thickBot="1">
      <c r="A156" s="17">
        <v>115</v>
      </c>
      <c r="B156" s="13" t="s">
        <v>19</v>
      </c>
      <c r="C156" s="14" t="s">
        <v>79</v>
      </c>
      <c r="D156" s="14" t="s">
        <v>21</v>
      </c>
      <c r="E156" s="15">
        <v>55.16</v>
      </c>
      <c r="F156" s="15" t="s">
        <v>329</v>
      </c>
      <c r="G156" s="16" t="s">
        <v>408</v>
      </c>
      <c r="J156" s="17">
        <v>115</v>
      </c>
      <c r="K156" s="13"/>
      <c r="L156" s="14"/>
      <c r="M156" s="14"/>
      <c r="N156" s="15"/>
      <c r="O156" s="26"/>
      <c r="P156" s="30"/>
    </row>
    <row r="157" spans="1:16" ht="39" thickBot="1">
      <c r="A157" s="17">
        <v>116</v>
      </c>
      <c r="B157" s="13" t="s">
        <v>19</v>
      </c>
      <c r="C157" s="14" t="s">
        <v>64</v>
      </c>
      <c r="D157" s="14" t="s">
        <v>14</v>
      </c>
      <c r="E157" s="15">
        <v>3.2759999999999997E-2</v>
      </c>
      <c r="F157" s="15" t="s">
        <v>303</v>
      </c>
      <c r="G157" s="16" t="s">
        <v>409</v>
      </c>
      <c r="J157" s="17">
        <v>116</v>
      </c>
      <c r="K157" s="13"/>
      <c r="L157" s="14"/>
      <c r="M157" s="14"/>
      <c r="N157" s="15"/>
      <c r="O157" s="26"/>
      <c r="P157" s="30"/>
    </row>
    <row r="158" spans="1:16" ht="51.75" thickBot="1">
      <c r="A158" s="17">
        <v>117</v>
      </c>
      <c r="B158" s="13" t="s">
        <v>84</v>
      </c>
      <c r="C158" s="14" t="s">
        <v>85</v>
      </c>
      <c r="D158" s="14" t="s">
        <v>113</v>
      </c>
      <c r="E158" s="15">
        <v>0.17</v>
      </c>
      <c r="F158" s="15" t="s">
        <v>339</v>
      </c>
      <c r="G158" s="16" t="s">
        <v>410</v>
      </c>
      <c r="J158" s="17">
        <v>117</v>
      </c>
      <c r="K158" s="13"/>
      <c r="L158" s="14"/>
      <c r="M158" s="14"/>
      <c r="N158" s="15"/>
      <c r="O158" s="26"/>
      <c r="P158" s="30"/>
    </row>
    <row r="159" spans="1:16" ht="39" thickBot="1">
      <c r="A159" s="17">
        <v>118</v>
      </c>
      <c r="B159" s="13" t="s">
        <v>19</v>
      </c>
      <c r="C159" s="14" t="s">
        <v>86</v>
      </c>
      <c r="D159" s="14" t="s">
        <v>38</v>
      </c>
      <c r="E159" s="15">
        <v>0.18</v>
      </c>
      <c r="F159" s="18" t="s">
        <v>341</v>
      </c>
      <c r="G159" s="16" t="s">
        <v>411</v>
      </c>
      <c r="J159" s="17">
        <v>118</v>
      </c>
      <c r="K159" s="13"/>
      <c r="L159" s="14"/>
      <c r="M159" s="14"/>
      <c r="N159" s="15"/>
      <c r="O159" s="27"/>
      <c r="P159" s="30"/>
    </row>
    <row r="160" spans="1:16" ht="39" thickBot="1">
      <c r="A160" s="17">
        <v>119</v>
      </c>
      <c r="B160" s="13" t="s">
        <v>87</v>
      </c>
      <c r="C160" s="14" t="s">
        <v>88</v>
      </c>
      <c r="D160" s="14" t="s">
        <v>42</v>
      </c>
      <c r="E160" s="15">
        <v>5.61</v>
      </c>
      <c r="F160" s="15" t="s">
        <v>343</v>
      </c>
      <c r="G160" s="16" t="s">
        <v>412</v>
      </c>
      <c r="J160" s="17">
        <v>119</v>
      </c>
      <c r="K160" s="13"/>
      <c r="L160" s="14"/>
      <c r="M160" s="14"/>
      <c r="N160" s="15"/>
      <c r="O160" s="26"/>
      <c r="P160" s="30"/>
    </row>
    <row r="161" spans="1:17" ht="39" thickBot="1">
      <c r="A161" s="17">
        <v>120</v>
      </c>
      <c r="B161" s="13" t="s">
        <v>89</v>
      </c>
      <c r="C161" s="14" t="s">
        <v>90</v>
      </c>
      <c r="D161" s="14" t="s">
        <v>42</v>
      </c>
      <c r="E161" s="15">
        <v>5.61</v>
      </c>
      <c r="F161" s="15">
        <v>127.12</v>
      </c>
      <c r="G161" s="16" t="s">
        <v>413</v>
      </c>
      <c r="J161" s="17">
        <v>120</v>
      </c>
      <c r="K161" s="13"/>
      <c r="L161" s="14"/>
      <c r="M161" s="14"/>
      <c r="N161" s="15"/>
      <c r="O161" s="26"/>
      <c r="P161" s="30"/>
    </row>
    <row r="162" spans="1:17" ht="39" customHeight="1" thickBot="1">
      <c r="A162" s="17">
        <v>121</v>
      </c>
      <c r="B162" s="13" t="s">
        <v>80</v>
      </c>
      <c r="C162" s="14" t="s">
        <v>81</v>
      </c>
      <c r="D162" s="14" t="s">
        <v>21</v>
      </c>
      <c r="E162" s="15">
        <v>13</v>
      </c>
      <c r="F162" s="15">
        <v>211.86</v>
      </c>
      <c r="G162" s="16" t="s">
        <v>414</v>
      </c>
      <c r="J162" s="17">
        <v>121</v>
      </c>
      <c r="K162" s="13" t="s">
        <v>80</v>
      </c>
      <c r="L162" s="14" t="s">
        <v>81</v>
      </c>
      <c r="M162" s="14" t="s">
        <v>21</v>
      </c>
      <c r="N162" s="15">
        <v>13</v>
      </c>
      <c r="O162" s="26">
        <v>211.86</v>
      </c>
      <c r="P162" s="30">
        <v>2754.18</v>
      </c>
    </row>
    <row r="163" spans="1:17" ht="39" thickBot="1">
      <c r="A163" s="17">
        <v>122</v>
      </c>
      <c r="B163" s="13" t="s">
        <v>19</v>
      </c>
      <c r="C163" s="14" t="s">
        <v>114</v>
      </c>
      <c r="D163" s="14" t="s">
        <v>21</v>
      </c>
      <c r="E163" s="15">
        <v>3</v>
      </c>
      <c r="F163" s="18">
        <v>723.41</v>
      </c>
      <c r="G163" s="16" t="s">
        <v>415</v>
      </c>
      <c r="J163" s="17">
        <v>122</v>
      </c>
      <c r="K163" s="13" t="s">
        <v>19</v>
      </c>
      <c r="L163" s="14" t="s">
        <v>114</v>
      </c>
      <c r="M163" s="14" t="s">
        <v>21</v>
      </c>
      <c r="N163" s="15">
        <v>3</v>
      </c>
      <c r="O163" s="53">
        <v>723.41</v>
      </c>
      <c r="P163" s="30">
        <v>2170.23</v>
      </c>
    </row>
    <row r="164" spans="1:17" ht="39" thickBot="1">
      <c r="A164" s="17">
        <v>123</v>
      </c>
      <c r="B164" s="13" t="s">
        <v>19</v>
      </c>
      <c r="C164" s="14" t="s">
        <v>83</v>
      </c>
      <c r="D164" s="14" t="s">
        <v>21</v>
      </c>
      <c r="E164" s="15">
        <v>10</v>
      </c>
      <c r="F164" s="18">
        <v>603.53</v>
      </c>
      <c r="G164" s="16" t="s">
        <v>416</v>
      </c>
      <c r="J164" s="17">
        <v>123</v>
      </c>
      <c r="K164" s="13" t="s">
        <v>19</v>
      </c>
      <c r="L164" s="14" t="s">
        <v>83</v>
      </c>
      <c r="M164" s="14" t="s">
        <v>21</v>
      </c>
      <c r="N164" s="15">
        <v>10</v>
      </c>
      <c r="O164" s="53">
        <v>603.53</v>
      </c>
      <c r="P164" s="30">
        <v>6035.3</v>
      </c>
    </row>
    <row r="165" spans="1:17" ht="39" thickBot="1">
      <c r="A165" s="17">
        <v>124</v>
      </c>
      <c r="B165" s="13" t="s">
        <v>19</v>
      </c>
      <c r="C165" s="14" t="s">
        <v>64</v>
      </c>
      <c r="D165" s="14" t="s">
        <v>14</v>
      </c>
      <c r="E165" s="15">
        <v>4.2900000000000001E-2</v>
      </c>
      <c r="F165" s="15" t="s">
        <v>303</v>
      </c>
      <c r="G165" s="16" t="s">
        <v>417</v>
      </c>
      <c r="J165" s="17">
        <v>124</v>
      </c>
      <c r="K165" s="13" t="s">
        <v>19</v>
      </c>
      <c r="L165" s="14" t="s">
        <v>64</v>
      </c>
      <c r="M165" s="14" t="s">
        <v>14</v>
      </c>
      <c r="N165" s="15">
        <v>4.2900000000000001E-2</v>
      </c>
      <c r="O165" s="26" t="s">
        <v>303</v>
      </c>
      <c r="P165" s="30">
        <v>108.34</v>
      </c>
    </row>
    <row r="166" spans="1:17" ht="39.75" customHeight="1" thickBot="1">
      <c r="A166" s="17">
        <v>125</v>
      </c>
      <c r="B166" s="13" t="s">
        <v>47</v>
      </c>
      <c r="C166" s="14" t="s">
        <v>48</v>
      </c>
      <c r="D166" s="14" t="s">
        <v>14</v>
      </c>
      <c r="E166" s="15">
        <v>0.14000000000000001</v>
      </c>
      <c r="F166" s="15">
        <v>508.47</v>
      </c>
      <c r="G166" s="16" t="s">
        <v>418</v>
      </c>
      <c r="J166" s="17">
        <v>125</v>
      </c>
      <c r="K166" s="13"/>
      <c r="L166" s="14"/>
      <c r="M166" s="14"/>
      <c r="N166" s="15"/>
      <c r="O166" s="26"/>
      <c r="P166" s="30"/>
    </row>
    <row r="167" spans="1:17" ht="39" thickBot="1">
      <c r="A167" s="17">
        <v>126</v>
      </c>
      <c r="B167" s="13" t="s">
        <v>19</v>
      </c>
      <c r="C167" s="14" t="s">
        <v>49</v>
      </c>
      <c r="D167" s="14" t="s">
        <v>14</v>
      </c>
      <c r="E167" s="15">
        <v>0.14000000000000001</v>
      </c>
      <c r="F167" s="15" t="s">
        <v>382</v>
      </c>
      <c r="G167" s="16" t="s">
        <v>419</v>
      </c>
      <c r="J167" s="17">
        <v>126</v>
      </c>
      <c r="K167" s="13"/>
      <c r="L167" s="14"/>
      <c r="M167" s="14"/>
      <c r="N167" s="15"/>
      <c r="O167" s="26"/>
      <c r="P167" s="30"/>
    </row>
    <row r="168" spans="1:17" ht="40.5" customHeight="1" thickBot="1">
      <c r="A168" s="17">
        <v>127</v>
      </c>
      <c r="B168" s="13" t="s">
        <v>77</v>
      </c>
      <c r="C168" s="14" t="s">
        <v>78</v>
      </c>
      <c r="D168" s="14" t="s">
        <v>14</v>
      </c>
      <c r="E168" s="15">
        <v>2.5</v>
      </c>
      <c r="F168" s="15" t="s">
        <v>327</v>
      </c>
      <c r="G168" s="16" t="s">
        <v>420</v>
      </c>
      <c r="J168" s="17">
        <v>127</v>
      </c>
      <c r="K168" s="13"/>
      <c r="L168" s="14"/>
      <c r="M168" s="14"/>
      <c r="N168" s="15"/>
      <c r="O168" s="26"/>
      <c r="P168" s="30"/>
    </row>
    <row r="169" spans="1:17" ht="39" thickBot="1">
      <c r="A169" s="17">
        <v>128</v>
      </c>
      <c r="B169" s="13" t="s">
        <v>19</v>
      </c>
      <c r="C169" s="14" t="s">
        <v>79</v>
      </c>
      <c r="D169" s="14" t="s">
        <v>21</v>
      </c>
      <c r="E169" s="15">
        <v>985</v>
      </c>
      <c r="F169" s="15" t="s">
        <v>329</v>
      </c>
      <c r="G169" s="16" t="s">
        <v>421</v>
      </c>
      <c r="J169" s="17">
        <v>128</v>
      </c>
      <c r="K169" s="13"/>
      <c r="L169" s="14"/>
      <c r="M169" s="14"/>
      <c r="N169" s="15"/>
      <c r="O169" s="26"/>
      <c r="P169" s="30"/>
    </row>
    <row r="170" spans="1:17" ht="39" thickBot="1">
      <c r="A170" s="17">
        <v>129</v>
      </c>
      <c r="B170" s="13" t="s">
        <v>19</v>
      </c>
      <c r="C170" s="14" t="s">
        <v>64</v>
      </c>
      <c r="D170" s="14" t="s">
        <v>14</v>
      </c>
      <c r="E170" s="15">
        <v>0.58499999999999996</v>
      </c>
      <c r="F170" s="15" t="s">
        <v>303</v>
      </c>
      <c r="G170" s="16" t="s">
        <v>422</v>
      </c>
      <c r="J170" s="17">
        <v>129</v>
      </c>
      <c r="K170" s="13"/>
      <c r="L170" s="14"/>
      <c r="M170" s="14"/>
      <c r="N170" s="15"/>
      <c r="O170" s="26"/>
      <c r="P170" s="30"/>
    </row>
    <row r="171" spans="1:17" ht="35.25" customHeight="1" thickBot="1">
      <c r="A171" s="17">
        <v>130</v>
      </c>
      <c r="B171" s="13" t="s">
        <v>22</v>
      </c>
      <c r="C171" s="14" t="s">
        <v>23</v>
      </c>
      <c r="D171" s="14" t="s">
        <v>24</v>
      </c>
      <c r="E171" s="15">
        <v>1.7424999999999999</v>
      </c>
      <c r="F171" s="15" t="s">
        <v>247</v>
      </c>
      <c r="G171" s="16" t="s">
        <v>423</v>
      </c>
      <c r="J171" s="17">
        <v>130</v>
      </c>
      <c r="K171" s="13" t="s">
        <v>22</v>
      </c>
      <c r="L171" s="14" t="s">
        <v>23</v>
      </c>
      <c r="M171" s="14" t="s">
        <v>24</v>
      </c>
      <c r="N171" s="15">
        <v>1.7424999999999999</v>
      </c>
      <c r="O171" s="26" t="s">
        <v>247</v>
      </c>
      <c r="P171" s="30">
        <v>20673.73</v>
      </c>
    </row>
    <row r="172" spans="1:17" ht="15.75" thickBot="1">
      <c r="A172" s="57" t="s">
        <v>424</v>
      </c>
      <c r="B172" s="58"/>
      <c r="C172" s="58"/>
      <c r="D172" s="58"/>
      <c r="E172" s="58"/>
      <c r="F172" s="59"/>
      <c r="G172" s="14">
        <v>273134.28000000003</v>
      </c>
      <c r="J172" s="57" t="s">
        <v>424</v>
      </c>
      <c r="K172" s="58"/>
      <c r="L172" s="58"/>
      <c r="M172" s="58"/>
      <c r="N172" s="58"/>
      <c r="O172" s="59"/>
      <c r="P172" s="41">
        <f>SUM(P144:P171)</f>
        <v>147859.60399999999</v>
      </c>
      <c r="Q172" s="29"/>
    </row>
    <row r="173" spans="1:17" ht="15.75" thickBot="1">
      <c r="A173" s="60" t="s">
        <v>242</v>
      </c>
      <c r="B173" s="61"/>
      <c r="C173" s="61"/>
      <c r="D173" s="61"/>
      <c r="E173" s="61"/>
      <c r="F173" s="62"/>
      <c r="G173" s="13">
        <v>370171.76</v>
      </c>
      <c r="J173" s="60" t="s">
        <v>242</v>
      </c>
      <c r="K173" s="61"/>
      <c r="L173" s="61"/>
      <c r="M173" s="61"/>
      <c r="N173" s="61"/>
      <c r="O173" s="62"/>
      <c r="P173" s="50">
        <f>P172/0.7378583</f>
        <v>200390.24295044184</v>
      </c>
    </row>
    <row r="174" spans="1:17" ht="15.75" thickBot="1">
      <c r="A174" s="57" t="s">
        <v>224</v>
      </c>
      <c r="B174" s="58"/>
      <c r="C174" s="58"/>
      <c r="D174" s="58"/>
      <c r="E174" s="58"/>
      <c r="F174" s="58"/>
      <c r="G174" s="59"/>
      <c r="J174" s="57" t="s">
        <v>224</v>
      </c>
      <c r="K174" s="58"/>
      <c r="L174" s="58"/>
      <c r="M174" s="58"/>
      <c r="N174" s="58"/>
      <c r="O174" s="58"/>
      <c r="P174" s="59"/>
    </row>
    <row r="175" spans="1:17" ht="39" thickBot="1">
      <c r="A175" s="17">
        <v>131</v>
      </c>
      <c r="B175" s="13" t="s">
        <v>65</v>
      </c>
      <c r="C175" s="14" t="s">
        <v>91</v>
      </c>
      <c r="D175" s="14" t="s">
        <v>42</v>
      </c>
      <c r="E175" s="15">
        <v>30.84</v>
      </c>
      <c r="F175" s="15">
        <v>338.98</v>
      </c>
      <c r="G175" s="16" t="s">
        <v>425</v>
      </c>
      <c r="J175" s="17">
        <v>131</v>
      </c>
      <c r="K175" s="13" t="s">
        <v>19</v>
      </c>
      <c r="L175" s="14" t="s">
        <v>592</v>
      </c>
      <c r="M175" s="14" t="s">
        <v>14</v>
      </c>
      <c r="N175" s="26">
        <f>0.8</f>
        <v>0.8</v>
      </c>
      <c r="O175" s="26">
        <v>8000</v>
      </c>
      <c r="P175" s="40">
        <f>N175*O175</f>
        <v>6400</v>
      </c>
    </row>
    <row r="176" spans="1:17" ht="39" thickBot="1">
      <c r="A176" s="17">
        <v>132</v>
      </c>
      <c r="B176" s="13" t="s">
        <v>19</v>
      </c>
      <c r="C176" s="14" t="s">
        <v>92</v>
      </c>
      <c r="D176" s="14" t="s">
        <v>14</v>
      </c>
      <c r="E176" s="15">
        <v>3.08</v>
      </c>
      <c r="F176" s="15" t="s">
        <v>310</v>
      </c>
      <c r="G176" s="16" t="s">
        <v>426</v>
      </c>
      <c r="J176" s="17">
        <v>132</v>
      </c>
      <c r="K176" s="13" t="s">
        <v>19</v>
      </c>
      <c r="L176" s="14" t="s">
        <v>599</v>
      </c>
      <c r="M176" s="14" t="s">
        <v>14</v>
      </c>
      <c r="N176" s="26">
        <v>0.8</v>
      </c>
      <c r="O176" s="26">
        <v>1000</v>
      </c>
      <c r="P176" s="40">
        <f>O176*N176</f>
        <v>800</v>
      </c>
    </row>
    <row r="177" spans="1:18" ht="39" thickBot="1">
      <c r="A177" s="17">
        <v>133</v>
      </c>
      <c r="B177" s="13" t="s">
        <v>19</v>
      </c>
      <c r="C177" s="14" t="s">
        <v>69</v>
      </c>
      <c r="D177" s="14" t="s">
        <v>45</v>
      </c>
      <c r="E177" s="15">
        <v>77</v>
      </c>
      <c r="F177" s="15" t="s">
        <v>312</v>
      </c>
      <c r="G177" s="16" t="s">
        <v>427</v>
      </c>
      <c r="J177" s="17">
        <v>133</v>
      </c>
      <c r="K177" s="13" t="s">
        <v>19</v>
      </c>
      <c r="L177" s="14" t="s">
        <v>597</v>
      </c>
      <c r="M177" s="14" t="s">
        <v>602</v>
      </c>
      <c r="N177" s="15">
        <v>11.27</v>
      </c>
      <c r="O177" s="26">
        <v>500</v>
      </c>
      <c r="P177" s="30">
        <f>N177*O177</f>
        <v>5635</v>
      </c>
    </row>
    <row r="178" spans="1:18" ht="39" thickBot="1">
      <c r="A178" s="17">
        <v>134</v>
      </c>
      <c r="B178" s="13" t="s">
        <v>19</v>
      </c>
      <c r="C178" s="14" t="s">
        <v>70</v>
      </c>
      <c r="D178" s="14" t="s">
        <v>45</v>
      </c>
      <c r="E178" s="15">
        <v>25</v>
      </c>
      <c r="F178" s="15" t="s">
        <v>314</v>
      </c>
      <c r="G178" s="16" t="s">
        <v>428</v>
      </c>
      <c r="J178" s="17">
        <v>134</v>
      </c>
      <c r="K178" s="13" t="s">
        <v>19</v>
      </c>
      <c r="L178" s="14" t="s">
        <v>598</v>
      </c>
      <c r="M178" s="14"/>
      <c r="N178" s="15"/>
      <c r="O178" s="26"/>
      <c r="P178" s="30"/>
    </row>
    <row r="179" spans="1:18" ht="51.75" thickBot="1">
      <c r="A179" s="17">
        <v>135</v>
      </c>
      <c r="B179" s="13" t="s">
        <v>84</v>
      </c>
      <c r="C179" s="14" t="s">
        <v>85</v>
      </c>
      <c r="D179" s="14" t="s">
        <v>38</v>
      </c>
      <c r="E179" s="15">
        <v>0.08</v>
      </c>
      <c r="F179" s="15" t="s">
        <v>339</v>
      </c>
      <c r="G179" s="16" t="s">
        <v>429</v>
      </c>
      <c r="J179" s="17">
        <v>135</v>
      </c>
      <c r="K179" s="13"/>
      <c r="L179" s="14"/>
      <c r="M179" s="14"/>
      <c r="N179" s="15"/>
      <c r="O179" s="26"/>
      <c r="P179" s="30"/>
    </row>
    <row r="180" spans="1:18" ht="39" thickBot="1">
      <c r="A180" s="17">
        <v>136</v>
      </c>
      <c r="B180" s="13" t="s">
        <v>19</v>
      </c>
      <c r="C180" s="14" t="s">
        <v>86</v>
      </c>
      <c r="D180" s="14" t="s">
        <v>38</v>
      </c>
      <c r="E180" s="15">
        <v>0.08</v>
      </c>
      <c r="F180" s="18" t="s">
        <v>341</v>
      </c>
      <c r="G180" s="16" t="s">
        <v>430</v>
      </c>
      <c r="J180" s="17">
        <v>136</v>
      </c>
      <c r="K180" s="13"/>
      <c r="L180" s="14"/>
      <c r="M180" s="14"/>
      <c r="N180" s="15"/>
      <c r="O180" s="27"/>
      <c r="P180" s="30"/>
    </row>
    <row r="181" spans="1:18" ht="38.25" customHeight="1" thickBot="1">
      <c r="A181" s="17">
        <v>137</v>
      </c>
      <c r="B181" s="13" t="s">
        <v>87</v>
      </c>
      <c r="C181" s="14" t="s">
        <v>88</v>
      </c>
      <c r="D181" s="14" t="s">
        <v>42</v>
      </c>
      <c r="E181" s="15">
        <v>2.64</v>
      </c>
      <c r="F181" s="15" t="s">
        <v>343</v>
      </c>
      <c r="G181" s="16" t="s">
        <v>431</v>
      </c>
      <c r="J181" s="17">
        <v>137</v>
      </c>
      <c r="K181" s="13"/>
      <c r="L181" s="14"/>
      <c r="M181" s="14"/>
      <c r="N181" s="15"/>
      <c r="O181" s="26"/>
      <c r="P181" s="30"/>
    </row>
    <row r="182" spans="1:18" ht="39" thickBot="1">
      <c r="A182" s="17">
        <v>138</v>
      </c>
      <c r="B182" s="13" t="s">
        <v>89</v>
      </c>
      <c r="C182" s="14" t="s">
        <v>90</v>
      </c>
      <c r="D182" s="14" t="s">
        <v>42</v>
      </c>
      <c r="E182" s="15">
        <v>2.64</v>
      </c>
      <c r="F182" s="15">
        <v>127.12</v>
      </c>
      <c r="G182" s="16" t="s">
        <v>432</v>
      </c>
      <c r="J182" s="17">
        <v>138</v>
      </c>
      <c r="K182" s="13"/>
      <c r="L182" s="14"/>
      <c r="M182" s="14"/>
      <c r="N182" s="15"/>
      <c r="O182" s="26"/>
      <c r="P182" s="30"/>
    </row>
    <row r="183" spans="1:18" ht="26.25" thickBot="1">
      <c r="A183" s="17">
        <v>139</v>
      </c>
      <c r="B183" s="13" t="s">
        <v>22</v>
      </c>
      <c r="C183" s="14" t="s">
        <v>23</v>
      </c>
      <c r="D183" s="14" t="s">
        <v>24</v>
      </c>
      <c r="E183" s="15">
        <v>0.05</v>
      </c>
      <c r="F183" s="15" t="s">
        <v>247</v>
      </c>
      <c r="G183" s="16" t="s">
        <v>433</v>
      </c>
      <c r="J183" s="17">
        <v>139</v>
      </c>
      <c r="K183" s="13"/>
      <c r="L183" s="14"/>
      <c r="M183" s="14"/>
      <c r="N183" s="15"/>
      <c r="O183" s="26"/>
      <c r="P183" s="30"/>
    </row>
    <row r="184" spans="1:18" ht="15.75" thickBot="1">
      <c r="A184" s="57" t="s">
        <v>434</v>
      </c>
      <c r="B184" s="58"/>
      <c r="C184" s="58"/>
      <c r="D184" s="58"/>
      <c r="E184" s="58"/>
      <c r="F184" s="59"/>
      <c r="G184" s="32">
        <v>25058.14</v>
      </c>
      <c r="J184" s="57" t="s">
        <v>434</v>
      </c>
      <c r="K184" s="58"/>
      <c r="L184" s="58"/>
      <c r="M184" s="58"/>
      <c r="N184" s="58"/>
      <c r="O184" s="59"/>
      <c r="P184" s="41">
        <f>SUM(P175:P183)</f>
        <v>12835</v>
      </c>
      <c r="Q184" s="46"/>
      <c r="R184" s="46"/>
    </row>
    <row r="185" spans="1:18" ht="15.75" thickBot="1">
      <c r="A185" s="60" t="s">
        <v>242</v>
      </c>
      <c r="B185" s="61"/>
      <c r="C185" s="61"/>
      <c r="D185" s="61"/>
      <c r="E185" s="61"/>
      <c r="F185" s="62"/>
      <c r="G185" s="33">
        <v>33960.639999999999</v>
      </c>
      <c r="J185" s="60" t="s">
        <v>242</v>
      </c>
      <c r="K185" s="61"/>
      <c r="L185" s="61"/>
      <c r="M185" s="61"/>
      <c r="N185" s="61"/>
      <c r="O185" s="62"/>
      <c r="P185" s="45">
        <f>P184/0.7378583</f>
        <v>17394.938838527669</v>
      </c>
    </row>
    <row r="186" spans="1:18" ht="15.75" thickBot="1">
      <c r="A186" s="57" t="s">
        <v>225</v>
      </c>
      <c r="B186" s="58"/>
      <c r="C186" s="58"/>
      <c r="D186" s="58"/>
      <c r="E186" s="58"/>
      <c r="F186" s="58"/>
      <c r="G186" s="59"/>
      <c r="J186" s="57" t="s">
        <v>225</v>
      </c>
      <c r="K186" s="58"/>
      <c r="L186" s="58"/>
      <c r="M186" s="58"/>
      <c r="N186" s="58"/>
      <c r="O186" s="58"/>
      <c r="P186" s="59"/>
    </row>
    <row r="187" spans="1:18" ht="39" thickBot="1">
      <c r="A187" s="17">
        <v>140</v>
      </c>
      <c r="B187" s="13" t="s">
        <v>115</v>
      </c>
      <c r="C187" s="14" t="s">
        <v>116</v>
      </c>
      <c r="D187" s="14" t="s">
        <v>42</v>
      </c>
      <c r="E187" s="15">
        <v>86</v>
      </c>
      <c r="F187" s="38">
        <v>250</v>
      </c>
      <c r="G187" s="16" t="s">
        <v>435</v>
      </c>
      <c r="J187" s="17">
        <v>140</v>
      </c>
      <c r="K187" s="13" t="s">
        <v>115</v>
      </c>
      <c r="L187" s="14" t="s">
        <v>116</v>
      </c>
      <c r="M187" s="14" t="s">
        <v>42</v>
      </c>
      <c r="N187" s="15">
        <v>86</v>
      </c>
      <c r="O187" s="31">
        <v>250</v>
      </c>
      <c r="P187" s="16">
        <v>21500</v>
      </c>
    </row>
    <row r="188" spans="1:18" ht="39" thickBot="1">
      <c r="A188" s="17">
        <v>141</v>
      </c>
      <c r="B188" s="13" t="s">
        <v>19</v>
      </c>
      <c r="C188" s="14" t="s">
        <v>40</v>
      </c>
      <c r="D188" s="14" t="s">
        <v>14</v>
      </c>
      <c r="E188" s="15">
        <v>1.29</v>
      </c>
      <c r="F188" s="15" t="s">
        <v>266</v>
      </c>
      <c r="G188" s="16" t="s">
        <v>436</v>
      </c>
      <c r="J188" s="17">
        <v>141</v>
      </c>
      <c r="K188" s="13" t="s">
        <v>19</v>
      </c>
      <c r="L188" s="14" t="s">
        <v>40</v>
      </c>
      <c r="M188" s="14" t="s">
        <v>14</v>
      </c>
      <c r="N188" s="15">
        <v>1.29</v>
      </c>
      <c r="O188" s="26" t="s">
        <v>266</v>
      </c>
      <c r="P188" s="16">
        <v>8767.6299999999992</v>
      </c>
    </row>
    <row r="189" spans="1:18" ht="39" thickBot="1">
      <c r="A189" s="17">
        <v>142</v>
      </c>
      <c r="B189" s="13" t="s">
        <v>19</v>
      </c>
      <c r="C189" s="14" t="s">
        <v>117</v>
      </c>
      <c r="D189" s="14" t="s">
        <v>45</v>
      </c>
      <c r="E189" s="15">
        <v>19.350000000000001</v>
      </c>
      <c r="F189" s="15" t="s">
        <v>437</v>
      </c>
      <c r="G189" s="16" t="s">
        <v>438</v>
      </c>
      <c r="J189" s="17">
        <v>142</v>
      </c>
      <c r="K189" s="13" t="s">
        <v>19</v>
      </c>
      <c r="L189" s="14" t="s">
        <v>117</v>
      </c>
      <c r="M189" s="14" t="s">
        <v>45</v>
      </c>
      <c r="N189" s="15">
        <v>19.350000000000001</v>
      </c>
      <c r="O189" s="26" t="s">
        <v>437</v>
      </c>
      <c r="P189" s="16">
        <v>1106.82</v>
      </c>
    </row>
    <row r="190" spans="1:18" ht="39" thickBot="1">
      <c r="A190" s="17">
        <v>143</v>
      </c>
      <c r="B190" s="13" t="s">
        <v>19</v>
      </c>
      <c r="C190" s="14" t="s">
        <v>118</v>
      </c>
      <c r="D190" s="14" t="s">
        <v>38</v>
      </c>
      <c r="E190" s="15">
        <v>0.109</v>
      </c>
      <c r="F190" s="15" t="s">
        <v>439</v>
      </c>
      <c r="G190" s="16" t="s">
        <v>440</v>
      </c>
      <c r="J190" s="17">
        <v>143</v>
      </c>
      <c r="K190" s="13" t="s">
        <v>19</v>
      </c>
      <c r="L190" s="14" t="s">
        <v>118</v>
      </c>
      <c r="M190" s="14" t="s">
        <v>38</v>
      </c>
      <c r="N190" s="15">
        <v>0.109</v>
      </c>
      <c r="O190" s="26" t="s">
        <v>439</v>
      </c>
      <c r="P190" s="16">
        <v>3325.42</v>
      </c>
    </row>
    <row r="191" spans="1:18" ht="39" thickBot="1">
      <c r="A191" s="17">
        <v>144</v>
      </c>
      <c r="B191" s="13" t="s">
        <v>119</v>
      </c>
      <c r="C191" s="14" t="s">
        <v>120</v>
      </c>
      <c r="D191" s="14" t="s">
        <v>42</v>
      </c>
      <c r="E191" s="15">
        <v>86</v>
      </c>
      <c r="F191" s="15" t="s">
        <v>441</v>
      </c>
      <c r="G191" s="16" t="s">
        <v>442</v>
      </c>
      <c r="J191" s="17">
        <v>144</v>
      </c>
      <c r="K191" s="13" t="s">
        <v>119</v>
      </c>
      <c r="L191" s="14" t="s">
        <v>120</v>
      </c>
      <c r="M191" s="14" t="s">
        <v>42</v>
      </c>
      <c r="N191" s="15">
        <v>86</v>
      </c>
      <c r="O191" s="26" t="s">
        <v>441</v>
      </c>
      <c r="P191" s="16">
        <v>6559.22</v>
      </c>
    </row>
    <row r="192" spans="1:18" ht="39" thickBot="1">
      <c r="A192" s="17">
        <v>145</v>
      </c>
      <c r="B192" s="13" t="s">
        <v>19</v>
      </c>
      <c r="C192" s="14" t="s">
        <v>121</v>
      </c>
      <c r="D192" s="14" t="s">
        <v>14</v>
      </c>
      <c r="E192" s="15">
        <v>20</v>
      </c>
      <c r="F192" s="15" t="s">
        <v>443</v>
      </c>
      <c r="G192" s="16" t="s">
        <v>444</v>
      </c>
      <c r="J192" s="17">
        <v>145</v>
      </c>
      <c r="K192" s="13" t="s">
        <v>19</v>
      </c>
      <c r="L192" s="14" t="s">
        <v>121</v>
      </c>
      <c r="M192" s="14" t="s">
        <v>14</v>
      </c>
      <c r="N192" s="15">
        <v>20</v>
      </c>
      <c r="O192" s="26" t="s">
        <v>443</v>
      </c>
      <c r="P192" s="16">
        <v>32130</v>
      </c>
    </row>
    <row r="193" spans="1:16" ht="26.25" thickBot="1">
      <c r="A193" s="17">
        <v>146</v>
      </c>
      <c r="B193" s="13" t="s">
        <v>22</v>
      </c>
      <c r="C193" s="14" t="s">
        <v>23</v>
      </c>
      <c r="D193" s="14" t="s">
        <v>24</v>
      </c>
      <c r="E193" s="15">
        <v>0.30499999999999999</v>
      </c>
      <c r="F193" s="15" t="s">
        <v>247</v>
      </c>
      <c r="G193" s="16" t="s">
        <v>445</v>
      </c>
      <c r="J193" s="17">
        <v>146</v>
      </c>
      <c r="K193" s="13" t="s">
        <v>22</v>
      </c>
      <c r="L193" s="14" t="s">
        <v>23</v>
      </c>
      <c r="M193" s="14" t="s">
        <v>24</v>
      </c>
      <c r="N193" s="15">
        <v>0.30499999999999999</v>
      </c>
      <c r="O193" s="26" t="s">
        <v>247</v>
      </c>
      <c r="P193" s="16">
        <v>3618.65</v>
      </c>
    </row>
    <row r="194" spans="1:16" ht="15.75" thickBot="1">
      <c r="A194" s="57" t="s">
        <v>446</v>
      </c>
      <c r="B194" s="58"/>
      <c r="C194" s="58"/>
      <c r="D194" s="58"/>
      <c r="E194" s="58"/>
      <c r="F194" s="59"/>
      <c r="G194" s="32">
        <v>77007.740000000005</v>
      </c>
      <c r="J194" s="57" t="s">
        <v>446</v>
      </c>
      <c r="K194" s="58"/>
      <c r="L194" s="58"/>
      <c r="M194" s="58"/>
      <c r="N194" s="58"/>
      <c r="O194" s="59"/>
      <c r="P194" s="14">
        <v>77007.740000000005</v>
      </c>
    </row>
    <row r="195" spans="1:16" ht="15.75" thickBot="1">
      <c r="A195" s="60" t="s">
        <v>242</v>
      </c>
      <c r="B195" s="61"/>
      <c r="C195" s="61"/>
      <c r="D195" s="61"/>
      <c r="E195" s="61"/>
      <c r="F195" s="62"/>
      <c r="G195" s="13" t="s">
        <v>447</v>
      </c>
      <c r="J195" s="60" t="s">
        <v>242</v>
      </c>
      <c r="K195" s="61"/>
      <c r="L195" s="61"/>
      <c r="M195" s="61"/>
      <c r="N195" s="61"/>
      <c r="O195" s="62"/>
      <c r="P195" s="13">
        <v>104366.58</v>
      </c>
    </row>
    <row r="196" spans="1:16" ht="15.75" thickBot="1">
      <c r="A196" s="65" t="s">
        <v>226</v>
      </c>
      <c r="B196" s="66"/>
      <c r="C196" s="66"/>
      <c r="D196" s="66"/>
      <c r="E196" s="66"/>
      <c r="F196" s="66"/>
      <c r="G196" s="67"/>
      <c r="J196" s="65" t="s">
        <v>226</v>
      </c>
      <c r="K196" s="66"/>
      <c r="L196" s="66"/>
      <c r="M196" s="66"/>
      <c r="N196" s="66"/>
      <c r="O196" s="66"/>
      <c r="P196" s="67"/>
    </row>
    <row r="197" spans="1:16" ht="15.75" thickBot="1">
      <c r="A197" s="57" t="s">
        <v>448</v>
      </c>
      <c r="B197" s="58"/>
      <c r="C197" s="58"/>
      <c r="D197" s="58"/>
      <c r="E197" s="58"/>
      <c r="F197" s="58"/>
      <c r="G197" s="59"/>
      <c r="J197" s="57" t="s">
        <v>448</v>
      </c>
      <c r="K197" s="58"/>
      <c r="L197" s="58"/>
      <c r="M197" s="58"/>
      <c r="N197" s="58"/>
      <c r="O197" s="58"/>
      <c r="P197" s="59"/>
    </row>
    <row r="198" spans="1:16" ht="26.25" thickBot="1">
      <c r="A198" s="17">
        <v>147</v>
      </c>
      <c r="B198" s="13" t="s">
        <v>122</v>
      </c>
      <c r="C198" s="14" t="s">
        <v>123</v>
      </c>
      <c r="D198" s="14" t="s">
        <v>14</v>
      </c>
      <c r="E198" s="15">
        <v>6.4290000000000003</v>
      </c>
      <c r="F198" s="15" t="s">
        <v>449</v>
      </c>
      <c r="G198" s="16" t="s">
        <v>450</v>
      </c>
      <c r="J198" s="17">
        <v>147</v>
      </c>
      <c r="K198" s="13" t="s">
        <v>122</v>
      </c>
      <c r="L198" s="14" t="s">
        <v>123</v>
      </c>
      <c r="M198" s="14" t="s">
        <v>14</v>
      </c>
      <c r="N198" s="15">
        <v>6.4290000000000003</v>
      </c>
      <c r="O198" s="26" t="s">
        <v>449</v>
      </c>
      <c r="P198" s="16">
        <v>49034.75</v>
      </c>
    </row>
    <row r="199" spans="1:16" ht="39" thickBot="1">
      <c r="A199" s="17">
        <v>148</v>
      </c>
      <c r="B199" s="13" t="s">
        <v>19</v>
      </c>
      <c r="C199" s="14" t="s">
        <v>40</v>
      </c>
      <c r="D199" s="14" t="s">
        <v>14</v>
      </c>
      <c r="E199" s="15">
        <v>6.7504499999999998</v>
      </c>
      <c r="F199" s="35">
        <v>6796.61</v>
      </c>
      <c r="G199" s="16" t="s">
        <v>451</v>
      </c>
      <c r="J199" s="17">
        <v>148</v>
      </c>
      <c r="K199" s="13" t="s">
        <v>19</v>
      </c>
      <c r="L199" s="14" t="s">
        <v>40</v>
      </c>
      <c r="M199" s="14" t="s">
        <v>14</v>
      </c>
      <c r="N199" s="15">
        <v>6.7504499999999998</v>
      </c>
      <c r="O199" s="26">
        <v>6796.61</v>
      </c>
      <c r="P199" s="16">
        <v>45880.18</v>
      </c>
    </row>
    <row r="200" spans="1:16" ht="39" thickBot="1">
      <c r="A200" s="17">
        <v>149</v>
      </c>
      <c r="B200" s="13" t="s">
        <v>19</v>
      </c>
      <c r="C200" s="14" t="s">
        <v>117</v>
      </c>
      <c r="D200" s="14" t="s">
        <v>45</v>
      </c>
      <c r="E200" s="15">
        <v>96.435000000000002</v>
      </c>
      <c r="F200" s="15" t="s">
        <v>437</v>
      </c>
      <c r="G200" s="16" t="s">
        <v>452</v>
      </c>
      <c r="J200" s="17">
        <v>149</v>
      </c>
      <c r="K200" s="13" t="s">
        <v>19</v>
      </c>
      <c r="L200" s="14" t="s">
        <v>117</v>
      </c>
      <c r="M200" s="14" t="s">
        <v>45</v>
      </c>
      <c r="N200" s="15">
        <v>96.435000000000002</v>
      </c>
      <c r="O200" s="26" t="s">
        <v>437</v>
      </c>
      <c r="P200" s="16">
        <v>5516.08</v>
      </c>
    </row>
    <row r="201" spans="1:16" ht="39" thickBot="1">
      <c r="A201" s="17">
        <v>150</v>
      </c>
      <c r="B201" s="13" t="s">
        <v>19</v>
      </c>
      <c r="C201" s="14" t="s">
        <v>124</v>
      </c>
      <c r="D201" s="14" t="s">
        <v>42</v>
      </c>
      <c r="E201" s="15">
        <v>30</v>
      </c>
      <c r="F201" s="15" t="s">
        <v>453</v>
      </c>
      <c r="G201" s="16" t="s">
        <v>454</v>
      </c>
      <c r="J201" s="17">
        <v>150</v>
      </c>
      <c r="K201" s="13" t="s">
        <v>19</v>
      </c>
      <c r="L201" s="14" t="s">
        <v>124</v>
      </c>
      <c r="M201" s="14" t="s">
        <v>42</v>
      </c>
      <c r="N201" s="15">
        <v>30</v>
      </c>
      <c r="O201" s="26" t="s">
        <v>453</v>
      </c>
      <c r="P201" s="16">
        <v>508.5</v>
      </c>
    </row>
    <row r="202" spans="1:16" ht="39" thickBot="1">
      <c r="A202" s="17">
        <v>151</v>
      </c>
      <c r="B202" s="13" t="s">
        <v>19</v>
      </c>
      <c r="C202" s="14" t="s">
        <v>125</v>
      </c>
      <c r="D202" s="14" t="s">
        <v>42</v>
      </c>
      <c r="E202" s="15">
        <v>163</v>
      </c>
      <c r="F202" s="15" t="s">
        <v>269</v>
      </c>
      <c r="G202" s="16" t="s">
        <v>455</v>
      </c>
      <c r="J202" s="17">
        <v>151</v>
      </c>
      <c r="K202" s="13" t="s">
        <v>19</v>
      </c>
      <c r="L202" s="14" t="s">
        <v>125</v>
      </c>
      <c r="M202" s="14" t="s">
        <v>42</v>
      </c>
      <c r="N202" s="15">
        <v>163</v>
      </c>
      <c r="O202" s="26" t="s">
        <v>269</v>
      </c>
      <c r="P202" s="16">
        <v>11051.4</v>
      </c>
    </row>
    <row r="203" spans="1:16" ht="39" thickBot="1">
      <c r="A203" s="17">
        <v>152</v>
      </c>
      <c r="B203" s="13" t="s">
        <v>19</v>
      </c>
      <c r="C203" s="14" t="s">
        <v>126</v>
      </c>
      <c r="D203" s="14" t="s">
        <v>21</v>
      </c>
      <c r="E203" s="15">
        <v>14</v>
      </c>
      <c r="F203" s="15" t="s">
        <v>456</v>
      </c>
      <c r="G203" s="16" t="s">
        <v>457</v>
      </c>
      <c r="J203" s="17">
        <v>152</v>
      </c>
      <c r="K203" s="13" t="s">
        <v>19</v>
      </c>
      <c r="L203" s="14" t="s">
        <v>126</v>
      </c>
      <c r="M203" s="14" t="s">
        <v>21</v>
      </c>
      <c r="N203" s="15">
        <v>14</v>
      </c>
      <c r="O203" s="26" t="s">
        <v>456</v>
      </c>
      <c r="P203" s="16">
        <v>28.28</v>
      </c>
    </row>
    <row r="204" spans="1:16" ht="39" thickBot="1">
      <c r="A204" s="17">
        <v>153</v>
      </c>
      <c r="B204" s="13" t="s">
        <v>19</v>
      </c>
      <c r="C204" s="14" t="s">
        <v>127</v>
      </c>
      <c r="D204" s="14" t="s">
        <v>21</v>
      </c>
      <c r="E204" s="15">
        <v>14</v>
      </c>
      <c r="F204" s="15" t="s">
        <v>458</v>
      </c>
      <c r="G204" s="16" t="s">
        <v>459</v>
      </c>
      <c r="J204" s="17">
        <v>153</v>
      </c>
      <c r="K204" s="13" t="s">
        <v>19</v>
      </c>
      <c r="L204" s="14" t="s">
        <v>127</v>
      </c>
      <c r="M204" s="14" t="s">
        <v>21</v>
      </c>
      <c r="N204" s="15">
        <v>14</v>
      </c>
      <c r="O204" s="26" t="s">
        <v>458</v>
      </c>
      <c r="P204" s="16">
        <v>17.78</v>
      </c>
    </row>
    <row r="205" spans="1:16" ht="39" thickBot="1">
      <c r="A205" s="17">
        <v>154</v>
      </c>
      <c r="B205" s="13" t="s">
        <v>19</v>
      </c>
      <c r="C205" s="14" t="s">
        <v>128</v>
      </c>
      <c r="D205" s="14" t="s">
        <v>38</v>
      </c>
      <c r="E205" s="15">
        <v>7.0000000000000001E-3</v>
      </c>
      <c r="F205" s="15" t="s">
        <v>460</v>
      </c>
      <c r="G205" s="16" t="s">
        <v>461</v>
      </c>
      <c r="J205" s="17">
        <v>154</v>
      </c>
      <c r="K205" s="13" t="s">
        <v>19</v>
      </c>
      <c r="L205" s="14" t="s">
        <v>128</v>
      </c>
      <c r="M205" s="14" t="s">
        <v>38</v>
      </c>
      <c r="N205" s="15">
        <v>7.0000000000000001E-3</v>
      </c>
      <c r="O205" s="26" t="s">
        <v>460</v>
      </c>
      <c r="P205" s="16">
        <v>175.03</v>
      </c>
    </row>
    <row r="206" spans="1:16" ht="39" thickBot="1">
      <c r="A206" s="17">
        <v>155</v>
      </c>
      <c r="B206" s="13" t="s">
        <v>19</v>
      </c>
      <c r="C206" s="14" t="s">
        <v>129</v>
      </c>
      <c r="D206" s="14" t="s">
        <v>21</v>
      </c>
      <c r="E206" s="15">
        <v>77</v>
      </c>
      <c r="F206" s="15" t="s">
        <v>462</v>
      </c>
      <c r="G206" s="16" t="s">
        <v>463</v>
      </c>
      <c r="J206" s="17">
        <v>155</v>
      </c>
      <c r="K206" s="13" t="s">
        <v>19</v>
      </c>
      <c r="L206" s="14" t="s">
        <v>129</v>
      </c>
      <c r="M206" s="14" t="s">
        <v>21</v>
      </c>
      <c r="N206" s="15">
        <v>77</v>
      </c>
      <c r="O206" s="26" t="s">
        <v>462</v>
      </c>
      <c r="P206" s="16">
        <v>1811.04</v>
      </c>
    </row>
    <row r="207" spans="1:16" ht="26.25" thickBot="1">
      <c r="A207" s="17">
        <v>156</v>
      </c>
      <c r="B207" s="13" t="s">
        <v>130</v>
      </c>
      <c r="C207" s="14" t="s">
        <v>131</v>
      </c>
      <c r="D207" s="14" t="s">
        <v>42</v>
      </c>
      <c r="E207" s="15">
        <v>142.04</v>
      </c>
      <c r="F207" s="15">
        <v>150</v>
      </c>
      <c r="G207" s="16" t="s">
        <v>464</v>
      </c>
      <c r="J207" s="17">
        <v>156</v>
      </c>
      <c r="K207" s="13" t="s">
        <v>130</v>
      </c>
      <c r="L207" s="14" t="s">
        <v>131</v>
      </c>
      <c r="M207" s="14" t="s">
        <v>42</v>
      </c>
      <c r="N207" s="15">
        <v>142.04</v>
      </c>
      <c r="O207" s="26">
        <v>150</v>
      </c>
      <c r="P207" s="16">
        <v>21306</v>
      </c>
    </row>
    <row r="208" spans="1:16" ht="39" thickBot="1">
      <c r="A208" s="17">
        <v>157</v>
      </c>
      <c r="B208" s="13" t="s">
        <v>19</v>
      </c>
      <c r="C208" s="14" t="s">
        <v>40</v>
      </c>
      <c r="D208" s="14" t="s">
        <v>14</v>
      </c>
      <c r="E208" s="15">
        <v>1.37</v>
      </c>
      <c r="F208" s="15" t="s">
        <v>266</v>
      </c>
      <c r="G208" s="16" t="s">
        <v>465</v>
      </c>
      <c r="J208" s="17">
        <v>157</v>
      </c>
      <c r="K208" s="13" t="s">
        <v>19</v>
      </c>
      <c r="L208" s="14" t="s">
        <v>40</v>
      </c>
      <c r="M208" s="14" t="s">
        <v>14</v>
      </c>
      <c r="N208" s="15">
        <v>1.37</v>
      </c>
      <c r="O208" s="26" t="s">
        <v>266</v>
      </c>
      <c r="P208" s="16">
        <v>9311.36</v>
      </c>
    </row>
    <row r="209" spans="1:16" ht="39" thickBot="1">
      <c r="A209" s="17">
        <v>158</v>
      </c>
      <c r="B209" s="13" t="s">
        <v>19</v>
      </c>
      <c r="C209" s="14" t="s">
        <v>117</v>
      </c>
      <c r="D209" s="14" t="s">
        <v>45</v>
      </c>
      <c r="E209" s="15">
        <v>20.55</v>
      </c>
      <c r="F209" s="15" t="s">
        <v>437</v>
      </c>
      <c r="G209" s="16" t="s">
        <v>466</v>
      </c>
      <c r="J209" s="17">
        <v>158</v>
      </c>
      <c r="K209" s="13" t="s">
        <v>19</v>
      </c>
      <c r="L209" s="14" t="s">
        <v>117</v>
      </c>
      <c r="M209" s="14" t="s">
        <v>45</v>
      </c>
      <c r="N209" s="15">
        <v>20.55</v>
      </c>
      <c r="O209" s="26" t="s">
        <v>437</v>
      </c>
      <c r="P209" s="16">
        <v>1175.46</v>
      </c>
    </row>
    <row r="210" spans="1:16" ht="51.75" thickBot="1">
      <c r="A210" s="17">
        <v>159</v>
      </c>
      <c r="B210" s="13" t="s">
        <v>132</v>
      </c>
      <c r="C210" s="14" t="s">
        <v>133</v>
      </c>
      <c r="D210" s="14" t="s">
        <v>42</v>
      </c>
      <c r="E210" s="15">
        <v>149</v>
      </c>
      <c r="F210" s="15">
        <v>400</v>
      </c>
      <c r="G210" s="16" t="s">
        <v>467</v>
      </c>
      <c r="J210" s="17">
        <v>159</v>
      </c>
      <c r="K210" s="13" t="s">
        <v>132</v>
      </c>
      <c r="L210" s="14" t="s">
        <v>133</v>
      </c>
      <c r="M210" s="14" t="s">
        <v>42</v>
      </c>
      <c r="N210" s="15">
        <v>149</v>
      </c>
      <c r="O210" s="26">
        <v>400</v>
      </c>
      <c r="P210" s="16">
        <v>59600</v>
      </c>
    </row>
    <row r="211" spans="1:16" ht="39" thickBot="1">
      <c r="A211" s="17">
        <v>160</v>
      </c>
      <c r="B211" s="13" t="s">
        <v>19</v>
      </c>
      <c r="C211" s="14" t="s">
        <v>134</v>
      </c>
      <c r="D211" s="14" t="s">
        <v>42</v>
      </c>
      <c r="E211" s="15">
        <v>171.35</v>
      </c>
      <c r="F211" s="15">
        <v>328.39</v>
      </c>
      <c r="G211" s="16" t="s">
        <v>468</v>
      </c>
      <c r="J211" s="17">
        <v>160</v>
      </c>
      <c r="K211" s="13" t="s">
        <v>19</v>
      </c>
      <c r="L211" s="14" t="s">
        <v>134</v>
      </c>
      <c r="M211" s="14" t="s">
        <v>42</v>
      </c>
      <c r="N211" s="15">
        <v>171.35</v>
      </c>
      <c r="O211" s="26">
        <v>328.39</v>
      </c>
      <c r="P211" s="16">
        <v>56269.63</v>
      </c>
    </row>
    <row r="212" spans="1:16" ht="39" thickBot="1">
      <c r="A212" s="17">
        <v>161</v>
      </c>
      <c r="B212" s="13" t="s">
        <v>19</v>
      </c>
      <c r="C212" s="14" t="s">
        <v>135</v>
      </c>
      <c r="D212" s="14" t="s">
        <v>21</v>
      </c>
      <c r="E212" s="15">
        <v>8</v>
      </c>
      <c r="F212" s="15">
        <v>348.64</v>
      </c>
      <c r="G212" s="16" t="s">
        <v>469</v>
      </c>
      <c r="J212" s="17">
        <v>161</v>
      </c>
      <c r="K212" s="13" t="s">
        <v>19</v>
      </c>
      <c r="L212" s="14" t="s">
        <v>135</v>
      </c>
      <c r="M212" s="14" t="s">
        <v>21</v>
      </c>
      <c r="N212" s="15">
        <v>8</v>
      </c>
      <c r="O212" s="26">
        <v>348.64</v>
      </c>
      <c r="P212" s="16">
        <v>2789.12</v>
      </c>
    </row>
    <row r="213" spans="1:16" ht="39" thickBot="1">
      <c r="A213" s="17">
        <v>162</v>
      </c>
      <c r="B213" s="13" t="s">
        <v>19</v>
      </c>
      <c r="C213" s="14" t="s">
        <v>136</v>
      </c>
      <c r="D213" s="14" t="s">
        <v>21</v>
      </c>
      <c r="E213" s="15">
        <v>8</v>
      </c>
      <c r="F213" s="15">
        <v>288.98</v>
      </c>
      <c r="G213" s="16" t="s">
        <v>470</v>
      </c>
      <c r="J213" s="17">
        <v>162</v>
      </c>
      <c r="K213" s="13" t="s">
        <v>19</v>
      </c>
      <c r="L213" s="14" t="s">
        <v>136</v>
      </c>
      <c r="M213" s="14" t="s">
        <v>21</v>
      </c>
      <c r="N213" s="15">
        <v>8</v>
      </c>
      <c r="O213" s="26">
        <v>288.98</v>
      </c>
      <c r="P213" s="16">
        <v>2311.84</v>
      </c>
    </row>
    <row r="214" spans="1:16" ht="39" thickBot="1">
      <c r="A214" s="17">
        <v>163</v>
      </c>
      <c r="B214" s="13" t="s">
        <v>19</v>
      </c>
      <c r="C214" s="14" t="s">
        <v>137</v>
      </c>
      <c r="D214" s="14" t="s">
        <v>21</v>
      </c>
      <c r="E214" s="15">
        <v>3</v>
      </c>
      <c r="F214" s="15">
        <v>272.20999999999998</v>
      </c>
      <c r="G214" s="16" t="s">
        <v>471</v>
      </c>
      <c r="J214" s="17">
        <v>163</v>
      </c>
      <c r="K214" s="13" t="s">
        <v>19</v>
      </c>
      <c r="L214" s="14" t="s">
        <v>137</v>
      </c>
      <c r="M214" s="14" t="s">
        <v>21</v>
      </c>
      <c r="N214" s="15">
        <v>3</v>
      </c>
      <c r="O214" s="26">
        <v>272.20999999999998</v>
      </c>
      <c r="P214" s="16">
        <v>816.63</v>
      </c>
    </row>
    <row r="215" spans="1:16" ht="39" thickBot="1">
      <c r="A215" s="17">
        <v>164</v>
      </c>
      <c r="B215" s="13" t="s">
        <v>19</v>
      </c>
      <c r="C215" s="14" t="s">
        <v>138</v>
      </c>
      <c r="D215" s="14" t="s">
        <v>21</v>
      </c>
      <c r="E215" s="15">
        <v>8</v>
      </c>
      <c r="F215" s="15">
        <v>349.58</v>
      </c>
      <c r="G215" s="16" t="s">
        <v>472</v>
      </c>
      <c r="J215" s="17">
        <v>164</v>
      </c>
      <c r="K215" s="13" t="s">
        <v>19</v>
      </c>
      <c r="L215" s="14" t="s">
        <v>138</v>
      </c>
      <c r="M215" s="14" t="s">
        <v>21</v>
      </c>
      <c r="N215" s="15">
        <v>8</v>
      </c>
      <c r="O215" s="26">
        <v>349.58</v>
      </c>
      <c r="P215" s="16">
        <v>2796.64</v>
      </c>
    </row>
    <row r="216" spans="1:16" ht="39" thickBot="1">
      <c r="A216" s="17">
        <v>165</v>
      </c>
      <c r="B216" s="13" t="s">
        <v>19</v>
      </c>
      <c r="C216" s="14" t="s">
        <v>139</v>
      </c>
      <c r="D216" s="14" t="s">
        <v>21</v>
      </c>
      <c r="E216" s="15">
        <v>4</v>
      </c>
      <c r="F216" s="15">
        <v>265.68</v>
      </c>
      <c r="G216" s="16" t="s">
        <v>473</v>
      </c>
      <c r="J216" s="17">
        <v>165</v>
      </c>
      <c r="K216" s="13" t="s">
        <v>19</v>
      </c>
      <c r="L216" s="14" t="s">
        <v>139</v>
      </c>
      <c r="M216" s="14" t="s">
        <v>21</v>
      </c>
      <c r="N216" s="15">
        <v>4</v>
      </c>
      <c r="O216" s="26">
        <v>265.68</v>
      </c>
      <c r="P216" s="16">
        <v>1062.72</v>
      </c>
    </row>
    <row r="217" spans="1:16" ht="39" thickBot="1">
      <c r="A217" s="17">
        <v>166</v>
      </c>
      <c r="B217" s="13" t="s">
        <v>19</v>
      </c>
      <c r="C217" s="14" t="s">
        <v>140</v>
      </c>
      <c r="D217" s="14" t="s">
        <v>21</v>
      </c>
      <c r="E217" s="15">
        <v>4</v>
      </c>
      <c r="F217" s="15">
        <v>452.12</v>
      </c>
      <c r="G217" s="16" t="s">
        <v>474</v>
      </c>
      <c r="J217" s="17">
        <v>166</v>
      </c>
      <c r="K217" s="13" t="s">
        <v>19</v>
      </c>
      <c r="L217" s="14" t="s">
        <v>140</v>
      </c>
      <c r="M217" s="14" t="s">
        <v>21</v>
      </c>
      <c r="N217" s="15">
        <v>4</v>
      </c>
      <c r="O217" s="26">
        <v>452.12</v>
      </c>
      <c r="P217" s="16">
        <v>1808.48</v>
      </c>
    </row>
    <row r="218" spans="1:16" ht="39" thickBot="1">
      <c r="A218" s="17">
        <v>167</v>
      </c>
      <c r="B218" s="13" t="s">
        <v>19</v>
      </c>
      <c r="C218" s="14" t="s">
        <v>141</v>
      </c>
      <c r="D218" s="14" t="s">
        <v>21</v>
      </c>
      <c r="E218" s="15">
        <v>12</v>
      </c>
      <c r="F218" s="15">
        <v>158.47999999999999</v>
      </c>
      <c r="G218" s="16" t="s">
        <v>475</v>
      </c>
      <c r="J218" s="17">
        <v>167</v>
      </c>
      <c r="K218" s="13" t="s">
        <v>19</v>
      </c>
      <c r="L218" s="14" t="s">
        <v>141</v>
      </c>
      <c r="M218" s="14" t="s">
        <v>21</v>
      </c>
      <c r="N218" s="15">
        <v>12</v>
      </c>
      <c r="O218" s="26">
        <v>158.47999999999999</v>
      </c>
      <c r="P218" s="16">
        <v>1901.76</v>
      </c>
    </row>
    <row r="219" spans="1:16" ht="39" thickBot="1">
      <c r="A219" s="17">
        <v>168</v>
      </c>
      <c r="B219" s="13" t="s">
        <v>19</v>
      </c>
      <c r="C219" s="14" t="s">
        <v>142</v>
      </c>
      <c r="D219" s="14" t="s">
        <v>21</v>
      </c>
      <c r="E219" s="15">
        <v>19</v>
      </c>
      <c r="F219" s="15">
        <v>251.69</v>
      </c>
      <c r="G219" s="16" t="s">
        <v>476</v>
      </c>
      <c r="J219" s="17">
        <v>168</v>
      </c>
      <c r="K219" s="13" t="s">
        <v>19</v>
      </c>
      <c r="L219" s="14" t="s">
        <v>142</v>
      </c>
      <c r="M219" s="14" t="s">
        <v>21</v>
      </c>
      <c r="N219" s="15">
        <v>19</v>
      </c>
      <c r="O219" s="26">
        <v>251.69</v>
      </c>
      <c r="P219" s="16">
        <v>4782.1099999999997</v>
      </c>
    </row>
    <row r="220" spans="1:16" ht="39" thickBot="1">
      <c r="A220" s="17">
        <v>169</v>
      </c>
      <c r="B220" s="13" t="s">
        <v>19</v>
      </c>
      <c r="C220" s="14" t="s">
        <v>143</v>
      </c>
      <c r="D220" s="14" t="s">
        <v>42</v>
      </c>
      <c r="E220" s="15">
        <v>10</v>
      </c>
      <c r="F220" s="15">
        <v>235.85</v>
      </c>
      <c r="G220" s="16" t="s">
        <v>477</v>
      </c>
      <c r="J220" s="17">
        <v>169</v>
      </c>
      <c r="K220" s="13" t="s">
        <v>19</v>
      </c>
      <c r="L220" s="14" t="s">
        <v>143</v>
      </c>
      <c r="M220" s="14" t="s">
        <v>42</v>
      </c>
      <c r="N220" s="15">
        <v>10</v>
      </c>
      <c r="O220" s="26">
        <v>235.85</v>
      </c>
      <c r="P220" s="16">
        <v>2358.5</v>
      </c>
    </row>
    <row r="221" spans="1:16" ht="39" thickBot="1">
      <c r="A221" s="17">
        <v>170</v>
      </c>
      <c r="B221" s="13" t="s">
        <v>19</v>
      </c>
      <c r="C221" s="14" t="s">
        <v>144</v>
      </c>
      <c r="D221" s="14" t="s">
        <v>21</v>
      </c>
      <c r="E221" s="15">
        <v>1419</v>
      </c>
      <c r="F221" s="15" t="s">
        <v>478</v>
      </c>
      <c r="G221" s="16" t="s">
        <v>479</v>
      </c>
      <c r="J221" s="17">
        <v>170</v>
      </c>
      <c r="K221" s="13" t="s">
        <v>19</v>
      </c>
      <c r="L221" s="14" t="s">
        <v>144</v>
      </c>
      <c r="M221" s="14" t="s">
        <v>21</v>
      </c>
      <c r="N221" s="15">
        <v>1419</v>
      </c>
      <c r="O221" s="26" t="s">
        <v>478</v>
      </c>
      <c r="P221" s="16">
        <v>2412.3000000000002</v>
      </c>
    </row>
    <row r="222" spans="1:16" ht="26.25" thickBot="1">
      <c r="A222" s="17">
        <v>171</v>
      </c>
      <c r="B222" s="13" t="s">
        <v>145</v>
      </c>
      <c r="C222" s="14" t="s">
        <v>146</v>
      </c>
      <c r="D222" s="14" t="s">
        <v>42</v>
      </c>
      <c r="E222" s="15">
        <v>83.16</v>
      </c>
      <c r="F222" s="15" t="s">
        <v>480</v>
      </c>
      <c r="G222" s="16" t="s">
        <v>481</v>
      </c>
      <c r="J222" s="17">
        <v>171</v>
      </c>
      <c r="K222" s="13" t="s">
        <v>145</v>
      </c>
      <c r="L222" s="14" t="s">
        <v>146</v>
      </c>
      <c r="M222" s="14" t="s">
        <v>42</v>
      </c>
      <c r="N222" s="15">
        <v>83.16</v>
      </c>
      <c r="O222" s="26" t="s">
        <v>480</v>
      </c>
      <c r="P222" s="16">
        <v>2114.7600000000002</v>
      </c>
    </row>
    <row r="223" spans="1:16" ht="39" thickBot="1">
      <c r="A223" s="17">
        <v>172</v>
      </c>
      <c r="B223" s="13" t="s">
        <v>19</v>
      </c>
      <c r="C223" s="14" t="s">
        <v>147</v>
      </c>
      <c r="D223" s="14" t="s">
        <v>42</v>
      </c>
      <c r="E223" s="15">
        <v>83.16</v>
      </c>
      <c r="F223" s="15" t="s">
        <v>482</v>
      </c>
      <c r="G223" s="16" t="s">
        <v>483</v>
      </c>
      <c r="J223" s="17">
        <v>172</v>
      </c>
      <c r="K223" s="13" t="s">
        <v>19</v>
      </c>
      <c r="L223" s="14" t="s">
        <v>147</v>
      </c>
      <c r="M223" s="14" t="s">
        <v>42</v>
      </c>
      <c r="N223" s="15">
        <v>83.16</v>
      </c>
      <c r="O223" s="26" t="s">
        <v>482</v>
      </c>
      <c r="P223" s="16">
        <v>1881.08</v>
      </c>
    </row>
    <row r="224" spans="1:16" ht="39" thickBot="1">
      <c r="A224" s="17">
        <v>173</v>
      </c>
      <c r="B224" s="13" t="s">
        <v>19</v>
      </c>
      <c r="C224" s="14" t="s">
        <v>148</v>
      </c>
      <c r="D224" s="14" t="s">
        <v>149</v>
      </c>
      <c r="E224" s="15">
        <v>3.14</v>
      </c>
      <c r="F224" s="15">
        <v>320.33999999999997</v>
      </c>
      <c r="G224" s="16" t="s">
        <v>484</v>
      </c>
      <c r="J224" s="17">
        <v>173</v>
      </c>
      <c r="K224" s="13" t="s">
        <v>19</v>
      </c>
      <c r="L224" s="14" t="s">
        <v>148</v>
      </c>
      <c r="M224" s="14" t="s">
        <v>149</v>
      </c>
      <c r="N224" s="15">
        <v>3.14</v>
      </c>
      <c r="O224" s="26">
        <v>320.33999999999997</v>
      </c>
      <c r="P224" s="16">
        <v>1005.87</v>
      </c>
    </row>
    <row r="225" spans="1:16" ht="39" thickBot="1">
      <c r="A225" s="17">
        <v>174</v>
      </c>
      <c r="B225" s="13" t="s">
        <v>119</v>
      </c>
      <c r="C225" s="14" t="s">
        <v>120</v>
      </c>
      <c r="D225" s="14" t="s">
        <v>42</v>
      </c>
      <c r="E225" s="15">
        <v>142.04</v>
      </c>
      <c r="F225" s="15" t="s">
        <v>441</v>
      </c>
      <c r="G225" s="16" t="s">
        <v>485</v>
      </c>
      <c r="J225" s="17">
        <v>174</v>
      </c>
      <c r="K225" s="13" t="s">
        <v>119</v>
      </c>
      <c r="L225" s="14" t="s">
        <v>120</v>
      </c>
      <c r="M225" s="14" t="s">
        <v>42</v>
      </c>
      <c r="N225" s="15">
        <v>142.04</v>
      </c>
      <c r="O225" s="26" t="s">
        <v>441</v>
      </c>
      <c r="P225" s="16">
        <v>10833.39</v>
      </c>
    </row>
    <row r="226" spans="1:16" ht="39" thickBot="1">
      <c r="A226" s="17">
        <v>175</v>
      </c>
      <c r="B226" s="13" t="s">
        <v>19</v>
      </c>
      <c r="C226" s="14" t="s">
        <v>121</v>
      </c>
      <c r="D226" s="14" t="s">
        <v>14</v>
      </c>
      <c r="E226" s="15">
        <v>15.63</v>
      </c>
      <c r="F226" s="15" t="s">
        <v>443</v>
      </c>
      <c r="G226" s="16" t="s">
        <v>486</v>
      </c>
      <c r="J226" s="17">
        <v>175</v>
      </c>
      <c r="K226" s="13" t="s">
        <v>19</v>
      </c>
      <c r="L226" s="14" t="s">
        <v>121</v>
      </c>
      <c r="M226" s="14" t="s">
        <v>14</v>
      </c>
      <c r="N226" s="15">
        <v>15.63</v>
      </c>
      <c r="O226" s="26" t="s">
        <v>443</v>
      </c>
      <c r="P226" s="16">
        <v>25109.599999999999</v>
      </c>
    </row>
    <row r="227" spans="1:16" ht="26.25" thickBot="1">
      <c r="A227" s="17">
        <v>176</v>
      </c>
      <c r="B227" s="13" t="s">
        <v>150</v>
      </c>
      <c r="C227" s="14" t="s">
        <v>151</v>
      </c>
      <c r="D227" s="14" t="s">
        <v>42</v>
      </c>
      <c r="E227" s="15">
        <v>68.94</v>
      </c>
      <c r="F227" s="15">
        <v>100</v>
      </c>
      <c r="G227" s="16" t="s">
        <v>487</v>
      </c>
      <c r="J227" s="17">
        <v>176</v>
      </c>
      <c r="K227" s="13" t="s">
        <v>150</v>
      </c>
      <c r="L227" s="14" t="s">
        <v>151</v>
      </c>
      <c r="M227" s="14" t="s">
        <v>42</v>
      </c>
      <c r="N227" s="15">
        <v>68.94</v>
      </c>
      <c r="O227" s="26">
        <v>100</v>
      </c>
      <c r="P227" s="16">
        <v>6894</v>
      </c>
    </row>
    <row r="228" spans="1:16" ht="39" thickBot="1">
      <c r="A228" s="17">
        <v>177</v>
      </c>
      <c r="B228" s="13" t="s">
        <v>19</v>
      </c>
      <c r="C228" s="14" t="s">
        <v>40</v>
      </c>
      <c r="D228" s="14" t="s">
        <v>14</v>
      </c>
      <c r="E228" s="15">
        <v>4.83</v>
      </c>
      <c r="F228" s="15" t="s">
        <v>266</v>
      </c>
      <c r="G228" s="16" t="s">
        <v>488</v>
      </c>
      <c r="J228" s="17">
        <v>177</v>
      </c>
      <c r="K228" s="13" t="s">
        <v>19</v>
      </c>
      <c r="L228" s="14" t="s">
        <v>40</v>
      </c>
      <c r="M228" s="14" t="s">
        <v>14</v>
      </c>
      <c r="N228" s="15">
        <v>4.83</v>
      </c>
      <c r="O228" s="26" t="s">
        <v>266</v>
      </c>
      <c r="P228" s="16">
        <v>32827.629999999997</v>
      </c>
    </row>
    <row r="229" spans="1:16" ht="26.25" thickBot="1">
      <c r="A229" s="17">
        <v>178</v>
      </c>
      <c r="B229" s="13" t="s">
        <v>152</v>
      </c>
      <c r="C229" s="14" t="s">
        <v>153</v>
      </c>
      <c r="D229" s="14" t="s">
        <v>42</v>
      </c>
      <c r="E229" s="15">
        <v>28.1</v>
      </c>
      <c r="F229" s="15">
        <v>120</v>
      </c>
      <c r="G229" s="16" t="s">
        <v>489</v>
      </c>
      <c r="J229" s="17">
        <v>178</v>
      </c>
      <c r="K229" s="13" t="s">
        <v>152</v>
      </c>
      <c r="L229" s="14" t="s">
        <v>153</v>
      </c>
      <c r="M229" s="14" t="s">
        <v>42</v>
      </c>
      <c r="N229" s="15">
        <v>28.1</v>
      </c>
      <c r="O229" s="26">
        <v>120</v>
      </c>
      <c r="P229" s="16">
        <v>3372</v>
      </c>
    </row>
    <row r="230" spans="1:16" ht="39" thickBot="1">
      <c r="A230" s="17">
        <v>179</v>
      </c>
      <c r="B230" s="13" t="s">
        <v>19</v>
      </c>
      <c r="C230" s="14" t="s">
        <v>40</v>
      </c>
      <c r="D230" s="14" t="s">
        <v>14</v>
      </c>
      <c r="E230" s="15">
        <v>0.04</v>
      </c>
      <c r="F230" s="15" t="s">
        <v>266</v>
      </c>
      <c r="G230" s="16" t="s">
        <v>338</v>
      </c>
      <c r="J230" s="17">
        <v>179</v>
      </c>
      <c r="K230" s="13" t="s">
        <v>19</v>
      </c>
      <c r="L230" s="14" t="s">
        <v>40</v>
      </c>
      <c r="M230" s="14" t="s">
        <v>14</v>
      </c>
      <c r="N230" s="15">
        <v>0.04</v>
      </c>
      <c r="O230" s="26" t="s">
        <v>266</v>
      </c>
      <c r="P230" s="16">
        <v>271.86</v>
      </c>
    </row>
    <row r="231" spans="1:16" ht="39" thickBot="1">
      <c r="A231" s="17">
        <v>180</v>
      </c>
      <c r="B231" s="13" t="s">
        <v>19</v>
      </c>
      <c r="C231" s="14" t="s">
        <v>154</v>
      </c>
      <c r="D231" s="14" t="s">
        <v>21</v>
      </c>
      <c r="E231" s="15">
        <v>33</v>
      </c>
      <c r="F231" s="15" t="s">
        <v>490</v>
      </c>
      <c r="G231" s="16" t="s">
        <v>491</v>
      </c>
      <c r="J231" s="17">
        <v>180</v>
      </c>
      <c r="K231" s="13" t="s">
        <v>19</v>
      </c>
      <c r="L231" s="14" t="s">
        <v>154</v>
      </c>
      <c r="M231" s="14" t="s">
        <v>21</v>
      </c>
      <c r="N231" s="15">
        <v>33</v>
      </c>
      <c r="O231" s="26" t="s">
        <v>490</v>
      </c>
      <c r="P231" s="16">
        <v>8669.43</v>
      </c>
    </row>
    <row r="232" spans="1:16" ht="39" thickBot="1">
      <c r="A232" s="17">
        <v>181</v>
      </c>
      <c r="B232" s="13" t="s">
        <v>19</v>
      </c>
      <c r="C232" s="14" t="s">
        <v>155</v>
      </c>
      <c r="D232" s="14" t="s">
        <v>21</v>
      </c>
      <c r="E232" s="15">
        <v>19</v>
      </c>
      <c r="F232" s="15">
        <v>115.25</v>
      </c>
      <c r="G232" s="16" t="s">
        <v>492</v>
      </c>
      <c r="J232" s="17">
        <v>181</v>
      </c>
      <c r="K232" s="13" t="s">
        <v>19</v>
      </c>
      <c r="L232" s="14" t="s">
        <v>155</v>
      </c>
      <c r="M232" s="14" t="s">
        <v>21</v>
      </c>
      <c r="N232" s="15">
        <v>19</v>
      </c>
      <c r="O232" s="26">
        <v>115.25</v>
      </c>
      <c r="P232" s="16">
        <v>2189.75</v>
      </c>
    </row>
    <row r="233" spans="1:16" ht="39" thickBot="1">
      <c r="A233" s="17">
        <v>182</v>
      </c>
      <c r="B233" s="13" t="s">
        <v>19</v>
      </c>
      <c r="C233" s="14" t="s">
        <v>156</v>
      </c>
      <c r="D233" s="14" t="s">
        <v>21</v>
      </c>
      <c r="E233" s="15">
        <v>30</v>
      </c>
      <c r="F233" s="15">
        <v>307.63</v>
      </c>
      <c r="G233" s="16" t="s">
        <v>493</v>
      </c>
      <c r="J233" s="17">
        <v>182</v>
      </c>
      <c r="K233" s="13" t="s">
        <v>19</v>
      </c>
      <c r="L233" s="14" t="s">
        <v>156</v>
      </c>
      <c r="M233" s="14" t="s">
        <v>21</v>
      </c>
      <c r="N233" s="15">
        <v>30</v>
      </c>
      <c r="O233" s="26">
        <v>307.63</v>
      </c>
      <c r="P233" s="16">
        <v>9228.9</v>
      </c>
    </row>
    <row r="234" spans="1:16" ht="26.25" thickBot="1">
      <c r="A234" s="17">
        <v>183</v>
      </c>
      <c r="B234" s="13" t="s">
        <v>22</v>
      </c>
      <c r="C234" s="14" t="s">
        <v>23</v>
      </c>
      <c r="D234" s="14" t="s">
        <v>24</v>
      </c>
      <c r="E234" s="15">
        <v>0.34749999999999998</v>
      </c>
      <c r="F234" s="15" t="s">
        <v>247</v>
      </c>
      <c r="G234" s="16" t="s">
        <v>494</v>
      </c>
      <c r="J234" s="17">
        <v>183</v>
      </c>
      <c r="K234" s="13" t="s">
        <v>22</v>
      </c>
      <c r="L234" s="14" t="s">
        <v>23</v>
      </c>
      <c r="M234" s="14" t="s">
        <v>24</v>
      </c>
      <c r="N234" s="15">
        <v>0.34749999999999998</v>
      </c>
      <c r="O234" s="26" t="s">
        <v>247</v>
      </c>
      <c r="P234" s="16">
        <v>4122.88</v>
      </c>
    </row>
    <row r="235" spans="1:16" ht="15.75" thickBot="1">
      <c r="A235" s="57" t="s">
        <v>495</v>
      </c>
      <c r="B235" s="58"/>
      <c r="C235" s="58"/>
      <c r="D235" s="58"/>
      <c r="E235" s="58"/>
      <c r="F235" s="59"/>
      <c r="G235" s="32">
        <v>393246.74</v>
      </c>
      <c r="J235" s="57" t="s">
        <v>495</v>
      </c>
      <c r="K235" s="58"/>
      <c r="L235" s="58"/>
      <c r="M235" s="58"/>
      <c r="N235" s="58"/>
      <c r="O235" s="59"/>
      <c r="P235" s="14">
        <v>393246.74</v>
      </c>
    </row>
    <row r="236" spans="1:16" ht="15.75" thickBot="1">
      <c r="A236" s="60" t="s">
        <v>242</v>
      </c>
      <c r="B236" s="61"/>
      <c r="C236" s="61"/>
      <c r="D236" s="61"/>
      <c r="E236" s="61"/>
      <c r="F236" s="62"/>
      <c r="G236" s="13" t="s">
        <v>496</v>
      </c>
      <c r="J236" s="60" t="s">
        <v>242</v>
      </c>
      <c r="K236" s="61"/>
      <c r="L236" s="61"/>
      <c r="M236" s="61"/>
      <c r="N236" s="61"/>
      <c r="O236" s="62"/>
      <c r="P236" s="13">
        <v>532957.04</v>
      </c>
    </row>
    <row r="237" spans="1:16" ht="15.75" thickBot="1">
      <c r="A237" s="57" t="s">
        <v>227</v>
      </c>
      <c r="B237" s="58"/>
      <c r="C237" s="58"/>
      <c r="D237" s="58"/>
      <c r="E237" s="58"/>
      <c r="F237" s="58"/>
      <c r="G237" s="59"/>
      <c r="J237" s="57" t="s">
        <v>227</v>
      </c>
      <c r="K237" s="58"/>
      <c r="L237" s="58"/>
      <c r="M237" s="58"/>
      <c r="N237" s="58"/>
      <c r="O237" s="58"/>
      <c r="P237" s="59"/>
    </row>
    <row r="238" spans="1:16" ht="51.75" thickBot="1">
      <c r="A238" s="17">
        <v>184</v>
      </c>
      <c r="B238" s="13" t="s">
        <v>157</v>
      </c>
      <c r="C238" s="14" t="s">
        <v>158</v>
      </c>
      <c r="D238" s="14" t="s">
        <v>159</v>
      </c>
      <c r="E238" s="15">
        <v>33.6</v>
      </c>
      <c r="F238" s="15">
        <v>677.97</v>
      </c>
      <c r="G238" s="16" t="s">
        <v>497</v>
      </c>
      <c r="J238" s="17">
        <v>184</v>
      </c>
      <c r="K238" s="13" t="s">
        <v>157</v>
      </c>
      <c r="L238" s="14" t="s">
        <v>158</v>
      </c>
      <c r="M238" s="14" t="s">
        <v>159</v>
      </c>
      <c r="N238" s="15">
        <v>33.6</v>
      </c>
      <c r="O238" s="26">
        <v>677.97</v>
      </c>
      <c r="P238" s="16">
        <v>22779.79</v>
      </c>
    </row>
    <row r="239" spans="1:16" ht="39" thickBot="1">
      <c r="A239" s="17">
        <v>185</v>
      </c>
      <c r="B239" s="13" t="s">
        <v>19</v>
      </c>
      <c r="C239" s="14" t="s">
        <v>160</v>
      </c>
      <c r="D239" s="14" t="s">
        <v>21</v>
      </c>
      <c r="E239" s="15">
        <v>4</v>
      </c>
      <c r="F239" s="15">
        <v>262.98</v>
      </c>
      <c r="G239" s="16" t="s">
        <v>498</v>
      </c>
      <c r="J239" s="17">
        <v>185</v>
      </c>
      <c r="K239" s="13" t="s">
        <v>19</v>
      </c>
      <c r="L239" s="14" t="s">
        <v>160</v>
      </c>
      <c r="M239" s="14" t="s">
        <v>21</v>
      </c>
      <c r="N239" s="15">
        <v>4</v>
      </c>
      <c r="O239" s="26">
        <v>262.98</v>
      </c>
      <c r="P239" s="16">
        <v>1051.92</v>
      </c>
    </row>
    <row r="240" spans="1:16" ht="39" thickBot="1">
      <c r="A240" s="17">
        <v>186</v>
      </c>
      <c r="B240" s="13" t="s">
        <v>19</v>
      </c>
      <c r="C240" s="14" t="s">
        <v>161</v>
      </c>
      <c r="D240" s="14" t="s">
        <v>21</v>
      </c>
      <c r="E240" s="15">
        <v>6</v>
      </c>
      <c r="F240" s="15">
        <v>639.5</v>
      </c>
      <c r="G240" s="16" t="s">
        <v>499</v>
      </c>
      <c r="J240" s="17">
        <v>186</v>
      </c>
      <c r="K240" s="13" t="s">
        <v>19</v>
      </c>
      <c r="L240" s="14" t="s">
        <v>161</v>
      </c>
      <c r="M240" s="14" t="s">
        <v>21</v>
      </c>
      <c r="N240" s="15">
        <v>6</v>
      </c>
      <c r="O240" s="26">
        <v>639.5</v>
      </c>
      <c r="P240" s="16">
        <v>3837</v>
      </c>
    </row>
    <row r="241" spans="1:16" ht="39" thickBot="1">
      <c r="A241" s="17">
        <v>187</v>
      </c>
      <c r="B241" s="13" t="s">
        <v>19</v>
      </c>
      <c r="C241" s="14" t="s">
        <v>162</v>
      </c>
      <c r="D241" s="14" t="s">
        <v>21</v>
      </c>
      <c r="E241" s="15">
        <v>6</v>
      </c>
      <c r="F241" s="15">
        <v>113.54</v>
      </c>
      <c r="G241" s="16" t="s">
        <v>500</v>
      </c>
      <c r="J241" s="17">
        <v>187</v>
      </c>
      <c r="K241" s="13" t="s">
        <v>19</v>
      </c>
      <c r="L241" s="14" t="s">
        <v>162</v>
      </c>
      <c r="M241" s="14" t="s">
        <v>21</v>
      </c>
      <c r="N241" s="15">
        <v>6</v>
      </c>
      <c r="O241" s="26">
        <v>113.54</v>
      </c>
      <c r="P241" s="16">
        <v>681.24</v>
      </c>
    </row>
    <row r="242" spans="1:16" ht="39" thickBot="1">
      <c r="A242" s="17">
        <v>188</v>
      </c>
      <c r="B242" s="13" t="s">
        <v>19</v>
      </c>
      <c r="C242" s="14" t="s">
        <v>163</v>
      </c>
      <c r="D242" s="14" t="s">
        <v>21</v>
      </c>
      <c r="E242" s="15">
        <v>30</v>
      </c>
      <c r="F242" s="15">
        <v>120.73</v>
      </c>
      <c r="G242" s="16" t="s">
        <v>501</v>
      </c>
      <c r="J242" s="17">
        <v>188</v>
      </c>
      <c r="K242" s="13" t="s">
        <v>19</v>
      </c>
      <c r="L242" s="14" t="s">
        <v>163</v>
      </c>
      <c r="M242" s="14" t="s">
        <v>21</v>
      </c>
      <c r="N242" s="15">
        <v>30</v>
      </c>
      <c r="O242" s="26">
        <v>120.73</v>
      </c>
      <c r="P242" s="16">
        <v>3621.9</v>
      </c>
    </row>
    <row r="243" spans="1:16" ht="39" thickBot="1">
      <c r="A243" s="17">
        <v>189</v>
      </c>
      <c r="B243" s="13" t="s">
        <v>19</v>
      </c>
      <c r="C243" s="14" t="s">
        <v>164</v>
      </c>
      <c r="D243" s="14" t="s">
        <v>21</v>
      </c>
      <c r="E243" s="15">
        <v>8</v>
      </c>
      <c r="F243" s="15">
        <v>268.85000000000002</v>
      </c>
      <c r="G243" s="16" t="s">
        <v>502</v>
      </c>
      <c r="J243" s="17">
        <v>189</v>
      </c>
      <c r="K243" s="13" t="s">
        <v>19</v>
      </c>
      <c r="L243" s="14" t="s">
        <v>164</v>
      </c>
      <c r="M243" s="14" t="s">
        <v>21</v>
      </c>
      <c r="N243" s="15">
        <v>8</v>
      </c>
      <c r="O243" s="26">
        <v>268.85000000000002</v>
      </c>
      <c r="P243" s="16">
        <v>2150.8000000000002</v>
      </c>
    </row>
    <row r="244" spans="1:16" ht="39" thickBot="1">
      <c r="A244" s="17">
        <v>190</v>
      </c>
      <c r="B244" s="13" t="s">
        <v>19</v>
      </c>
      <c r="C244" s="14" t="s">
        <v>165</v>
      </c>
      <c r="D244" s="14" t="s">
        <v>21</v>
      </c>
      <c r="E244" s="15">
        <v>4</v>
      </c>
      <c r="F244" s="15">
        <v>289.08</v>
      </c>
      <c r="G244" s="16" t="s">
        <v>503</v>
      </c>
      <c r="J244" s="17">
        <v>190</v>
      </c>
      <c r="K244" s="13" t="s">
        <v>19</v>
      </c>
      <c r="L244" s="14" t="s">
        <v>165</v>
      </c>
      <c r="M244" s="14" t="s">
        <v>21</v>
      </c>
      <c r="N244" s="15">
        <v>4</v>
      </c>
      <c r="O244" s="26">
        <v>289.08</v>
      </c>
      <c r="P244" s="16">
        <v>1156.32</v>
      </c>
    </row>
    <row r="245" spans="1:16" ht="39" thickBot="1">
      <c r="A245" s="17">
        <v>191</v>
      </c>
      <c r="B245" s="13" t="s">
        <v>19</v>
      </c>
      <c r="C245" s="14" t="s">
        <v>166</v>
      </c>
      <c r="D245" s="14" t="s">
        <v>21</v>
      </c>
      <c r="E245" s="15">
        <v>12</v>
      </c>
      <c r="F245" s="15">
        <v>168.36</v>
      </c>
      <c r="G245" s="16" t="s">
        <v>504</v>
      </c>
      <c r="J245" s="17">
        <v>191</v>
      </c>
      <c r="K245" s="13" t="s">
        <v>19</v>
      </c>
      <c r="L245" s="14" t="s">
        <v>166</v>
      </c>
      <c r="M245" s="14" t="s">
        <v>21</v>
      </c>
      <c r="N245" s="15">
        <v>12</v>
      </c>
      <c r="O245" s="26">
        <v>168.36</v>
      </c>
      <c r="P245" s="16">
        <v>2020.32</v>
      </c>
    </row>
    <row r="246" spans="1:16" ht="39" thickBot="1">
      <c r="A246" s="17">
        <v>192</v>
      </c>
      <c r="B246" s="13" t="s">
        <v>19</v>
      </c>
      <c r="C246" s="14" t="s">
        <v>167</v>
      </c>
      <c r="D246" s="14" t="s">
        <v>21</v>
      </c>
      <c r="E246" s="15">
        <v>5</v>
      </c>
      <c r="F246" s="15">
        <v>135.72999999999999</v>
      </c>
      <c r="G246" s="16" t="s">
        <v>505</v>
      </c>
      <c r="J246" s="17">
        <v>192</v>
      </c>
      <c r="K246" s="13" t="s">
        <v>19</v>
      </c>
      <c r="L246" s="14" t="s">
        <v>167</v>
      </c>
      <c r="M246" s="14" t="s">
        <v>21</v>
      </c>
      <c r="N246" s="15">
        <v>5</v>
      </c>
      <c r="O246" s="26">
        <v>135.72999999999999</v>
      </c>
      <c r="P246" s="16">
        <v>678.65</v>
      </c>
    </row>
    <row r="247" spans="1:16" ht="39" thickBot="1">
      <c r="A247" s="17">
        <v>193</v>
      </c>
      <c r="B247" s="13" t="s">
        <v>19</v>
      </c>
      <c r="C247" s="14" t="s">
        <v>168</v>
      </c>
      <c r="D247" s="14" t="s">
        <v>21</v>
      </c>
      <c r="E247" s="15">
        <v>6</v>
      </c>
      <c r="F247" s="15">
        <v>300.17</v>
      </c>
      <c r="G247" s="16" t="s">
        <v>506</v>
      </c>
      <c r="J247" s="17">
        <v>193</v>
      </c>
      <c r="K247" s="13" t="s">
        <v>19</v>
      </c>
      <c r="L247" s="14" t="s">
        <v>168</v>
      </c>
      <c r="M247" s="14" t="s">
        <v>21</v>
      </c>
      <c r="N247" s="15">
        <v>6</v>
      </c>
      <c r="O247" s="26">
        <v>300.17</v>
      </c>
      <c r="P247" s="16">
        <v>1801.02</v>
      </c>
    </row>
    <row r="248" spans="1:16" ht="39" thickBot="1">
      <c r="A248" s="17">
        <v>194</v>
      </c>
      <c r="B248" s="13" t="s">
        <v>19</v>
      </c>
      <c r="C248" s="14" t="s">
        <v>169</v>
      </c>
      <c r="D248" s="14" t="s">
        <v>21</v>
      </c>
      <c r="E248" s="15">
        <v>4</v>
      </c>
      <c r="F248" s="15">
        <v>852.87</v>
      </c>
      <c r="G248" s="16" t="s">
        <v>507</v>
      </c>
      <c r="J248" s="17">
        <v>194</v>
      </c>
      <c r="K248" s="13" t="s">
        <v>19</v>
      </c>
      <c r="L248" s="14" t="s">
        <v>169</v>
      </c>
      <c r="M248" s="14" t="s">
        <v>21</v>
      </c>
      <c r="N248" s="15">
        <v>4</v>
      </c>
      <c r="O248" s="26">
        <v>852.87</v>
      </c>
      <c r="P248" s="16">
        <v>3411.48</v>
      </c>
    </row>
    <row r="249" spans="1:16" ht="15.75" thickBot="1">
      <c r="A249" s="57" t="s">
        <v>508</v>
      </c>
      <c r="B249" s="58"/>
      <c r="C249" s="58"/>
      <c r="D249" s="58"/>
      <c r="E249" s="58"/>
      <c r="F249" s="59"/>
      <c r="G249" s="32">
        <v>43190.44</v>
      </c>
      <c r="J249" s="57" t="s">
        <v>508</v>
      </c>
      <c r="K249" s="58"/>
      <c r="L249" s="58"/>
      <c r="M249" s="58"/>
      <c r="N249" s="58"/>
      <c r="O249" s="59"/>
      <c r="P249" s="14">
        <v>43190.44</v>
      </c>
    </row>
    <row r="250" spans="1:16" ht="15.75" thickBot="1">
      <c r="A250" s="60" t="s">
        <v>242</v>
      </c>
      <c r="B250" s="61"/>
      <c r="C250" s="61"/>
      <c r="D250" s="61"/>
      <c r="E250" s="61"/>
      <c r="F250" s="62"/>
      <c r="G250" s="33">
        <v>58534.879999999997</v>
      </c>
      <c r="J250" s="60" t="s">
        <v>242</v>
      </c>
      <c r="K250" s="61"/>
      <c r="L250" s="61"/>
      <c r="M250" s="61"/>
      <c r="N250" s="61"/>
      <c r="O250" s="62"/>
      <c r="P250" s="13">
        <v>58534.879999999997</v>
      </c>
    </row>
    <row r="251" spans="1:16" ht="15.75" thickBot="1">
      <c r="A251" s="65" t="s">
        <v>228</v>
      </c>
      <c r="B251" s="66"/>
      <c r="C251" s="66"/>
      <c r="D251" s="66"/>
      <c r="E251" s="66"/>
      <c r="F251" s="66"/>
      <c r="G251" s="67"/>
      <c r="J251" s="65" t="s">
        <v>228</v>
      </c>
      <c r="K251" s="66"/>
      <c r="L251" s="66"/>
      <c r="M251" s="66"/>
      <c r="N251" s="66"/>
      <c r="O251" s="66"/>
      <c r="P251" s="67"/>
    </row>
    <row r="252" spans="1:16" ht="15.75" thickBot="1">
      <c r="A252" s="57" t="s">
        <v>509</v>
      </c>
      <c r="B252" s="58"/>
      <c r="C252" s="58"/>
      <c r="D252" s="58"/>
      <c r="E252" s="58"/>
      <c r="F252" s="58"/>
      <c r="G252" s="59"/>
      <c r="J252" s="57" t="s">
        <v>509</v>
      </c>
      <c r="K252" s="58"/>
      <c r="L252" s="58"/>
      <c r="M252" s="58"/>
      <c r="N252" s="58"/>
      <c r="O252" s="58"/>
      <c r="P252" s="59"/>
    </row>
    <row r="253" spans="1:16" ht="39" thickBot="1">
      <c r="A253" s="17">
        <v>195</v>
      </c>
      <c r="B253" s="13" t="s">
        <v>19</v>
      </c>
      <c r="C253" s="14" t="s">
        <v>170</v>
      </c>
      <c r="D253" s="14" t="s">
        <v>42</v>
      </c>
      <c r="E253" s="18">
        <v>26.54</v>
      </c>
      <c r="F253" s="15" t="s">
        <v>510</v>
      </c>
      <c r="G253" s="16" t="s">
        <v>511</v>
      </c>
      <c r="J253" s="17">
        <v>195</v>
      </c>
      <c r="K253" s="13" t="s">
        <v>19</v>
      </c>
      <c r="L253" s="14" t="s">
        <v>170</v>
      </c>
      <c r="M253" s="14" t="s">
        <v>42</v>
      </c>
      <c r="N253" s="18">
        <v>26.54</v>
      </c>
      <c r="O253" s="26" t="s">
        <v>510</v>
      </c>
      <c r="P253" s="16">
        <v>98130.59</v>
      </c>
    </row>
    <row r="254" spans="1:16" ht="15.75" thickBot="1">
      <c r="A254" s="57" t="s">
        <v>512</v>
      </c>
      <c r="B254" s="58"/>
      <c r="C254" s="58"/>
      <c r="D254" s="58"/>
      <c r="E254" s="58"/>
      <c r="F254" s="59"/>
      <c r="G254" s="32">
        <v>98130.59</v>
      </c>
      <c r="J254" s="57" t="s">
        <v>512</v>
      </c>
      <c r="K254" s="58"/>
      <c r="L254" s="58"/>
      <c r="M254" s="58"/>
      <c r="N254" s="58"/>
      <c r="O254" s="59"/>
      <c r="P254" s="14">
        <v>98130.59</v>
      </c>
    </row>
    <row r="255" spans="1:16" ht="15.75" thickBot="1">
      <c r="A255" s="60" t="s">
        <v>242</v>
      </c>
      <c r="B255" s="61"/>
      <c r="C255" s="61"/>
      <c r="D255" s="61"/>
      <c r="E255" s="61"/>
      <c r="F255" s="62"/>
      <c r="G255" s="13" t="s">
        <v>513</v>
      </c>
      <c r="J255" s="60" t="s">
        <v>242</v>
      </c>
      <c r="K255" s="61"/>
      <c r="L255" s="61"/>
      <c r="M255" s="61"/>
      <c r="N255" s="61"/>
      <c r="O255" s="62"/>
      <c r="P255" s="13">
        <v>132993.82999999999</v>
      </c>
    </row>
    <row r="256" spans="1:16" ht="15.75" thickBot="1">
      <c r="A256" s="57" t="s">
        <v>229</v>
      </c>
      <c r="B256" s="58"/>
      <c r="C256" s="58"/>
      <c r="D256" s="58"/>
      <c r="E256" s="58"/>
      <c r="F256" s="58"/>
      <c r="G256" s="59"/>
      <c r="J256" s="57" t="s">
        <v>229</v>
      </c>
      <c r="K256" s="58"/>
      <c r="L256" s="58"/>
      <c r="M256" s="58"/>
      <c r="N256" s="58"/>
      <c r="O256" s="58"/>
      <c r="P256" s="59"/>
    </row>
    <row r="257" spans="1:16" ht="39" thickBot="1">
      <c r="A257" s="17">
        <v>196</v>
      </c>
      <c r="B257" s="13" t="s">
        <v>171</v>
      </c>
      <c r="C257" s="14" t="s">
        <v>172</v>
      </c>
      <c r="D257" s="14" t="s">
        <v>21</v>
      </c>
      <c r="E257" s="15">
        <v>1</v>
      </c>
      <c r="F257" s="15">
        <v>959.59</v>
      </c>
      <c r="G257" s="16" t="s">
        <v>514</v>
      </c>
      <c r="J257" s="17">
        <v>196</v>
      </c>
      <c r="K257" s="13" t="s">
        <v>171</v>
      </c>
      <c r="L257" s="14" t="s">
        <v>172</v>
      </c>
      <c r="M257" s="14" t="s">
        <v>21</v>
      </c>
      <c r="N257" s="15">
        <v>1</v>
      </c>
      <c r="O257" s="26">
        <v>959.59</v>
      </c>
      <c r="P257" s="16">
        <v>959.59</v>
      </c>
    </row>
    <row r="258" spans="1:16" ht="39" thickBot="1">
      <c r="A258" s="17">
        <v>197</v>
      </c>
      <c r="B258" s="13" t="s">
        <v>19</v>
      </c>
      <c r="C258" s="14" t="s">
        <v>173</v>
      </c>
      <c r="D258" s="14" t="s">
        <v>21</v>
      </c>
      <c r="E258" s="15">
        <v>1</v>
      </c>
      <c r="F258" s="15" t="s">
        <v>515</v>
      </c>
      <c r="G258" s="16" t="s">
        <v>516</v>
      </c>
      <c r="J258" s="17">
        <v>197</v>
      </c>
      <c r="K258" s="13" t="s">
        <v>19</v>
      </c>
      <c r="L258" s="14" t="s">
        <v>173</v>
      </c>
      <c r="M258" s="14" t="s">
        <v>21</v>
      </c>
      <c r="N258" s="15">
        <v>1</v>
      </c>
      <c r="O258" s="26" t="s">
        <v>515</v>
      </c>
      <c r="P258" s="16">
        <v>9595.98</v>
      </c>
    </row>
    <row r="259" spans="1:16" ht="15.75" thickBot="1">
      <c r="A259" s="57" t="s">
        <v>517</v>
      </c>
      <c r="B259" s="58"/>
      <c r="C259" s="58"/>
      <c r="D259" s="58"/>
      <c r="E259" s="58"/>
      <c r="F259" s="59"/>
      <c r="G259" s="32">
        <v>10555.57</v>
      </c>
      <c r="J259" s="57" t="s">
        <v>517</v>
      </c>
      <c r="K259" s="58"/>
      <c r="L259" s="58"/>
      <c r="M259" s="58"/>
      <c r="N259" s="58"/>
      <c r="O259" s="59"/>
      <c r="P259" s="14">
        <v>10555.57</v>
      </c>
    </row>
    <row r="260" spans="1:16" ht="15.75" thickBot="1">
      <c r="A260" s="60" t="s">
        <v>242</v>
      </c>
      <c r="B260" s="61"/>
      <c r="C260" s="61"/>
      <c r="D260" s="61"/>
      <c r="E260" s="61"/>
      <c r="F260" s="62"/>
      <c r="G260" s="33">
        <v>14305.69</v>
      </c>
      <c r="J260" s="60" t="s">
        <v>242</v>
      </c>
      <c r="K260" s="61"/>
      <c r="L260" s="61"/>
      <c r="M260" s="61"/>
      <c r="N260" s="61"/>
      <c r="O260" s="62"/>
      <c r="P260" s="13">
        <v>14305.69</v>
      </c>
    </row>
    <row r="261" spans="1:16" ht="15.75" thickBot="1">
      <c r="A261" s="65" t="s">
        <v>230</v>
      </c>
      <c r="B261" s="66"/>
      <c r="C261" s="66"/>
      <c r="D261" s="66"/>
      <c r="E261" s="66"/>
      <c r="F261" s="66"/>
      <c r="G261" s="67"/>
      <c r="J261" s="65" t="s">
        <v>230</v>
      </c>
      <c r="K261" s="66"/>
      <c r="L261" s="66"/>
      <c r="M261" s="66"/>
      <c r="N261" s="66"/>
      <c r="O261" s="66"/>
      <c r="P261" s="67"/>
    </row>
    <row r="262" spans="1:16" ht="15.75" thickBot="1">
      <c r="A262" s="57" t="s">
        <v>518</v>
      </c>
      <c r="B262" s="58"/>
      <c r="C262" s="58"/>
      <c r="D262" s="58"/>
      <c r="E262" s="58"/>
      <c r="F262" s="58"/>
      <c r="G262" s="59"/>
      <c r="J262" s="57" t="s">
        <v>518</v>
      </c>
      <c r="K262" s="58"/>
      <c r="L262" s="58"/>
      <c r="M262" s="58"/>
      <c r="N262" s="58"/>
      <c r="O262" s="58"/>
      <c r="P262" s="59"/>
    </row>
    <row r="263" spans="1:16" ht="51.75" thickBot="1">
      <c r="A263" s="17">
        <v>198</v>
      </c>
      <c r="B263" s="13" t="s">
        <v>174</v>
      </c>
      <c r="C263" s="14" t="s">
        <v>175</v>
      </c>
      <c r="D263" s="14" t="s">
        <v>14</v>
      </c>
      <c r="E263" s="15">
        <v>1.31</v>
      </c>
      <c r="F263" s="15" t="s">
        <v>258</v>
      </c>
      <c r="G263" s="16" t="s">
        <v>519</v>
      </c>
      <c r="J263" s="17">
        <v>198</v>
      </c>
      <c r="K263" s="13" t="s">
        <v>174</v>
      </c>
      <c r="L263" s="14" t="s">
        <v>175</v>
      </c>
      <c r="M263" s="14" t="s">
        <v>14</v>
      </c>
      <c r="N263" s="15">
        <v>1.31</v>
      </c>
      <c r="O263" s="26" t="s">
        <v>258</v>
      </c>
      <c r="P263" s="16">
        <v>3593.62</v>
      </c>
    </row>
    <row r="264" spans="1:16" ht="39" thickBot="1">
      <c r="A264" s="17">
        <v>199</v>
      </c>
      <c r="B264" s="13" t="s">
        <v>19</v>
      </c>
      <c r="C264" s="14" t="s">
        <v>36</v>
      </c>
      <c r="D264" s="14" t="s">
        <v>14</v>
      </c>
      <c r="E264" s="15">
        <v>1.32965</v>
      </c>
      <c r="F264" s="15" t="s">
        <v>520</v>
      </c>
      <c r="G264" s="16" t="s">
        <v>521</v>
      </c>
      <c r="J264" s="17">
        <v>199</v>
      </c>
      <c r="K264" s="13" t="s">
        <v>19</v>
      </c>
      <c r="L264" s="14" t="s">
        <v>36</v>
      </c>
      <c r="M264" s="14" t="s">
        <v>14</v>
      </c>
      <c r="N264" s="15">
        <v>1.32965</v>
      </c>
      <c r="O264" s="26" t="s">
        <v>520</v>
      </c>
      <c r="P264" s="16">
        <v>4112.8999999999996</v>
      </c>
    </row>
    <row r="265" spans="1:16" ht="39" thickBot="1">
      <c r="A265" s="17">
        <v>200</v>
      </c>
      <c r="B265" s="13" t="s">
        <v>19</v>
      </c>
      <c r="C265" s="14" t="s">
        <v>37</v>
      </c>
      <c r="D265" s="14" t="s">
        <v>38</v>
      </c>
      <c r="E265" s="15">
        <v>0.17</v>
      </c>
      <c r="F265" s="18" t="s">
        <v>262</v>
      </c>
      <c r="G265" s="16" t="s">
        <v>522</v>
      </c>
      <c r="J265" s="17">
        <v>200</v>
      </c>
      <c r="K265" s="13" t="s">
        <v>19</v>
      </c>
      <c r="L265" s="14" t="s">
        <v>37</v>
      </c>
      <c r="M265" s="14" t="s">
        <v>38</v>
      </c>
      <c r="N265" s="15">
        <v>0.17</v>
      </c>
      <c r="O265" s="27" t="s">
        <v>262</v>
      </c>
      <c r="P265" s="16">
        <v>5185</v>
      </c>
    </row>
    <row r="266" spans="1:16" ht="39" thickBot="1">
      <c r="A266" s="17">
        <v>201</v>
      </c>
      <c r="B266" s="13" t="s">
        <v>19</v>
      </c>
      <c r="C266" s="14" t="s">
        <v>176</v>
      </c>
      <c r="D266" s="14" t="s">
        <v>42</v>
      </c>
      <c r="E266" s="15">
        <v>5.67</v>
      </c>
      <c r="F266" s="15" t="s">
        <v>523</v>
      </c>
      <c r="G266" s="16" t="s">
        <v>524</v>
      </c>
      <c r="J266" s="17">
        <v>201</v>
      </c>
      <c r="K266" s="13" t="s">
        <v>19</v>
      </c>
      <c r="L266" s="14" t="s">
        <v>176</v>
      </c>
      <c r="M266" s="14" t="s">
        <v>42</v>
      </c>
      <c r="N266" s="15">
        <v>5.67</v>
      </c>
      <c r="O266" s="26" t="s">
        <v>523</v>
      </c>
      <c r="P266" s="16">
        <v>428.14</v>
      </c>
    </row>
    <row r="267" spans="1:16" ht="39" thickBot="1">
      <c r="A267" s="17">
        <v>202</v>
      </c>
      <c r="B267" s="13" t="s">
        <v>19</v>
      </c>
      <c r="C267" s="14" t="s">
        <v>40</v>
      </c>
      <c r="D267" s="14" t="s">
        <v>14</v>
      </c>
      <c r="E267" s="15">
        <v>0.44</v>
      </c>
      <c r="F267" s="15" t="s">
        <v>266</v>
      </c>
      <c r="G267" s="16" t="s">
        <v>525</v>
      </c>
      <c r="J267" s="17">
        <v>202</v>
      </c>
      <c r="K267" s="13" t="s">
        <v>19</v>
      </c>
      <c r="L267" s="14" t="s">
        <v>40</v>
      </c>
      <c r="M267" s="14" t="s">
        <v>14</v>
      </c>
      <c r="N267" s="15">
        <v>0.44</v>
      </c>
      <c r="O267" s="26" t="s">
        <v>266</v>
      </c>
      <c r="P267" s="16">
        <v>2990.51</v>
      </c>
    </row>
    <row r="268" spans="1:16" ht="51.75" thickBot="1">
      <c r="A268" s="17">
        <v>203</v>
      </c>
      <c r="B268" s="13" t="s">
        <v>43</v>
      </c>
      <c r="C268" s="14" t="s">
        <v>235</v>
      </c>
      <c r="D268" s="14" t="s">
        <v>42</v>
      </c>
      <c r="E268" s="15">
        <v>1</v>
      </c>
      <c r="F268" s="15" t="s">
        <v>269</v>
      </c>
      <c r="G268" s="16" t="s">
        <v>348</v>
      </c>
      <c r="J268" s="17">
        <v>203</v>
      </c>
      <c r="K268" s="13" t="s">
        <v>43</v>
      </c>
      <c r="L268" s="14" t="s">
        <v>235</v>
      </c>
      <c r="M268" s="14" t="s">
        <v>42</v>
      </c>
      <c r="N268" s="15">
        <v>1</v>
      </c>
      <c r="O268" s="26" t="s">
        <v>269</v>
      </c>
      <c r="P268" s="16">
        <v>67.8</v>
      </c>
    </row>
    <row r="269" spans="1:16" ht="39" thickBot="1">
      <c r="A269" s="17">
        <v>204</v>
      </c>
      <c r="B269" s="13" t="s">
        <v>19</v>
      </c>
      <c r="C269" s="14" t="s">
        <v>44</v>
      </c>
      <c r="D269" s="14" t="s">
        <v>45</v>
      </c>
      <c r="E269" s="15">
        <v>1.3</v>
      </c>
      <c r="F269" s="15" t="s">
        <v>271</v>
      </c>
      <c r="G269" s="16" t="s">
        <v>526</v>
      </c>
      <c r="J269" s="17">
        <v>204</v>
      </c>
      <c r="K269" s="13" t="s">
        <v>19</v>
      </c>
      <c r="L269" s="14" t="s">
        <v>44</v>
      </c>
      <c r="M269" s="14" t="s">
        <v>45</v>
      </c>
      <c r="N269" s="15">
        <v>1.3</v>
      </c>
      <c r="O269" s="26" t="s">
        <v>271</v>
      </c>
      <c r="P269" s="16">
        <v>13.08</v>
      </c>
    </row>
    <row r="270" spans="1:16" ht="39" thickBot="1">
      <c r="A270" s="17">
        <v>205</v>
      </c>
      <c r="B270" s="13" t="s">
        <v>19</v>
      </c>
      <c r="C270" s="14" t="s">
        <v>46</v>
      </c>
      <c r="D270" s="14" t="s">
        <v>45</v>
      </c>
      <c r="E270" s="15">
        <v>0.16</v>
      </c>
      <c r="F270" s="15" t="s">
        <v>273</v>
      </c>
      <c r="G270" s="16" t="s">
        <v>527</v>
      </c>
      <c r="J270" s="17">
        <v>205</v>
      </c>
      <c r="K270" s="13" t="s">
        <v>19</v>
      </c>
      <c r="L270" s="14" t="s">
        <v>46</v>
      </c>
      <c r="M270" s="14" t="s">
        <v>45</v>
      </c>
      <c r="N270" s="15">
        <v>0.16</v>
      </c>
      <c r="O270" s="26" t="s">
        <v>273</v>
      </c>
      <c r="P270" s="16">
        <v>6.6</v>
      </c>
    </row>
    <row r="271" spans="1:16" ht="51.75" thickBot="1">
      <c r="A271" s="17">
        <v>206</v>
      </c>
      <c r="B271" s="13" t="s">
        <v>177</v>
      </c>
      <c r="C271" s="14" t="s">
        <v>178</v>
      </c>
      <c r="D271" s="14" t="s">
        <v>42</v>
      </c>
      <c r="E271" s="15">
        <v>3.08</v>
      </c>
      <c r="F271" s="15">
        <v>593.22</v>
      </c>
      <c r="G271" s="16" t="s">
        <v>528</v>
      </c>
      <c r="J271" s="17">
        <v>206</v>
      </c>
      <c r="K271" s="13" t="s">
        <v>177</v>
      </c>
      <c r="L271" s="14" t="s">
        <v>178</v>
      </c>
      <c r="M271" s="14" t="s">
        <v>42</v>
      </c>
      <c r="N271" s="15">
        <v>3.08</v>
      </c>
      <c r="O271" s="26">
        <v>593.22</v>
      </c>
      <c r="P271" s="16">
        <v>1827.12</v>
      </c>
    </row>
    <row r="272" spans="1:16" ht="39" thickBot="1">
      <c r="A272" s="17">
        <v>207</v>
      </c>
      <c r="B272" s="13" t="s">
        <v>19</v>
      </c>
      <c r="C272" s="14" t="s">
        <v>74</v>
      </c>
      <c r="D272" s="14" t="s">
        <v>21</v>
      </c>
      <c r="E272" s="15">
        <v>157.08000000000001</v>
      </c>
      <c r="F272" s="15" t="s">
        <v>319</v>
      </c>
      <c r="G272" s="16" t="s">
        <v>529</v>
      </c>
      <c r="J272" s="17">
        <v>207</v>
      </c>
      <c r="K272" s="13" t="s">
        <v>19</v>
      </c>
      <c r="L272" s="14" t="s">
        <v>74</v>
      </c>
      <c r="M272" s="14" t="s">
        <v>21</v>
      </c>
      <c r="N272" s="15">
        <v>157.08000000000001</v>
      </c>
      <c r="O272" s="26" t="s">
        <v>319</v>
      </c>
      <c r="P272" s="16">
        <v>2835.29</v>
      </c>
    </row>
    <row r="273" spans="1:16" ht="39" thickBot="1">
      <c r="A273" s="17">
        <v>208</v>
      </c>
      <c r="B273" s="13" t="s">
        <v>19</v>
      </c>
      <c r="C273" s="14" t="s">
        <v>64</v>
      </c>
      <c r="D273" s="14" t="s">
        <v>14</v>
      </c>
      <c r="E273" s="15">
        <v>7.084E-2</v>
      </c>
      <c r="F273" s="15" t="s">
        <v>303</v>
      </c>
      <c r="G273" s="16" t="s">
        <v>530</v>
      </c>
      <c r="J273" s="17">
        <v>208</v>
      </c>
      <c r="K273" s="13" t="s">
        <v>19</v>
      </c>
      <c r="L273" s="14" t="s">
        <v>64</v>
      </c>
      <c r="M273" s="14" t="s">
        <v>14</v>
      </c>
      <c r="N273" s="15">
        <v>7.084E-2</v>
      </c>
      <c r="O273" s="26" t="s">
        <v>303</v>
      </c>
      <c r="P273" s="16">
        <v>178.9</v>
      </c>
    </row>
    <row r="274" spans="1:16" ht="15.75" thickBot="1">
      <c r="A274" s="57" t="s">
        <v>531</v>
      </c>
      <c r="B274" s="58"/>
      <c r="C274" s="58"/>
      <c r="D274" s="58"/>
      <c r="E274" s="58"/>
      <c r="F274" s="59"/>
      <c r="G274" s="32">
        <v>21238.959999999999</v>
      </c>
      <c r="J274" s="57" t="s">
        <v>531</v>
      </c>
      <c r="K274" s="58"/>
      <c r="L274" s="58"/>
      <c r="M274" s="58"/>
      <c r="N274" s="58"/>
      <c r="O274" s="59"/>
      <c r="P274" s="14">
        <v>21238.959999999999</v>
      </c>
    </row>
    <row r="275" spans="1:16" ht="15.75" thickBot="1">
      <c r="A275" s="60" t="s">
        <v>242</v>
      </c>
      <c r="B275" s="61"/>
      <c r="C275" s="61"/>
      <c r="D275" s="61"/>
      <c r="E275" s="61"/>
      <c r="F275" s="62"/>
      <c r="G275" s="33">
        <v>28784.61</v>
      </c>
      <c r="J275" s="60" t="s">
        <v>242</v>
      </c>
      <c r="K275" s="61"/>
      <c r="L275" s="61"/>
      <c r="M275" s="61"/>
      <c r="N275" s="61"/>
      <c r="O275" s="62"/>
      <c r="P275" s="13">
        <v>28784.61</v>
      </c>
    </row>
    <row r="276" spans="1:16" ht="30" customHeight="1" thickBot="1">
      <c r="A276" s="65" t="s">
        <v>231</v>
      </c>
      <c r="B276" s="66"/>
      <c r="C276" s="66"/>
      <c r="D276" s="66"/>
      <c r="E276" s="66"/>
      <c r="F276" s="66"/>
      <c r="G276" s="67"/>
      <c r="J276" s="65" t="s">
        <v>231</v>
      </c>
      <c r="K276" s="66"/>
      <c r="L276" s="66"/>
      <c r="M276" s="66"/>
      <c r="N276" s="66"/>
      <c r="O276" s="66"/>
      <c r="P276" s="67"/>
    </row>
    <row r="277" spans="1:16" ht="25.5" customHeight="1" thickBot="1">
      <c r="A277" s="57" t="s">
        <v>532</v>
      </c>
      <c r="B277" s="58"/>
      <c r="C277" s="58"/>
      <c r="D277" s="58"/>
      <c r="E277" s="58"/>
      <c r="F277" s="58"/>
      <c r="G277" s="59"/>
      <c r="J277" s="57" t="s">
        <v>532</v>
      </c>
      <c r="K277" s="58"/>
      <c r="L277" s="58"/>
      <c r="M277" s="58"/>
      <c r="N277" s="58"/>
      <c r="O277" s="58"/>
      <c r="P277" s="59"/>
    </row>
    <row r="278" spans="1:16" ht="39" thickBot="1">
      <c r="A278" s="17">
        <v>209</v>
      </c>
      <c r="B278" s="13" t="s">
        <v>15</v>
      </c>
      <c r="C278" s="14" t="s">
        <v>16</v>
      </c>
      <c r="D278" s="14" t="s">
        <v>14</v>
      </c>
      <c r="E278" s="15">
        <v>2.04</v>
      </c>
      <c r="F278" s="15">
        <v>423.72</v>
      </c>
      <c r="G278" s="16" t="s">
        <v>533</v>
      </c>
      <c r="J278" s="17">
        <v>209</v>
      </c>
      <c r="K278" s="13" t="s">
        <v>15</v>
      </c>
      <c r="L278" s="14" t="s">
        <v>16</v>
      </c>
      <c r="M278" s="14" t="s">
        <v>14</v>
      </c>
      <c r="N278" s="15">
        <v>2.04</v>
      </c>
      <c r="O278" s="26">
        <v>423.72</v>
      </c>
      <c r="P278" s="16">
        <v>864.39</v>
      </c>
    </row>
    <row r="279" spans="1:16" ht="26.25" thickBot="1">
      <c r="A279" s="17">
        <v>210</v>
      </c>
      <c r="B279" s="13" t="s">
        <v>179</v>
      </c>
      <c r="C279" s="14" t="s">
        <v>180</v>
      </c>
      <c r="D279" s="14" t="s">
        <v>14</v>
      </c>
      <c r="E279" s="15">
        <v>0.1</v>
      </c>
      <c r="F279" s="15">
        <v>322.02999999999997</v>
      </c>
      <c r="G279" s="16" t="s">
        <v>534</v>
      </c>
      <c r="J279" s="17">
        <v>210</v>
      </c>
      <c r="K279" s="13" t="s">
        <v>179</v>
      </c>
      <c r="L279" s="14" t="s">
        <v>180</v>
      </c>
      <c r="M279" s="14" t="s">
        <v>14</v>
      </c>
      <c r="N279" s="15">
        <v>0.1</v>
      </c>
      <c r="O279" s="26">
        <v>322.02999999999997</v>
      </c>
      <c r="P279" s="16">
        <v>32.200000000000003</v>
      </c>
    </row>
    <row r="280" spans="1:16" ht="39" thickBot="1">
      <c r="A280" s="17">
        <v>211</v>
      </c>
      <c r="B280" s="13" t="s">
        <v>19</v>
      </c>
      <c r="C280" s="14" t="s">
        <v>33</v>
      </c>
      <c r="D280" s="14" t="s">
        <v>14</v>
      </c>
      <c r="E280" s="15">
        <v>0.11</v>
      </c>
      <c r="F280" s="15">
        <v>423.72</v>
      </c>
      <c r="G280" s="16" t="s">
        <v>535</v>
      </c>
      <c r="J280" s="17">
        <v>211</v>
      </c>
      <c r="K280" s="13" t="s">
        <v>19</v>
      </c>
      <c r="L280" s="14" t="s">
        <v>33</v>
      </c>
      <c r="M280" s="14" t="s">
        <v>14</v>
      </c>
      <c r="N280" s="15">
        <v>0.11</v>
      </c>
      <c r="O280" s="26">
        <v>423.72</v>
      </c>
      <c r="P280" s="16">
        <v>46.61</v>
      </c>
    </row>
    <row r="281" spans="1:16" ht="39" thickBot="1">
      <c r="A281" s="17">
        <v>212</v>
      </c>
      <c r="B281" s="13" t="s">
        <v>181</v>
      </c>
      <c r="C281" s="14" t="s">
        <v>182</v>
      </c>
      <c r="D281" s="14" t="s">
        <v>159</v>
      </c>
      <c r="E281" s="15">
        <v>2</v>
      </c>
      <c r="F281" s="15" t="s">
        <v>453</v>
      </c>
      <c r="G281" s="16" t="s">
        <v>536</v>
      </c>
      <c r="J281" s="17">
        <v>212</v>
      </c>
      <c r="K281" s="13" t="s">
        <v>181</v>
      </c>
      <c r="L281" s="14" t="s">
        <v>182</v>
      </c>
      <c r="M281" s="14" t="s">
        <v>159</v>
      </c>
      <c r="N281" s="15">
        <v>2</v>
      </c>
      <c r="O281" s="26" t="s">
        <v>453</v>
      </c>
      <c r="P281" s="16">
        <v>33.9</v>
      </c>
    </row>
    <row r="282" spans="1:16" ht="39" thickBot="1">
      <c r="A282" s="17">
        <v>213</v>
      </c>
      <c r="B282" s="13" t="s">
        <v>19</v>
      </c>
      <c r="C282" s="14" t="s">
        <v>183</v>
      </c>
      <c r="D282" s="14" t="s">
        <v>159</v>
      </c>
      <c r="E282" s="15">
        <v>2</v>
      </c>
      <c r="F282" s="15">
        <v>474</v>
      </c>
      <c r="G282" s="16" t="s">
        <v>537</v>
      </c>
      <c r="J282" s="17">
        <v>213</v>
      </c>
      <c r="K282" s="13" t="s">
        <v>19</v>
      </c>
      <c r="L282" s="14" t="s">
        <v>183</v>
      </c>
      <c r="M282" s="14" t="s">
        <v>159</v>
      </c>
      <c r="N282" s="15">
        <v>2</v>
      </c>
      <c r="O282" s="26">
        <v>474</v>
      </c>
      <c r="P282" s="16">
        <v>948</v>
      </c>
    </row>
    <row r="283" spans="1:16" ht="26.25" thickBot="1">
      <c r="A283" s="17">
        <v>214</v>
      </c>
      <c r="B283" s="13" t="s">
        <v>184</v>
      </c>
      <c r="C283" s="14" t="s">
        <v>185</v>
      </c>
      <c r="D283" s="14" t="s">
        <v>159</v>
      </c>
      <c r="E283" s="15">
        <v>4</v>
      </c>
      <c r="F283" s="15" t="s">
        <v>538</v>
      </c>
      <c r="G283" s="16" t="s">
        <v>539</v>
      </c>
      <c r="J283" s="17">
        <v>214</v>
      </c>
      <c r="K283" s="13" t="s">
        <v>184</v>
      </c>
      <c r="L283" s="14" t="s">
        <v>185</v>
      </c>
      <c r="M283" s="14" t="s">
        <v>159</v>
      </c>
      <c r="N283" s="15">
        <v>4</v>
      </c>
      <c r="O283" s="26" t="s">
        <v>538</v>
      </c>
      <c r="P283" s="16">
        <v>169.48</v>
      </c>
    </row>
    <row r="284" spans="1:16" ht="39" thickBot="1">
      <c r="A284" s="17">
        <v>215</v>
      </c>
      <c r="B284" s="13" t="s">
        <v>19</v>
      </c>
      <c r="C284" s="14" t="s">
        <v>186</v>
      </c>
      <c r="D284" s="14" t="s">
        <v>159</v>
      </c>
      <c r="E284" s="15">
        <v>4</v>
      </c>
      <c r="F284" s="15">
        <v>148.31</v>
      </c>
      <c r="G284" s="16" t="s">
        <v>540</v>
      </c>
      <c r="J284" s="17">
        <v>215</v>
      </c>
      <c r="K284" s="13" t="s">
        <v>19</v>
      </c>
      <c r="L284" s="14" t="s">
        <v>186</v>
      </c>
      <c r="M284" s="14" t="s">
        <v>159</v>
      </c>
      <c r="N284" s="15">
        <v>4</v>
      </c>
      <c r="O284" s="26">
        <v>148.31</v>
      </c>
      <c r="P284" s="16">
        <v>593.24</v>
      </c>
    </row>
    <row r="285" spans="1:16" ht="39" thickBot="1">
      <c r="A285" s="17">
        <v>216</v>
      </c>
      <c r="B285" s="13" t="s">
        <v>187</v>
      </c>
      <c r="C285" s="14" t="s">
        <v>188</v>
      </c>
      <c r="D285" s="14" t="s">
        <v>21</v>
      </c>
      <c r="E285" s="15">
        <v>4</v>
      </c>
      <c r="F285" s="15" t="s">
        <v>538</v>
      </c>
      <c r="G285" s="16" t="s">
        <v>539</v>
      </c>
      <c r="J285" s="17">
        <v>216</v>
      </c>
      <c r="K285" s="13" t="s">
        <v>187</v>
      </c>
      <c r="L285" s="14" t="s">
        <v>188</v>
      </c>
      <c r="M285" s="14" t="s">
        <v>21</v>
      </c>
      <c r="N285" s="15">
        <v>4</v>
      </c>
      <c r="O285" s="26" t="s">
        <v>538</v>
      </c>
      <c r="P285" s="16">
        <v>169.48</v>
      </c>
    </row>
    <row r="286" spans="1:16" ht="39" thickBot="1">
      <c r="A286" s="17">
        <v>217</v>
      </c>
      <c r="B286" s="13" t="s">
        <v>19</v>
      </c>
      <c r="C286" s="14" t="s">
        <v>189</v>
      </c>
      <c r="D286" s="14" t="s">
        <v>21</v>
      </c>
      <c r="E286" s="15">
        <v>2</v>
      </c>
      <c r="F286" s="15" t="s">
        <v>541</v>
      </c>
      <c r="G286" s="16" t="s">
        <v>542</v>
      </c>
      <c r="J286" s="17">
        <v>217</v>
      </c>
      <c r="K286" s="13" t="s">
        <v>19</v>
      </c>
      <c r="L286" s="14" t="s">
        <v>189</v>
      </c>
      <c r="M286" s="14" t="s">
        <v>21</v>
      </c>
      <c r="N286" s="15">
        <v>2</v>
      </c>
      <c r="O286" s="26" t="s">
        <v>541</v>
      </c>
      <c r="P286" s="16">
        <v>50.84</v>
      </c>
    </row>
    <row r="287" spans="1:16" ht="39" thickBot="1">
      <c r="A287" s="17">
        <v>218</v>
      </c>
      <c r="B287" s="13" t="s">
        <v>19</v>
      </c>
      <c r="C287" s="14" t="s">
        <v>190</v>
      </c>
      <c r="D287" s="14" t="s">
        <v>21</v>
      </c>
      <c r="E287" s="15">
        <v>2</v>
      </c>
      <c r="F287" s="15" t="s">
        <v>543</v>
      </c>
      <c r="G287" s="16" t="s">
        <v>544</v>
      </c>
      <c r="J287" s="17">
        <v>218</v>
      </c>
      <c r="K287" s="13" t="s">
        <v>19</v>
      </c>
      <c r="L287" s="14" t="s">
        <v>190</v>
      </c>
      <c r="M287" s="14" t="s">
        <v>21</v>
      </c>
      <c r="N287" s="15">
        <v>2</v>
      </c>
      <c r="O287" s="26" t="s">
        <v>543</v>
      </c>
      <c r="P287" s="16">
        <v>169.5</v>
      </c>
    </row>
    <row r="288" spans="1:16" ht="26.25" thickBot="1">
      <c r="A288" s="17">
        <v>219</v>
      </c>
      <c r="B288" s="13" t="s">
        <v>191</v>
      </c>
      <c r="C288" s="14" t="s">
        <v>192</v>
      </c>
      <c r="D288" s="14" t="s">
        <v>193</v>
      </c>
      <c r="E288" s="15">
        <v>0.02</v>
      </c>
      <c r="F288" s="15" t="s">
        <v>545</v>
      </c>
      <c r="G288" s="16" t="s">
        <v>536</v>
      </c>
      <c r="J288" s="17">
        <v>219</v>
      </c>
      <c r="K288" s="13" t="s">
        <v>191</v>
      </c>
      <c r="L288" s="14" t="s">
        <v>192</v>
      </c>
      <c r="M288" s="14" t="s">
        <v>193</v>
      </c>
      <c r="N288" s="15">
        <v>0.02</v>
      </c>
      <c r="O288" s="26" t="s">
        <v>545</v>
      </c>
      <c r="P288" s="16">
        <v>33.9</v>
      </c>
    </row>
    <row r="289" spans="1:16" ht="39" thickBot="1">
      <c r="A289" s="17">
        <v>220</v>
      </c>
      <c r="B289" s="13" t="s">
        <v>194</v>
      </c>
      <c r="C289" s="14" t="s">
        <v>195</v>
      </c>
      <c r="D289" s="14" t="s">
        <v>196</v>
      </c>
      <c r="E289" s="15">
        <v>0.02</v>
      </c>
      <c r="F289" s="15" t="s">
        <v>546</v>
      </c>
      <c r="G289" s="16" t="s">
        <v>547</v>
      </c>
      <c r="J289" s="17">
        <v>220</v>
      </c>
      <c r="K289" s="13" t="s">
        <v>194</v>
      </c>
      <c r="L289" s="14" t="s">
        <v>195</v>
      </c>
      <c r="M289" s="14" t="s">
        <v>196</v>
      </c>
      <c r="N289" s="15">
        <v>0.02</v>
      </c>
      <c r="O289" s="26" t="s">
        <v>546</v>
      </c>
      <c r="P289" s="16">
        <v>38.979999999999997</v>
      </c>
    </row>
    <row r="290" spans="1:16" ht="39" thickBot="1">
      <c r="A290" s="17">
        <v>221</v>
      </c>
      <c r="B290" s="13" t="s">
        <v>19</v>
      </c>
      <c r="C290" s="14" t="s">
        <v>197</v>
      </c>
      <c r="D290" s="14" t="s">
        <v>14</v>
      </c>
      <c r="E290" s="15">
        <v>0.02</v>
      </c>
      <c r="F290" s="15" t="s">
        <v>548</v>
      </c>
      <c r="G290" s="16" t="s">
        <v>549</v>
      </c>
      <c r="J290" s="17">
        <v>221</v>
      </c>
      <c r="K290" s="13" t="s">
        <v>19</v>
      </c>
      <c r="L290" s="14" t="s">
        <v>197</v>
      </c>
      <c r="M290" s="14" t="s">
        <v>14</v>
      </c>
      <c r="N290" s="15">
        <v>0.02</v>
      </c>
      <c r="O290" s="26" t="s">
        <v>548</v>
      </c>
      <c r="P290" s="16">
        <v>58.47</v>
      </c>
    </row>
    <row r="291" spans="1:16" ht="26.25" thickBot="1">
      <c r="A291" s="17">
        <v>222</v>
      </c>
      <c r="B291" s="13" t="s">
        <v>198</v>
      </c>
      <c r="C291" s="14" t="s">
        <v>199</v>
      </c>
      <c r="D291" s="14" t="s">
        <v>14</v>
      </c>
      <c r="E291" s="15">
        <v>1.98</v>
      </c>
      <c r="F291" s="15">
        <v>101.69</v>
      </c>
      <c r="G291" s="16" t="s">
        <v>550</v>
      </c>
      <c r="J291" s="17">
        <v>222</v>
      </c>
      <c r="K291" s="13" t="s">
        <v>198</v>
      </c>
      <c r="L291" s="14" t="s">
        <v>199</v>
      </c>
      <c r="M291" s="14" t="s">
        <v>14</v>
      </c>
      <c r="N291" s="15">
        <v>1.98</v>
      </c>
      <c r="O291" s="26">
        <v>101.69</v>
      </c>
      <c r="P291" s="16">
        <v>201.35</v>
      </c>
    </row>
    <row r="292" spans="1:16" ht="15.75" thickBot="1">
      <c r="A292" s="57" t="s">
        <v>551</v>
      </c>
      <c r="B292" s="58"/>
      <c r="C292" s="58"/>
      <c r="D292" s="58"/>
      <c r="E292" s="58"/>
      <c r="F292" s="59"/>
      <c r="G292" s="32">
        <v>3410.34</v>
      </c>
      <c r="J292" s="57" t="s">
        <v>551</v>
      </c>
      <c r="K292" s="58"/>
      <c r="L292" s="58"/>
      <c r="M292" s="58"/>
      <c r="N292" s="58"/>
      <c r="O292" s="59"/>
      <c r="P292" s="14">
        <v>3410.34</v>
      </c>
    </row>
    <row r="293" spans="1:16" ht="15.75" thickBot="1">
      <c r="A293" s="60" t="s">
        <v>242</v>
      </c>
      <c r="B293" s="61"/>
      <c r="C293" s="61"/>
      <c r="D293" s="61"/>
      <c r="E293" s="61"/>
      <c r="F293" s="62"/>
      <c r="G293" s="33">
        <v>4621.9399999999996</v>
      </c>
      <c r="J293" s="60" t="s">
        <v>242</v>
      </c>
      <c r="K293" s="61"/>
      <c r="L293" s="61"/>
      <c r="M293" s="61"/>
      <c r="N293" s="61"/>
      <c r="O293" s="62"/>
      <c r="P293" s="13">
        <v>4621.9399999999996</v>
      </c>
    </row>
    <row r="294" spans="1:16" ht="15.75" thickBot="1">
      <c r="A294" s="57" t="s">
        <v>232</v>
      </c>
      <c r="B294" s="58"/>
      <c r="C294" s="58"/>
      <c r="D294" s="58"/>
      <c r="E294" s="58"/>
      <c r="F294" s="58"/>
      <c r="G294" s="59"/>
      <c r="J294" s="57" t="s">
        <v>232</v>
      </c>
      <c r="K294" s="58"/>
      <c r="L294" s="58"/>
      <c r="M294" s="58"/>
      <c r="N294" s="58"/>
      <c r="O294" s="58"/>
      <c r="P294" s="59"/>
    </row>
    <row r="295" spans="1:16" ht="39" thickBot="1">
      <c r="A295" s="17">
        <v>223</v>
      </c>
      <c r="B295" s="13" t="s">
        <v>15</v>
      </c>
      <c r="C295" s="14" t="s">
        <v>16</v>
      </c>
      <c r="D295" s="14" t="s">
        <v>14</v>
      </c>
      <c r="E295" s="15">
        <v>2.04</v>
      </c>
      <c r="F295" s="15">
        <v>423.72</v>
      </c>
      <c r="G295" s="16" t="s">
        <v>533</v>
      </c>
      <c r="J295" s="17">
        <v>223</v>
      </c>
      <c r="K295" s="13" t="s">
        <v>15</v>
      </c>
      <c r="L295" s="14" t="s">
        <v>16</v>
      </c>
      <c r="M295" s="14" t="s">
        <v>14</v>
      </c>
      <c r="N295" s="15">
        <v>2.04</v>
      </c>
      <c r="O295" s="26">
        <v>423.72</v>
      </c>
      <c r="P295" s="16">
        <v>864.39</v>
      </c>
    </row>
    <row r="296" spans="1:16" ht="39" thickBot="1">
      <c r="A296" s="17">
        <v>224</v>
      </c>
      <c r="B296" s="13" t="s">
        <v>200</v>
      </c>
      <c r="C296" s="14" t="s">
        <v>201</v>
      </c>
      <c r="D296" s="14" t="s">
        <v>159</v>
      </c>
      <c r="E296" s="15">
        <v>5</v>
      </c>
      <c r="F296" s="15" t="s">
        <v>453</v>
      </c>
      <c r="G296" s="16" t="s">
        <v>552</v>
      </c>
      <c r="J296" s="17">
        <v>224</v>
      </c>
      <c r="K296" s="13" t="s">
        <v>200</v>
      </c>
      <c r="L296" s="14" t="s">
        <v>201</v>
      </c>
      <c r="M296" s="14" t="s">
        <v>159</v>
      </c>
      <c r="N296" s="15">
        <v>5</v>
      </c>
      <c r="O296" s="26" t="s">
        <v>453</v>
      </c>
      <c r="P296" s="16">
        <v>84.75</v>
      </c>
    </row>
    <row r="297" spans="1:16" ht="39" thickBot="1">
      <c r="A297" s="17">
        <v>225</v>
      </c>
      <c r="B297" s="13" t="s">
        <v>19</v>
      </c>
      <c r="C297" s="14" t="s">
        <v>202</v>
      </c>
      <c r="D297" s="14" t="s">
        <v>159</v>
      </c>
      <c r="E297" s="15">
        <v>5</v>
      </c>
      <c r="F297" s="15">
        <v>157.33000000000001</v>
      </c>
      <c r="G297" s="16" t="s">
        <v>553</v>
      </c>
      <c r="J297" s="17">
        <v>225</v>
      </c>
      <c r="K297" s="13" t="s">
        <v>19</v>
      </c>
      <c r="L297" s="14" t="s">
        <v>202</v>
      </c>
      <c r="M297" s="14" t="s">
        <v>159</v>
      </c>
      <c r="N297" s="15">
        <v>5</v>
      </c>
      <c r="O297" s="26">
        <v>157.33000000000001</v>
      </c>
      <c r="P297" s="16">
        <v>786.65</v>
      </c>
    </row>
    <row r="298" spans="1:16" ht="26.25" thickBot="1">
      <c r="A298" s="17">
        <v>226</v>
      </c>
      <c r="B298" s="13" t="s">
        <v>184</v>
      </c>
      <c r="C298" s="14" t="s">
        <v>203</v>
      </c>
      <c r="D298" s="14" t="s">
        <v>159</v>
      </c>
      <c r="E298" s="15">
        <v>7</v>
      </c>
      <c r="F298" s="15" t="s">
        <v>453</v>
      </c>
      <c r="G298" s="16" t="s">
        <v>554</v>
      </c>
      <c r="J298" s="17">
        <v>226</v>
      </c>
      <c r="K298" s="13" t="s">
        <v>184</v>
      </c>
      <c r="L298" s="14" t="s">
        <v>203</v>
      </c>
      <c r="M298" s="14" t="s">
        <v>159</v>
      </c>
      <c r="N298" s="15">
        <v>7</v>
      </c>
      <c r="O298" s="26" t="s">
        <v>453</v>
      </c>
      <c r="P298" s="16">
        <v>118.65</v>
      </c>
    </row>
    <row r="299" spans="1:16" ht="39" thickBot="1">
      <c r="A299" s="17">
        <v>227</v>
      </c>
      <c r="B299" s="13" t="s">
        <v>19</v>
      </c>
      <c r="C299" s="14" t="s">
        <v>204</v>
      </c>
      <c r="D299" s="14" t="s">
        <v>159</v>
      </c>
      <c r="E299" s="15">
        <v>7</v>
      </c>
      <c r="F299" s="15">
        <v>123.73</v>
      </c>
      <c r="G299" s="16" t="s">
        <v>555</v>
      </c>
      <c r="J299" s="17">
        <v>227</v>
      </c>
      <c r="K299" s="13" t="s">
        <v>19</v>
      </c>
      <c r="L299" s="14" t="s">
        <v>204</v>
      </c>
      <c r="M299" s="14" t="s">
        <v>159</v>
      </c>
      <c r="N299" s="15">
        <v>7</v>
      </c>
      <c r="O299" s="26">
        <v>123.73</v>
      </c>
      <c r="P299" s="16">
        <v>866.11</v>
      </c>
    </row>
    <row r="300" spans="1:16" ht="26.25" thickBot="1">
      <c r="A300" s="17">
        <v>228</v>
      </c>
      <c r="B300" s="13" t="s">
        <v>191</v>
      </c>
      <c r="C300" s="14" t="s">
        <v>192</v>
      </c>
      <c r="D300" s="14" t="s">
        <v>14</v>
      </c>
      <c r="E300" s="15">
        <v>0.01</v>
      </c>
      <c r="F300" s="15" t="s">
        <v>545</v>
      </c>
      <c r="G300" s="16" t="s">
        <v>556</v>
      </c>
      <c r="J300" s="17">
        <v>228</v>
      </c>
      <c r="K300" s="13" t="s">
        <v>191</v>
      </c>
      <c r="L300" s="14" t="s">
        <v>192</v>
      </c>
      <c r="M300" s="14" t="s">
        <v>14</v>
      </c>
      <c r="N300" s="15">
        <v>0.01</v>
      </c>
      <c r="O300" s="26" t="s">
        <v>545</v>
      </c>
      <c r="P300" s="16">
        <v>16.95</v>
      </c>
    </row>
    <row r="301" spans="1:16" ht="39" thickBot="1">
      <c r="A301" s="17">
        <v>229</v>
      </c>
      <c r="B301" s="13" t="s">
        <v>194</v>
      </c>
      <c r="C301" s="14" t="s">
        <v>195</v>
      </c>
      <c r="D301" s="14" t="s">
        <v>14</v>
      </c>
      <c r="E301" s="15">
        <v>0.01</v>
      </c>
      <c r="F301" s="15" t="s">
        <v>546</v>
      </c>
      <c r="G301" s="16" t="s">
        <v>557</v>
      </c>
      <c r="J301" s="17">
        <v>229</v>
      </c>
      <c r="K301" s="13" t="s">
        <v>194</v>
      </c>
      <c r="L301" s="14" t="s">
        <v>195</v>
      </c>
      <c r="M301" s="14" t="s">
        <v>14</v>
      </c>
      <c r="N301" s="15">
        <v>0.01</v>
      </c>
      <c r="O301" s="26" t="s">
        <v>546</v>
      </c>
      <c r="P301" s="16">
        <v>19.489999999999998</v>
      </c>
    </row>
    <row r="302" spans="1:16" ht="39" thickBot="1">
      <c r="A302" s="17">
        <v>230</v>
      </c>
      <c r="B302" s="13" t="s">
        <v>19</v>
      </c>
      <c r="C302" s="14" t="s">
        <v>197</v>
      </c>
      <c r="D302" s="14" t="s">
        <v>14</v>
      </c>
      <c r="E302" s="15">
        <v>0.01</v>
      </c>
      <c r="F302" s="15" t="s">
        <v>548</v>
      </c>
      <c r="G302" s="16" t="s">
        <v>558</v>
      </c>
      <c r="J302" s="17">
        <v>230</v>
      </c>
      <c r="K302" s="13" t="s">
        <v>19</v>
      </c>
      <c r="L302" s="14" t="s">
        <v>197</v>
      </c>
      <c r="M302" s="14" t="s">
        <v>14</v>
      </c>
      <c r="N302" s="15">
        <v>0.01</v>
      </c>
      <c r="O302" s="26" t="s">
        <v>548</v>
      </c>
      <c r="P302" s="16">
        <v>29.24</v>
      </c>
    </row>
    <row r="303" spans="1:16" ht="26.25" thickBot="1">
      <c r="A303" s="17">
        <v>231</v>
      </c>
      <c r="B303" s="13" t="s">
        <v>198</v>
      </c>
      <c r="C303" s="14" t="s">
        <v>199</v>
      </c>
      <c r="D303" s="14" t="s">
        <v>14</v>
      </c>
      <c r="E303" s="15">
        <v>1.98</v>
      </c>
      <c r="F303" s="15">
        <v>101.69</v>
      </c>
      <c r="G303" s="16" t="s">
        <v>550</v>
      </c>
      <c r="J303" s="17">
        <v>231</v>
      </c>
      <c r="K303" s="13" t="s">
        <v>198</v>
      </c>
      <c r="L303" s="14" t="s">
        <v>199</v>
      </c>
      <c r="M303" s="14" t="s">
        <v>14</v>
      </c>
      <c r="N303" s="15">
        <v>1.98</v>
      </c>
      <c r="O303" s="26">
        <v>101.69</v>
      </c>
      <c r="P303" s="16" t="s">
        <v>550</v>
      </c>
    </row>
    <row r="304" spans="1:16" ht="15.75" thickBot="1">
      <c r="A304" s="57" t="s">
        <v>559</v>
      </c>
      <c r="B304" s="58"/>
      <c r="C304" s="58"/>
      <c r="D304" s="58"/>
      <c r="E304" s="58"/>
      <c r="F304" s="59"/>
      <c r="G304" s="32">
        <v>2987.58</v>
      </c>
      <c r="J304" s="57" t="s">
        <v>559</v>
      </c>
      <c r="K304" s="58"/>
      <c r="L304" s="58"/>
      <c r="M304" s="58"/>
      <c r="N304" s="58"/>
      <c r="O304" s="59"/>
      <c r="P304" s="14">
        <v>2987.58</v>
      </c>
    </row>
    <row r="305" spans="1:16" ht="15.75" thickBot="1">
      <c r="A305" s="60" t="s">
        <v>242</v>
      </c>
      <c r="B305" s="61"/>
      <c r="C305" s="61"/>
      <c r="D305" s="61"/>
      <c r="E305" s="61"/>
      <c r="F305" s="62"/>
      <c r="G305" s="33">
        <v>4048.99</v>
      </c>
      <c r="J305" s="60" t="s">
        <v>242</v>
      </c>
      <c r="K305" s="61"/>
      <c r="L305" s="61"/>
      <c r="M305" s="61"/>
      <c r="N305" s="61"/>
      <c r="O305" s="62"/>
      <c r="P305" s="13">
        <v>4048.99</v>
      </c>
    </row>
    <row r="306" spans="1:16" ht="25.5" customHeight="1" thickBot="1">
      <c r="A306" s="57" t="s">
        <v>233</v>
      </c>
      <c r="B306" s="58"/>
      <c r="C306" s="58"/>
      <c r="D306" s="58"/>
      <c r="E306" s="58"/>
      <c r="F306" s="58"/>
      <c r="G306" s="59"/>
      <c r="J306" s="57" t="s">
        <v>233</v>
      </c>
      <c r="K306" s="58"/>
      <c r="L306" s="58"/>
      <c r="M306" s="58"/>
      <c r="N306" s="58"/>
      <c r="O306" s="58"/>
      <c r="P306" s="59"/>
    </row>
    <row r="307" spans="1:16" ht="39" thickBot="1">
      <c r="A307" s="17">
        <v>232</v>
      </c>
      <c r="B307" s="13" t="s">
        <v>15</v>
      </c>
      <c r="C307" s="14" t="s">
        <v>16</v>
      </c>
      <c r="D307" s="14" t="s">
        <v>14</v>
      </c>
      <c r="E307" s="15">
        <v>0.9</v>
      </c>
      <c r="F307" s="15">
        <v>423.72</v>
      </c>
      <c r="G307" s="16" t="s">
        <v>560</v>
      </c>
      <c r="J307" s="17">
        <v>232</v>
      </c>
      <c r="K307" s="13" t="s">
        <v>15</v>
      </c>
      <c r="L307" s="14" t="s">
        <v>16</v>
      </c>
      <c r="M307" s="14" t="s">
        <v>14</v>
      </c>
      <c r="N307" s="15">
        <v>0.9</v>
      </c>
      <c r="O307" s="26">
        <v>423.72</v>
      </c>
      <c r="P307" s="16">
        <v>381.35</v>
      </c>
    </row>
    <row r="308" spans="1:16" ht="39" thickBot="1">
      <c r="A308" s="17">
        <v>233</v>
      </c>
      <c r="B308" s="13" t="s">
        <v>200</v>
      </c>
      <c r="C308" s="14" t="s">
        <v>201</v>
      </c>
      <c r="D308" s="14" t="s">
        <v>159</v>
      </c>
      <c r="E308" s="15">
        <v>3</v>
      </c>
      <c r="F308" s="15" t="s">
        <v>453</v>
      </c>
      <c r="G308" s="16" t="s">
        <v>561</v>
      </c>
      <c r="J308" s="17">
        <v>233</v>
      </c>
      <c r="K308" s="13" t="s">
        <v>200</v>
      </c>
      <c r="L308" s="14" t="s">
        <v>201</v>
      </c>
      <c r="M308" s="14" t="s">
        <v>159</v>
      </c>
      <c r="N308" s="15">
        <v>3</v>
      </c>
      <c r="O308" s="26" t="s">
        <v>453</v>
      </c>
      <c r="P308" s="16">
        <v>50.85</v>
      </c>
    </row>
    <row r="309" spans="1:16" ht="39" thickBot="1">
      <c r="A309" s="17">
        <v>234</v>
      </c>
      <c r="B309" s="13" t="s">
        <v>19</v>
      </c>
      <c r="C309" s="14" t="s">
        <v>205</v>
      </c>
      <c r="D309" s="14" t="s">
        <v>159</v>
      </c>
      <c r="E309" s="15">
        <v>3</v>
      </c>
      <c r="F309" s="15" t="s">
        <v>562</v>
      </c>
      <c r="G309" s="16" t="s">
        <v>563</v>
      </c>
      <c r="J309" s="17">
        <v>234</v>
      </c>
      <c r="K309" s="13" t="s">
        <v>19</v>
      </c>
      <c r="L309" s="14" t="s">
        <v>205</v>
      </c>
      <c r="M309" s="14" t="s">
        <v>159</v>
      </c>
      <c r="N309" s="15">
        <v>3</v>
      </c>
      <c r="O309" s="26" t="s">
        <v>562</v>
      </c>
      <c r="P309" s="16">
        <v>226.26</v>
      </c>
    </row>
    <row r="310" spans="1:16" ht="26.25" thickBot="1">
      <c r="A310" s="17">
        <v>235</v>
      </c>
      <c r="B310" s="13" t="s">
        <v>191</v>
      </c>
      <c r="C310" s="14" t="s">
        <v>192</v>
      </c>
      <c r="D310" s="14" t="s">
        <v>14</v>
      </c>
      <c r="E310" s="15">
        <v>5.0000000000000001E-3</v>
      </c>
      <c r="F310" s="15" t="s">
        <v>545</v>
      </c>
      <c r="G310" s="16" t="s">
        <v>564</v>
      </c>
      <c r="J310" s="17">
        <v>235</v>
      </c>
      <c r="K310" s="13" t="s">
        <v>191</v>
      </c>
      <c r="L310" s="14" t="s">
        <v>192</v>
      </c>
      <c r="M310" s="14" t="s">
        <v>14</v>
      </c>
      <c r="N310" s="15">
        <v>5.0000000000000001E-3</v>
      </c>
      <c r="O310" s="26" t="s">
        <v>545</v>
      </c>
      <c r="P310" s="16">
        <v>8.4700000000000006</v>
      </c>
    </row>
    <row r="311" spans="1:16" ht="39" thickBot="1">
      <c r="A311" s="17">
        <v>236</v>
      </c>
      <c r="B311" s="13" t="s">
        <v>194</v>
      </c>
      <c r="C311" s="14" t="s">
        <v>195</v>
      </c>
      <c r="D311" s="14" t="s">
        <v>14</v>
      </c>
      <c r="E311" s="15">
        <v>5.0000000000000001E-3</v>
      </c>
      <c r="F311" s="15" t="s">
        <v>546</v>
      </c>
      <c r="G311" s="16" t="s">
        <v>565</v>
      </c>
      <c r="J311" s="17">
        <v>236</v>
      </c>
      <c r="K311" s="13" t="s">
        <v>194</v>
      </c>
      <c r="L311" s="14" t="s">
        <v>195</v>
      </c>
      <c r="M311" s="14" t="s">
        <v>14</v>
      </c>
      <c r="N311" s="15">
        <v>5.0000000000000001E-3</v>
      </c>
      <c r="O311" s="26" t="s">
        <v>546</v>
      </c>
      <c r="P311" s="16">
        <v>9.75</v>
      </c>
    </row>
    <row r="312" spans="1:16" ht="39" thickBot="1">
      <c r="A312" s="17">
        <v>237</v>
      </c>
      <c r="B312" s="13" t="s">
        <v>19</v>
      </c>
      <c r="C312" s="14" t="s">
        <v>197</v>
      </c>
      <c r="D312" s="14" t="s">
        <v>14</v>
      </c>
      <c r="E312" s="15">
        <v>5.0000000000000001E-3</v>
      </c>
      <c r="F312" s="15" t="s">
        <v>548</v>
      </c>
      <c r="G312" s="16" t="s">
        <v>566</v>
      </c>
      <c r="J312" s="17">
        <v>237</v>
      </c>
      <c r="K312" s="13" t="s">
        <v>19</v>
      </c>
      <c r="L312" s="14" t="s">
        <v>197</v>
      </c>
      <c r="M312" s="14" t="s">
        <v>14</v>
      </c>
      <c r="N312" s="15">
        <v>5.0000000000000001E-3</v>
      </c>
      <c r="O312" s="26" t="s">
        <v>548</v>
      </c>
      <c r="P312" s="16">
        <v>14.62</v>
      </c>
    </row>
    <row r="313" spans="1:16" ht="26.25" thickBot="1">
      <c r="A313" s="17">
        <v>238</v>
      </c>
      <c r="B313" s="13" t="s">
        <v>198</v>
      </c>
      <c r="C313" s="14" t="s">
        <v>199</v>
      </c>
      <c r="D313" s="14" t="s">
        <v>14</v>
      </c>
      <c r="E313" s="15">
        <v>0.9</v>
      </c>
      <c r="F313" s="15">
        <v>101.69</v>
      </c>
      <c r="G313" s="16" t="s">
        <v>567</v>
      </c>
      <c r="J313" s="17">
        <v>238</v>
      </c>
      <c r="K313" s="13" t="s">
        <v>198</v>
      </c>
      <c r="L313" s="14" t="s">
        <v>199</v>
      </c>
      <c r="M313" s="14" t="s">
        <v>14</v>
      </c>
      <c r="N313" s="15">
        <v>0.9</v>
      </c>
      <c r="O313" s="26">
        <v>101.69</v>
      </c>
      <c r="P313" s="16">
        <v>91.52</v>
      </c>
    </row>
    <row r="314" spans="1:16" ht="15.75" thickBot="1">
      <c r="A314" s="57" t="s">
        <v>568</v>
      </c>
      <c r="B314" s="58"/>
      <c r="C314" s="58"/>
      <c r="D314" s="58"/>
      <c r="E314" s="58"/>
      <c r="F314" s="59"/>
      <c r="G314" s="14">
        <v>782.82</v>
      </c>
      <c r="J314" s="57" t="s">
        <v>568</v>
      </c>
      <c r="K314" s="58"/>
      <c r="L314" s="58"/>
      <c r="M314" s="58"/>
      <c r="N314" s="58"/>
      <c r="O314" s="59"/>
      <c r="P314" s="14">
        <v>782.82</v>
      </c>
    </row>
    <row r="315" spans="1:16" ht="15.75" thickBot="1">
      <c r="A315" s="60" t="s">
        <v>242</v>
      </c>
      <c r="B315" s="61"/>
      <c r="C315" s="61"/>
      <c r="D315" s="61"/>
      <c r="E315" s="61"/>
      <c r="F315" s="62"/>
      <c r="G315" s="33">
        <v>1060.94</v>
      </c>
      <c r="J315" s="60" t="s">
        <v>242</v>
      </c>
      <c r="K315" s="61"/>
      <c r="L315" s="61"/>
      <c r="M315" s="61"/>
      <c r="N315" s="61"/>
      <c r="O315" s="62"/>
      <c r="P315" s="13">
        <v>1060.94</v>
      </c>
    </row>
    <row r="316" spans="1:16" ht="15.75" thickBot="1">
      <c r="A316" s="65" t="s">
        <v>234</v>
      </c>
      <c r="B316" s="66"/>
      <c r="C316" s="66"/>
      <c r="D316" s="66"/>
      <c r="E316" s="66"/>
      <c r="F316" s="66"/>
      <c r="G316" s="67"/>
      <c r="J316" s="65" t="s">
        <v>234</v>
      </c>
      <c r="K316" s="66"/>
      <c r="L316" s="66"/>
      <c r="M316" s="66"/>
      <c r="N316" s="66"/>
      <c r="O316" s="66"/>
      <c r="P316" s="67"/>
    </row>
    <row r="317" spans="1:16" ht="15.75" thickBot="1">
      <c r="A317" s="57" t="s">
        <v>569</v>
      </c>
      <c r="B317" s="58"/>
      <c r="C317" s="58"/>
      <c r="D317" s="58"/>
      <c r="E317" s="58"/>
      <c r="F317" s="58"/>
      <c r="G317" s="59"/>
      <c r="J317" s="57" t="s">
        <v>569</v>
      </c>
      <c r="K317" s="58"/>
      <c r="L317" s="58"/>
      <c r="M317" s="58"/>
      <c r="N317" s="58"/>
      <c r="O317" s="58"/>
      <c r="P317" s="59"/>
    </row>
    <row r="318" spans="1:16" ht="39" thickBot="1">
      <c r="A318" s="17">
        <v>239</v>
      </c>
      <c r="B318" s="13" t="s">
        <v>206</v>
      </c>
      <c r="C318" s="14" t="s">
        <v>207</v>
      </c>
      <c r="D318" s="14" t="s">
        <v>208</v>
      </c>
      <c r="E318" s="15">
        <v>5.47</v>
      </c>
      <c r="F318" s="15" t="s">
        <v>327</v>
      </c>
      <c r="G318" s="16" t="s">
        <v>570</v>
      </c>
      <c r="J318" s="17">
        <v>239</v>
      </c>
      <c r="K318" s="13" t="s">
        <v>206</v>
      </c>
      <c r="L318" s="14" t="s">
        <v>207</v>
      </c>
      <c r="M318" s="14" t="s">
        <v>208</v>
      </c>
      <c r="N318" s="15">
        <v>5.47</v>
      </c>
      <c r="O318" s="26" t="s">
        <v>327</v>
      </c>
      <c r="P318" s="16">
        <v>6564</v>
      </c>
    </row>
    <row r="319" spans="1:16" ht="39" thickBot="1">
      <c r="A319" s="17">
        <v>240</v>
      </c>
      <c r="B319" s="13" t="s">
        <v>19</v>
      </c>
      <c r="C319" s="14" t="s">
        <v>79</v>
      </c>
      <c r="D319" s="14" t="s">
        <v>21</v>
      </c>
      <c r="E319" s="15">
        <v>1888</v>
      </c>
      <c r="F319" s="15" t="s">
        <v>329</v>
      </c>
      <c r="G319" s="16" t="s">
        <v>571</v>
      </c>
      <c r="J319" s="17">
        <v>240</v>
      </c>
      <c r="K319" s="13" t="s">
        <v>19</v>
      </c>
      <c r="L319" s="14" t="s">
        <v>79</v>
      </c>
      <c r="M319" s="14" t="s">
        <v>21</v>
      </c>
      <c r="N319" s="15">
        <v>1888</v>
      </c>
      <c r="O319" s="26" t="s">
        <v>329</v>
      </c>
      <c r="P319" s="16">
        <v>17596.16</v>
      </c>
    </row>
    <row r="320" spans="1:16" ht="39" thickBot="1">
      <c r="A320" s="17">
        <v>241</v>
      </c>
      <c r="B320" s="13" t="s">
        <v>19</v>
      </c>
      <c r="C320" s="14" t="s">
        <v>74</v>
      </c>
      <c r="D320" s="14" t="s">
        <v>21</v>
      </c>
      <c r="E320" s="15">
        <v>300</v>
      </c>
      <c r="F320" s="15" t="s">
        <v>319</v>
      </c>
      <c r="G320" s="16" t="s">
        <v>572</v>
      </c>
      <c r="J320" s="17">
        <v>241</v>
      </c>
      <c r="K320" s="13" t="s">
        <v>19</v>
      </c>
      <c r="L320" s="14" t="s">
        <v>74</v>
      </c>
      <c r="M320" s="14" t="s">
        <v>21</v>
      </c>
      <c r="N320" s="15">
        <v>300</v>
      </c>
      <c r="O320" s="26" t="s">
        <v>319</v>
      </c>
      <c r="P320" s="16">
        <v>5415</v>
      </c>
    </row>
    <row r="321" spans="1:16" ht="39" thickBot="1">
      <c r="A321" s="17">
        <v>242</v>
      </c>
      <c r="B321" s="13" t="s">
        <v>19</v>
      </c>
      <c r="C321" s="14" t="s">
        <v>64</v>
      </c>
      <c r="D321" s="14" t="s">
        <v>14</v>
      </c>
      <c r="E321" s="15">
        <v>1.2034</v>
      </c>
      <c r="F321" s="15" t="s">
        <v>303</v>
      </c>
      <c r="G321" s="16" t="s">
        <v>573</v>
      </c>
      <c r="J321" s="17">
        <v>242</v>
      </c>
      <c r="K321" s="13" t="s">
        <v>19</v>
      </c>
      <c r="L321" s="14" t="s">
        <v>64</v>
      </c>
      <c r="M321" s="14" t="s">
        <v>14</v>
      </c>
      <c r="N321" s="15">
        <v>1.2034</v>
      </c>
      <c r="O321" s="26" t="s">
        <v>303</v>
      </c>
      <c r="P321" s="16">
        <v>3039.09</v>
      </c>
    </row>
    <row r="322" spans="1:16" ht="102.75" thickBot="1">
      <c r="A322" s="17">
        <v>243</v>
      </c>
      <c r="B322" s="13" t="s">
        <v>209</v>
      </c>
      <c r="C322" s="14" t="s">
        <v>210</v>
      </c>
      <c r="D322" s="14" t="s">
        <v>14</v>
      </c>
      <c r="E322" s="15">
        <v>0.18</v>
      </c>
      <c r="F322" s="15" t="s">
        <v>574</v>
      </c>
      <c r="G322" s="16" t="s">
        <v>575</v>
      </c>
      <c r="J322" s="17">
        <v>243</v>
      </c>
      <c r="K322" s="13" t="s">
        <v>209</v>
      </c>
      <c r="L322" s="14" t="s">
        <v>210</v>
      </c>
      <c r="M322" s="14" t="s">
        <v>14</v>
      </c>
      <c r="N322" s="15">
        <v>0.18</v>
      </c>
      <c r="O322" s="26" t="s">
        <v>574</v>
      </c>
      <c r="P322" s="16">
        <v>244.07</v>
      </c>
    </row>
    <row r="323" spans="1:16" ht="39" thickBot="1">
      <c r="A323" s="17">
        <v>244</v>
      </c>
      <c r="B323" s="13" t="s">
        <v>19</v>
      </c>
      <c r="C323" s="14" t="s">
        <v>49</v>
      </c>
      <c r="D323" s="14" t="s">
        <v>14</v>
      </c>
      <c r="E323" s="15">
        <v>0.18</v>
      </c>
      <c r="F323" s="15" t="s">
        <v>382</v>
      </c>
      <c r="G323" s="16" t="s">
        <v>576</v>
      </c>
      <c r="J323" s="17">
        <v>244</v>
      </c>
      <c r="K323" s="13" t="s">
        <v>19</v>
      </c>
      <c r="L323" s="14" t="s">
        <v>49</v>
      </c>
      <c r="M323" s="14" t="s">
        <v>14</v>
      </c>
      <c r="N323" s="15">
        <v>0.18</v>
      </c>
      <c r="O323" s="26" t="s">
        <v>382</v>
      </c>
      <c r="P323" s="16">
        <v>631.52</v>
      </c>
    </row>
    <row r="324" spans="1:16" ht="39" thickBot="1">
      <c r="A324" s="17">
        <v>245</v>
      </c>
      <c r="B324" s="13" t="s">
        <v>211</v>
      </c>
      <c r="C324" s="14" t="s">
        <v>212</v>
      </c>
      <c r="D324" s="14" t="s">
        <v>21</v>
      </c>
      <c r="E324" s="15">
        <v>2</v>
      </c>
      <c r="F324" s="15">
        <v>820</v>
      </c>
      <c r="G324" s="16" t="s">
        <v>577</v>
      </c>
      <c r="J324" s="17">
        <v>245</v>
      </c>
      <c r="K324" s="13" t="s">
        <v>211</v>
      </c>
      <c r="L324" s="14" t="s">
        <v>212</v>
      </c>
      <c r="M324" s="14" t="s">
        <v>21</v>
      </c>
      <c r="N324" s="15">
        <v>2</v>
      </c>
      <c r="O324" s="26">
        <v>820</v>
      </c>
      <c r="P324" s="16">
        <v>1640</v>
      </c>
    </row>
    <row r="325" spans="1:16" ht="39" thickBot="1">
      <c r="A325" s="17">
        <v>246</v>
      </c>
      <c r="B325" s="13" t="s">
        <v>19</v>
      </c>
      <c r="C325" s="14" t="s">
        <v>213</v>
      </c>
      <c r="D325" s="14" t="s">
        <v>21</v>
      </c>
      <c r="E325" s="15">
        <v>1</v>
      </c>
      <c r="F325" s="15" t="s">
        <v>578</v>
      </c>
      <c r="G325" s="16" t="s">
        <v>579</v>
      </c>
      <c r="J325" s="17">
        <v>246</v>
      </c>
      <c r="K325" s="13" t="s">
        <v>19</v>
      </c>
      <c r="L325" s="14" t="s">
        <v>213</v>
      </c>
      <c r="M325" s="14" t="s">
        <v>21</v>
      </c>
      <c r="N325" s="15">
        <v>1</v>
      </c>
      <c r="O325" s="26" t="s">
        <v>578</v>
      </c>
      <c r="P325" s="16">
        <v>1991.53</v>
      </c>
    </row>
    <row r="326" spans="1:16" ht="39" thickBot="1">
      <c r="A326" s="17">
        <v>247</v>
      </c>
      <c r="B326" s="13" t="s">
        <v>19</v>
      </c>
      <c r="C326" s="14" t="s">
        <v>214</v>
      </c>
      <c r="D326" s="14" t="s">
        <v>21</v>
      </c>
      <c r="E326" s="15">
        <v>1</v>
      </c>
      <c r="F326" s="15" t="s">
        <v>580</v>
      </c>
      <c r="G326" s="16" t="s">
        <v>581</v>
      </c>
      <c r="J326" s="17">
        <v>247</v>
      </c>
      <c r="K326" s="13" t="s">
        <v>19</v>
      </c>
      <c r="L326" s="14" t="s">
        <v>214</v>
      </c>
      <c r="M326" s="14" t="s">
        <v>21</v>
      </c>
      <c r="N326" s="15">
        <v>1</v>
      </c>
      <c r="O326" s="26" t="s">
        <v>580</v>
      </c>
      <c r="P326" s="16">
        <v>2076.27</v>
      </c>
    </row>
    <row r="327" spans="1:16" ht="15.75" thickBot="1">
      <c r="A327" s="57" t="s">
        <v>582</v>
      </c>
      <c r="B327" s="58"/>
      <c r="C327" s="58"/>
      <c r="D327" s="58"/>
      <c r="E327" s="58"/>
      <c r="F327" s="59"/>
      <c r="G327" s="32">
        <v>39197.64</v>
      </c>
      <c r="J327" s="57" t="s">
        <v>582</v>
      </c>
      <c r="K327" s="58"/>
      <c r="L327" s="58"/>
      <c r="M327" s="58"/>
      <c r="N327" s="58"/>
      <c r="O327" s="59"/>
      <c r="P327" s="14">
        <v>39197.64</v>
      </c>
    </row>
    <row r="328" spans="1:16" ht="15.75" customHeight="1" thickBot="1">
      <c r="A328" s="60" t="s">
        <v>242</v>
      </c>
      <c r="B328" s="61"/>
      <c r="C328" s="61"/>
      <c r="D328" s="61"/>
      <c r="E328" s="61"/>
      <c r="F328" s="62"/>
      <c r="G328" s="33">
        <v>53123.54</v>
      </c>
      <c r="J328" s="60" t="s">
        <v>242</v>
      </c>
      <c r="K328" s="61"/>
      <c r="L328" s="61"/>
      <c r="M328" s="61"/>
      <c r="N328" s="61"/>
      <c r="O328" s="62"/>
      <c r="P328" s="13">
        <v>53123.54</v>
      </c>
    </row>
    <row r="329" spans="1:16" ht="15.75" thickBot="1">
      <c r="A329" s="57" t="s">
        <v>583</v>
      </c>
      <c r="B329" s="58"/>
      <c r="C329" s="58"/>
      <c r="D329" s="58"/>
      <c r="E329" s="58"/>
      <c r="F329" s="59"/>
      <c r="G329" s="36">
        <v>1844490.8</v>
      </c>
      <c r="H329" s="46"/>
      <c r="J329" s="57" t="s">
        <v>583</v>
      </c>
      <c r="K329" s="58"/>
      <c r="L329" s="58"/>
      <c r="M329" s="58"/>
      <c r="N329" s="58"/>
      <c r="O329" s="59"/>
      <c r="P329" s="55">
        <f>P327+P314+P304+P292+P274+P259+P254+P249+P235+P194+P184+P172+P140+P135+P105+P90+P57+P42+P26+P17</f>
        <v>1570837.0577413999</v>
      </c>
    </row>
    <row r="330" spans="1:16" ht="15.75" thickBot="1">
      <c r="A330" s="57" t="s">
        <v>584</v>
      </c>
      <c r="B330" s="58"/>
      <c r="C330" s="58"/>
      <c r="D330" s="58"/>
      <c r="E330" s="58"/>
      <c r="F330" s="59"/>
      <c r="G330" s="36">
        <v>29511.85</v>
      </c>
      <c r="J330" s="57" t="s">
        <v>584</v>
      </c>
      <c r="K330" s="58"/>
      <c r="L330" s="58"/>
      <c r="M330" s="58"/>
      <c r="N330" s="58"/>
      <c r="O330" s="59"/>
      <c r="P330" s="56">
        <f>P329*0.016</f>
        <v>25133.392923862397</v>
      </c>
    </row>
    <row r="331" spans="1:16" ht="15.75" thickBot="1">
      <c r="A331" s="60" t="s">
        <v>585</v>
      </c>
      <c r="B331" s="61"/>
      <c r="C331" s="61"/>
      <c r="D331" s="61"/>
      <c r="E331" s="61"/>
      <c r="F331" s="62"/>
      <c r="G331" s="37">
        <v>1874002.65</v>
      </c>
      <c r="J331" s="60" t="s">
        <v>585</v>
      </c>
      <c r="K331" s="61"/>
      <c r="L331" s="61"/>
      <c r="M331" s="61"/>
      <c r="N331" s="61"/>
      <c r="O331" s="62"/>
      <c r="P331" s="50">
        <f>P329+P330</f>
        <v>1595970.4506652623</v>
      </c>
    </row>
    <row r="332" spans="1:16" ht="15.75" thickBot="1">
      <c r="A332" s="57" t="s">
        <v>586</v>
      </c>
      <c r="B332" s="58"/>
      <c r="C332" s="58"/>
      <c r="D332" s="58"/>
      <c r="E332" s="58"/>
      <c r="F332" s="59"/>
      <c r="G332" s="36">
        <v>131180.19</v>
      </c>
      <c r="J332" s="57" t="s">
        <v>586</v>
      </c>
      <c r="K332" s="58"/>
      <c r="L332" s="58"/>
      <c r="M332" s="58"/>
      <c r="N332" s="58"/>
      <c r="O332" s="59"/>
      <c r="P332" s="55">
        <f>P331*0.07</f>
        <v>111717.93154656838</v>
      </c>
    </row>
    <row r="333" spans="1:16" ht="15.75" thickBot="1">
      <c r="A333" s="57" t="s">
        <v>587</v>
      </c>
      <c r="B333" s="58"/>
      <c r="C333" s="58"/>
      <c r="D333" s="58"/>
      <c r="E333" s="58"/>
      <c r="F333" s="59"/>
      <c r="G333" s="36">
        <v>112440.16</v>
      </c>
      <c r="J333" s="57" t="s">
        <v>587</v>
      </c>
      <c r="K333" s="58"/>
      <c r="L333" s="58"/>
      <c r="M333" s="58"/>
      <c r="N333" s="58"/>
      <c r="O333" s="59"/>
      <c r="P333" s="55">
        <f>P331*0.06</f>
        <v>95758.227039915728</v>
      </c>
    </row>
    <row r="334" spans="1:16" ht="15.75" thickBot="1">
      <c r="A334" s="57" t="s">
        <v>588</v>
      </c>
      <c r="B334" s="58"/>
      <c r="C334" s="58"/>
      <c r="D334" s="58"/>
      <c r="E334" s="58"/>
      <c r="F334" s="59"/>
      <c r="G334" s="16">
        <v>843.3</v>
      </c>
      <c r="J334" s="57"/>
      <c r="K334" s="58"/>
      <c r="L334" s="58"/>
      <c r="M334" s="58"/>
      <c r="N334" s="58"/>
      <c r="O334" s="59"/>
      <c r="P334" s="55"/>
    </row>
    <row r="335" spans="1:16" ht="15.75" thickBot="1">
      <c r="A335" s="60" t="s">
        <v>589</v>
      </c>
      <c r="B335" s="61"/>
      <c r="C335" s="61"/>
      <c r="D335" s="61"/>
      <c r="E335" s="61"/>
      <c r="F335" s="62"/>
      <c r="G335" s="37">
        <v>2118466.2999999998</v>
      </c>
      <c r="J335" s="60" t="s">
        <v>589</v>
      </c>
      <c r="K335" s="61"/>
      <c r="L335" s="61"/>
      <c r="M335" s="61"/>
      <c r="N335" s="61"/>
      <c r="O335" s="62"/>
      <c r="P335" s="50">
        <f>P331+P332+P333</f>
        <v>1803446.6092517464</v>
      </c>
    </row>
    <row r="336" spans="1:16" ht="15.75" thickBot="1">
      <c r="A336" s="57" t="s">
        <v>590</v>
      </c>
      <c r="B336" s="58"/>
      <c r="C336" s="58"/>
      <c r="D336" s="58"/>
      <c r="E336" s="58"/>
      <c r="F336" s="59"/>
      <c r="G336" s="36">
        <v>381323.93</v>
      </c>
      <c r="J336" s="57" t="s">
        <v>590</v>
      </c>
      <c r="K336" s="58"/>
      <c r="L336" s="58"/>
      <c r="M336" s="58"/>
      <c r="N336" s="58"/>
      <c r="O336" s="59"/>
      <c r="P336" s="55">
        <f>P335*0.18</f>
        <v>324620.38966531435</v>
      </c>
    </row>
    <row r="337" spans="1:17" ht="15.75" thickBot="1">
      <c r="A337" s="60" t="s">
        <v>591</v>
      </c>
      <c r="B337" s="61"/>
      <c r="C337" s="61"/>
      <c r="D337" s="61"/>
      <c r="E337" s="61"/>
      <c r="F337" s="62"/>
      <c r="G337" s="37">
        <v>2499790.23</v>
      </c>
      <c r="J337" s="60" t="s">
        <v>591</v>
      </c>
      <c r="K337" s="61"/>
      <c r="L337" s="61"/>
      <c r="M337" s="61"/>
      <c r="N337" s="61"/>
      <c r="O337" s="62"/>
      <c r="P337" s="50">
        <f>P335+P336</f>
        <v>2128066.9989170609</v>
      </c>
    </row>
    <row r="338" spans="1:17">
      <c r="N338" s="64"/>
      <c r="O338" s="64"/>
      <c r="P338" s="42"/>
      <c r="Q338" s="46"/>
    </row>
    <row r="339" spans="1:17">
      <c r="N339" s="63" t="s">
        <v>603</v>
      </c>
      <c r="O339" s="63"/>
      <c r="P339" s="42">
        <f>G337-P337</f>
        <v>371723.23108293908</v>
      </c>
    </row>
    <row r="340" spans="1:17">
      <c r="M340" s="44"/>
      <c r="N340" s="82"/>
      <c r="O340" s="82"/>
      <c r="P340" s="43"/>
    </row>
    <row r="341" spans="1:17">
      <c r="P341" s="43"/>
    </row>
  </sheetData>
  <mergeCells count="179">
    <mergeCell ref="J327:O327"/>
    <mergeCell ref="J328:O328"/>
    <mergeCell ref="J329:O329"/>
    <mergeCell ref="J330:O330"/>
    <mergeCell ref="J331:O331"/>
    <mergeCell ref="N340:O340"/>
    <mergeCell ref="J306:P306"/>
    <mergeCell ref="J314:O314"/>
    <mergeCell ref="J315:O315"/>
    <mergeCell ref="J316:P316"/>
    <mergeCell ref="J317:P317"/>
    <mergeCell ref="J292:O292"/>
    <mergeCell ref="J293:O293"/>
    <mergeCell ref="J294:P294"/>
    <mergeCell ref="J304:O304"/>
    <mergeCell ref="J305:O305"/>
    <mergeCell ref="J262:P262"/>
    <mergeCell ref="J274:O274"/>
    <mergeCell ref="J275:O275"/>
    <mergeCell ref="J276:P276"/>
    <mergeCell ref="J277:P277"/>
    <mergeCell ref="J255:O255"/>
    <mergeCell ref="J256:P256"/>
    <mergeCell ref="J259:O259"/>
    <mergeCell ref="J260:O260"/>
    <mergeCell ref="J261:P261"/>
    <mergeCell ref="J249:O249"/>
    <mergeCell ref="J250:O250"/>
    <mergeCell ref="J251:P251"/>
    <mergeCell ref="J252:P252"/>
    <mergeCell ref="J254:O254"/>
    <mergeCell ref="J196:P196"/>
    <mergeCell ref="J197:P197"/>
    <mergeCell ref="J235:O235"/>
    <mergeCell ref="J236:O236"/>
    <mergeCell ref="J237:P237"/>
    <mergeCell ref="J184:O184"/>
    <mergeCell ref="J185:O185"/>
    <mergeCell ref="J186:P186"/>
    <mergeCell ref="J194:O194"/>
    <mergeCell ref="J195:O195"/>
    <mergeCell ref="J142:P142"/>
    <mergeCell ref="J143:P143"/>
    <mergeCell ref="J172:O172"/>
    <mergeCell ref="J173:O173"/>
    <mergeCell ref="J174:P174"/>
    <mergeCell ref="J136:O136"/>
    <mergeCell ref="J137:P137"/>
    <mergeCell ref="J140:O140"/>
    <mergeCell ref="J141:O141"/>
    <mergeCell ref="J135:O135"/>
    <mergeCell ref="J105:O105"/>
    <mergeCell ref="J106:O106"/>
    <mergeCell ref="J107:P107"/>
    <mergeCell ref="J125:J126"/>
    <mergeCell ref="L125:L126"/>
    <mergeCell ref="M125:M126"/>
    <mergeCell ref="N125:N126"/>
    <mergeCell ref="O125:O126"/>
    <mergeCell ref="P125:P126"/>
    <mergeCell ref="J60:P60"/>
    <mergeCell ref="J90:O90"/>
    <mergeCell ref="J91:O91"/>
    <mergeCell ref="J92:P92"/>
    <mergeCell ref="J42:O42"/>
    <mergeCell ref="J43:O43"/>
    <mergeCell ref="J44:P44"/>
    <mergeCell ref="J57:O57"/>
    <mergeCell ref="J58:O58"/>
    <mergeCell ref="A1:P1"/>
    <mergeCell ref="J26:O26"/>
    <mergeCell ref="J27:O27"/>
    <mergeCell ref="J28:P28"/>
    <mergeCell ref="L8:M8"/>
    <mergeCell ref="J13:P13"/>
    <mergeCell ref="J14:P14"/>
    <mergeCell ref="J17:O17"/>
    <mergeCell ref="J59:P59"/>
    <mergeCell ref="L2:N2"/>
    <mergeCell ref="L4:M4"/>
    <mergeCell ref="L5:M5"/>
    <mergeCell ref="A19:G19"/>
    <mergeCell ref="C2:E2"/>
    <mergeCell ref="C4:D4"/>
    <mergeCell ref="C5:D5"/>
    <mergeCell ref="C7:D7"/>
    <mergeCell ref="C8:D8"/>
    <mergeCell ref="A13:G13"/>
    <mergeCell ref="A14:G14"/>
    <mergeCell ref="A17:F17"/>
    <mergeCell ref="A18:F18"/>
    <mergeCell ref="J18:O18"/>
    <mergeCell ref="J19:P19"/>
    <mergeCell ref="A91:F91"/>
    <mergeCell ref="A26:F26"/>
    <mergeCell ref="A27:F27"/>
    <mergeCell ref="A28:G28"/>
    <mergeCell ref="A42:F42"/>
    <mergeCell ref="A43:F43"/>
    <mergeCell ref="A44:G44"/>
    <mergeCell ref="A57:F57"/>
    <mergeCell ref="A58:F58"/>
    <mergeCell ref="A59:G59"/>
    <mergeCell ref="A60:G60"/>
    <mergeCell ref="A90:F90"/>
    <mergeCell ref="A92:G92"/>
    <mergeCell ref="A105:F105"/>
    <mergeCell ref="A106:F106"/>
    <mergeCell ref="A107:G107"/>
    <mergeCell ref="A125:A126"/>
    <mergeCell ref="C125:C126"/>
    <mergeCell ref="D125:D126"/>
    <mergeCell ref="E125:E126"/>
    <mergeCell ref="F125:F126"/>
    <mergeCell ref="G125:G126"/>
    <mergeCell ref="A185:F185"/>
    <mergeCell ref="A135:F135"/>
    <mergeCell ref="A136:F136"/>
    <mergeCell ref="A137:G137"/>
    <mergeCell ref="A140:F140"/>
    <mergeCell ref="A141:F141"/>
    <mergeCell ref="A142:G142"/>
    <mergeCell ref="A143:G143"/>
    <mergeCell ref="A172:F172"/>
    <mergeCell ref="A173:F173"/>
    <mergeCell ref="A174:G174"/>
    <mergeCell ref="A184:F184"/>
    <mergeCell ref="A252:G252"/>
    <mergeCell ref="A186:G186"/>
    <mergeCell ref="A194:F194"/>
    <mergeCell ref="A195:F195"/>
    <mergeCell ref="A196:G196"/>
    <mergeCell ref="A197:G197"/>
    <mergeCell ref="A235:F235"/>
    <mergeCell ref="A236:F236"/>
    <mergeCell ref="A237:G237"/>
    <mergeCell ref="A249:F249"/>
    <mergeCell ref="A250:F250"/>
    <mergeCell ref="A251:G251"/>
    <mergeCell ref="A292:F292"/>
    <mergeCell ref="A254:F254"/>
    <mergeCell ref="A255:F255"/>
    <mergeCell ref="A256:G256"/>
    <mergeCell ref="A259:F259"/>
    <mergeCell ref="A260:F260"/>
    <mergeCell ref="A261:G261"/>
    <mergeCell ref="A262:G262"/>
    <mergeCell ref="A274:F274"/>
    <mergeCell ref="A275:F275"/>
    <mergeCell ref="A276:G276"/>
    <mergeCell ref="A277:G277"/>
    <mergeCell ref="A329:F329"/>
    <mergeCell ref="A293:F293"/>
    <mergeCell ref="A294:G294"/>
    <mergeCell ref="A304:F304"/>
    <mergeCell ref="A305:F305"/>
    <mergeCell ref="A306:G306"/>
    <mergeCell ref="A314:F314"/>
    <mergeCell ref="A315:F315"/>
    <mergeCell ref="A316:G316"/>
    <mergeCell ref="A317:G317"/>
    <mergeCell ref="A327:F327"/>
    <mergeCell ref="A328:F328"/>
    <mergeCell ref="A336:F336"/>
    <mergeCell ref="A337:F337"/>
    <mergeCell ref="A330:F330"/>
    <mergeCell ref="A331:F331"/>
    <mergeCell ref="A332:F332"/>
    <mergeCell ref="A333:F333"/>
    <mergeCell ref="A334:F334"/>
    <mergeCell ref="A335:F335"/>
    <mergeCell ref="N339:O339"/>
    <mergeCell ref="N338:O338"/>
    <mergeCell ref="J337:O337"/>
    <mergeCell ref="J332:O332"/>
    <mergeCell ref="J333:O333"/>
    <mergeCell ref="J334:O334"/>
    <mergeCell ref="J335:O335"/>
    <mergeCell ref="J336:O33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2017-03-02T12:25:31Z</dcterms:modified>
</cp:coreProperties>
</file>