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M15" i="1"/>
  <c r="M30"/>
  <c r="M27"/>
  <c r="M24"/>
  <c r="M21"/>
  <c r="M18"/>
  <c r="J18"/>
  <c r="M13"/>
  <c r="J13"/>
  <c r="M11"/>
  <c r="J11"/>
  <c r="M9"/>
  <c r="J9"/>
  <c r="I31" i="2"/>
  <c r="M6" i="1"/>
</calcChain>
</file>

<file path=xl/sharedStrings.xml><?xml version="1.0" encoding="utf-8"?>
<sst xmlns="http://schemas.openxmlformats.org/spreadsheetml/2006/main" count="52" uniqueCount="43">
  <si>
    <t>№ п/п</t>
  </si>
  <si>
    <t xml:space="preserve">Виды работ </t>
  </si>
  <si>
    <t>Обоснование стоимости работ</t>
  </si>
  <si>
    <t xml:space="preserve">Расчет стоимости </t>
  </si>
  <si>
    <t>Автономные источники тепла (АИТ) теплопроизводительностью, мВт</t>
  </si>
  <si>
    <t>9,7 МВТ</t>
  </si>
  <si>
    <t>СБЦ Газооборудование и газоснабжение</t>
  </si>
  <si>
    <t>П + Р</t>
  </si>
  <si>
    <t>сейсм (п.3.7 М.У.)</t>
  </si>
  <si>
    <t>а</t>
  </si>
  <si>
    <t>б</t>
  </si>
  <si>
    <t>х</t>
  </si>
  <si>
    <t>инф.</t>
  </si>
  <si>
    <t>ВСЕГО</t>
  </si>
  <si>
    <t>Номера таблиц и пунктов таблицы</t>
  </si>
  <si>
    <t>Стадия проекти­рования</t>
  </si>
  <si>
    <t>Эффектив­ность инвести­ций</t>
  </si>
  <si>
    <t>Генераль­ный план и транс­порт</t>
  </si>
  <si>
    <t>Технолог­ическая часть</t>
  </si>
  <si>
    <t>Автомати­зация</t>
  </si>
  <si>
    <t>Электро­снабжение и электрообо­рудование</t>
  </si>
  <si>
    <t>Электри­ческая защита</t>
  </si>
  <si>
    <t>Газоснаб­жение и газообору­дование</t>
  </si>
  <si>
    <t>Архитек­турно-строитель­ная часть</t>
  </si>
  <si>
    <t>Водоснаб­жение и канали­зация</t>
  </si>
  <si>
    <t>Отопление и вентиляция</t>
  </si>
  <si>
    <t>Пассивная защита от коррозии</t>
  </si>
  <si>
    <t>Организация строительства</t>
  </si>
  <si>
    <t>Сметная докумен­тация</t>
  </si>
  <si>
    <t>PП</t>
  </si>
  <si>
    <t>-</t>
  </si>
  <si>
    <t>Автоматизация</t>
  </si>
  <si>
    <t>Узел учета расхода газа</t>
  </si>
  <si>
    <t xml:space="preserve">Расчет потребности в тепле и топливе </t>
  </si>
  <si>
    <t>Металлические дымовые трубы для автономных источников тепла св. 30 до 60</t>
  </si>
  <si>
    <t>Резервное топливное хозяйство 5,8 МВТ</t>
  </si>
  <si>
    <t xml:space="preserve">Автоматические установки пожаротушения газовые, модульные и импульсного действия св. 4 до 6 объектов </t>
  </si>
  <si>
    <t>СИСТЕМЫ ПРОТИВОПОЖАРНОЙ И ОХРАННОЙ ЗАЩИТЫ</t>
  </si>
  <si>
    <t>Автоматические установки пожарной сигнализации, защищающие объект площадью, м2  
св. 200 до 400</t>
  </si>
  <si>
    <t>3. Цена проектирования установки пожарной сигнализации предприятий, зданий и сооружений, для которых необходимо формировать импульс на управление системами пожарной защиты и безопасности (дымоудаления, оповещения людей о пожаре, подпора воздуха при пожаре и другие технологические блокировки), определяется с коэффициентом 1,5.</t>
  </si>
  <si>
    <r>
      <t>4. Цена проектирования пожаротушения приведена для помещений с объемом до 1000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. При наличии помещений с объемом более 1000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цена проектирования определяется с коэффициентом 1,4.</t>
    </r>
  </si>
  <si>
    <t>Системы оповещения людей о пожаре м2 св. 200 до 400</t>
  </si>
  <si>
    <r>
      <t>Установки охранной сигнализации, защищающие объект площадью, м</t>
    </r>
    <r>
      <rPr>
        <vertAlign val="superscript"/>
        <sz val="11"/>
        <color theme="1"/>
        <rFont val="Calibri"/>
        <family val="2"/>
        <charset val="204"/>
        <scheme val="minor"/>
      </rPr>
      <t>2 св. 200 до 400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</si>
</sst>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Font="1" applyAlignment="1">
      <alignment wrapText="1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2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M30"/>
  <sheetViews>
    <sheetView tabSelected="1" topLeftCell="A4" workbookViewId="0">
      <selection activeCell="B14" sqref="B14"/>
    </sheetView>
  </sheetViews>
  <sheetFormatPr defaultRowHeight="15"/>
  <cols>
    <col min="1" max="1" width="10.140625" customWidth="1"/>
    <col min="2" max="2" width="34.140625" customWidth="1"/>
    <col min="3" max="3" width="30" customWidth="1"/>
  </cols>
  <sheetData>
    <row r="4" spans="1:13">
      <c r="A4" s="7" t="s">
        <v>0</v>
      </c>
      <c r="B4" s="7" t="s">
        <v>1</v>
      </c>
      <c r="C4" s="7" t="s">
        <v>2</v>
      </c>
      <c r="D4" s="2" t="s">
        <v>3</v>
      </c>
      <c r="E4" s="2"/>
      <c r="F4" s="2"/>
      <c r="G4" s="2"/>
      <c r="H4" s="2"/>
      <c r="I4" s="2"/>
      <c r="J4" s="2"/>
      <c r="K4" s="2"/>
      <c r="L4" s="2"/>
      <c r="M4" s="7" t="s">
        <v>13</v>
      </c>
    </row>
    <row r="5" spans="1:13" ht="45">
      <c r="A5" s="7"/>
      <c r="B5" s="7"/>
      <c r="C5" s="7"/>
      <c r="D5" s="5" t="s">
        <v>9</v>
      </c>
      <c r="E5" s="5" t="s">
        <v>10</v>
      </c>
      <c r="F5" s="5" t="s">
        <v>11</v>
      </c>
      <c r="G5" s="5" t="s">
        <v>7</v>
      </c>
      <c r="H5" s="4" t="s">
        <v>8</v>
      </c>
      <c r="I5" s="5" t="s">
        <v>12</v>
      </c>
      <c r="J5" s="5"/>
      <c r="K5" s="5"/>
      <c r="M5" s="7"/>
    </row>
    <row r="6" spans="1:13" ht="45">
      <c r="A6">
        <v>1</v>
      </c>
      <c r="B6" s="3" t="s">
        <v>4</v>
      </c>
      <c r="C6" s="3" t="s">
        <v>6</v>
      </c>
      <c r="D6">
        <v>423.92</v>
      </c>
      <c r="E6">
        <v>18.97</v>
      </c>
      <c r="F6">
        <v>9.6999999999999993</v>
      </c>
      <c r="G6">
        <v>1</v>
      </c>
      <c r="H6">
        <v>1.2</v>
      </c>
      <c r="I6">
        <v>3.46</v>
      </c>
      <c r="M6" s="6">
        <f>(D6+E6*F6)*G6*H6*I6</f>
        <v>2524.1212079999996</v>
      </c>
    </row>
    <row r="7" spans="1:13">
      <c r="B7" t="s">
        <v>5</v>
      </c>
    </row>
    <row r="9" spans="1:13" ht="30">
      <c r="A9">
        <v>2</v>
      </c>
      <c r="B9" t="s">
        <v>31</v>
      </c>
      <c r="C9" s="3" t="s">
        <v>6</v>
      </c>
      <c r="D9">
        <v>423.92</v>
      </c>
      <c r="E9">
        <v>18.97</v>
      </c>
      <c r="F9">
        <v>9.6999999999999993</v>
      </c>
      <c r="G9">
        <v>1</v>
      </c>
      <c r="H9">
        <v>1.2</v>
      </c>
      <c r="I9">
        <v>3.46</v>
      </c>
      <c r="J9">
        <f>4/100</f>
        <v>0.04</v>
      </c>
      <c r="M9" s="6">
        <f>(D9+E9*F9)*G9*H9*I9*J9</f>
        <v>100.96484831999999</v>
      </c>
    </row>
    <row r="11" spans="1:13" ht="30">
      <c r="A11">
        <v>3</v>
      </c>
      <c r="B11" t="s">
        <v>32</v>
      </c>
      <c r="C11" s="3" t="s">
        <v>6</v>
      </c>
      <c r="D11">
        <v>423.92</v>
      </c>
      <c r="E11">
        <v>18.97</v>
      </c>
      <c r="F11">
        <v>9.6999999999999993</v>
      </c>
      <c r="G11">
        <v>1</v>
      </c>
      <c r="H11">
        <v>1.2</v>
      </c>
      <c r="I11">
        <v>3.46</v>
      </c>
      <c r="J11">
        <f>5/100</f>
        <v>0.05</v>
      </c>
      <c r="M11" s="6">
        <f>(D11+E11*F11)*G11*H11*I11*J11</f>
        <v>126.20606039999998</v>
      </c>
    </row>
    <row r="13" spans="1:13" ht="30">
      <c r="A13" s="10">
        <v>4</v>
      </c>
      <c r="B13" s="11" t="s">
        <v>33</v>
      </c>
      <c r="C13" s="11" t="s">
        <v>6</v>
      </c>
      <c r="D13" s="10">
        <v>423.92</v>
      </c>
      <c r="E13" s="10">
        <v>18.97</v>
      </c>
      <c r="F13" s="10">
        <v>9.6999999999999993</v>
      </c>
      <c r="G13" s="10">
        <v>1</v>
      </c>
      <c r="H13" s="10">
        <v>1.2</v>
      </c>
      <c r="I13" s="10">
        <v>3.46</v>
      </c>
      <c r="J13" s="10">
        <f>5/100</f>
        <v>0.05</v>
      </c>
      <c r="K13" s="10"/>
      <c r="L13" s="10"/>
      <c r="M13" s="12">
        <f>(D13+E13*F13)*G13*H13*I13*J13</f>
        <v>126.20606039999998</v>
      </c>
    </row>
    <row r="14" spans="1: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45">
      <c r="A15">
        <v>5</v>
      </c>
      <c r="B15" s="3" t="s">
        <v>34</v>
      </c>
      <c r="C15" s="3" t="s">
        <v>6</v>
      </c>
      <c r="D15">
        <v>4.9080000000000004</v>
      </c>
      <c r="E15">
        <v>0.17399999999999999</v>
      </c>
      <c r="F15">
        <v>60</v>
      </c>
      <c r="G15">
        <v>1</v>
      </c>
      <c r="H15">
        <v>1.2</v>
      </c>
      <c r="I15">
        <v>3.46</v>
      </c>
      <c r="J15">
        <v>1.1000000000000001</v>
      </c>
      <c r="K15" s="9">
        <v>1.3</v>
      </c>
      <c r="L15" s="9">
        <v>4</v>
      </c>
      <c r="M15" s="6">
        <f>(D15+E15*F15)*G15*H15*I15*J15*K15*L15</f>
        <v>364.50640512000001</v>
      </c>
    </row>
    <row r="18" spans="1:13" ht="30">
      <c r="A18">
        <v>6</v>
      </c>
      <c r="B18" s="3" t="s">
        <v>35</v>
      </c>
      <c r="C18" s="3" t="s">
        <v>6</v>
      </c>
      <c r="D18">
        <v>423.92</v>
      </c>
      <c r="E18">
        <v>18.97</v>
      </c>
      <c r="F18">
        <v>5.8</v>
      </c>
      <c r="G18">
        <v>1</v>
      </c>
      <c r="H18">
        <v>1.2</v>
      </c>
      <c r="I18">
        <v>3.46</v>
      </c>
      <c r="J18">
        <f>25/100</f>
        <v>0.25</v>
      </c>
      <c r="M18" s="6">
        <f>(D18+E18*F18)*G18*H18*I18*J18</f>
        <v>554.23594800000001</v>
      </c>
    </row>
    <row r="21" spans="1:13" ht="60">
      <c r="A21">
        <v>7</v>
      </c>
      <c r="B21" s="3" t="s">
        <v>36</v>
      </c>
      <c r="C21" s="8" t="s">
        <v>37</v>
      </c>
      <c r="D21">
        <v>5.0679999999999996</v>
      </c>
      <c r="F21">
        <v>1</v>
      </c>
      <c r="G21">
        <v>1</v>
      </c>
      <c r="H21">
        <v>1.2</v>
      </c>
      <c r="I21">
        <v>26.67</v>
      </c>
      <c r="J21" s="9">
        <v>2</v>
      </c>
      <c r="K21" s="9">
        <v>1.4</v>
      </c>
      <c r="M21" s="6">
        <f>(D21*F21)*G21*H21*I21*J21*K21</f>
        <v>454.14956159999997</v>
      </c>
    </row>
    <row r="24" spans="1:13" ht="90">
      <c r="A24">
        <v>8</v>
      </c>
      <c r="B24" s="3" t="s">
        <v>38</v>
      </c>
      <c r="C24" s="8" t="s">
        <v>37</v>
      </c>
      <c r="D24">
        <v>0.82</v>
      </c>
      <c r="F24">
        <v>1</v>
      </c>
      <c r="G24">
        <v>1</v>
      </c>
      <c r="H24">
        <v>1.2</v>
      </c>
      <c r="I24">
        <v>26.67</v>
      </c>
      <c r="J24" s="9">
        <v>1.5</v>
      </c>
      <c r="K24" s="9">
        <v>2</v>
      </c>
      <c r="M24" s="6">
        <f>(D24*F24)*G24*H24*I24*J24*K24</f>
        <v>78.729839999999996</v>
      </c>
    </row>
    <row r="27" spans="1:13" ht="30">
      <c r="A27">
        <v>9</v>
      </c>
      <c r="B27" s="3" t="s">
        <v>41</v>
      </c>
      <c r="D27">
        <v>0.65600000000000003</v>
      </c>
      <c r="F27">
        <v>1</v>
      </c>
      <c r="G27">
        <v>1</v>
      </c>
      <c r="H27">
        <v>1.2</v>
      </c>
      <c r="I27">
        <v>26.67</v>
      </c>
      <c r="K27" s="9">
        <v>2</v>
      </c>
      <c r="M27" s="6">
        <f>(D27*F27)*G27*H27*I27*K27</f>
        <v>41.989248000000003</v>
      </c>
    </row>
    <row r="28" spans="1:13">
      <c r="K28" s="9"/>
    </row>
    <row r="29" spans="1:13">
      <c r="K29" s="9"/>
    </row>
    <row r="30" spans="1:13" ht="47.25">
      <c r="A30">
        <v>10</v>
      </c>
      <c r="B30" s="3" t="s">
        <v>42</v>
      </c>
      <c r="D30">
        <v>0.73799999999999999</v>
      </c>
      <c r="F30">
        <v>1</v>
      </c>
      <c r="G30">
        <v>1</v>
      </c>
      <c r="H30">
        <v>1.2</v>
      </c>
      <c r="I30">
        <v>26.67</v>
      </c>
      <c r="K30" s="9">
        <v>2</v>
      </c>
      <c r="M30" s="6">
        <f>(D30*F30)*G30*H30*I30*K30</f>
        <v>47.237904</v>
      </c>
    </row>
  </sheetData>
  <mergeCells count="5">
    <mergeCell ref="D4:L4"/>
    <mergeCell ref="B4:B5"/>
    <mergeCell ref="A4:A5"/>
    <mergeCell ref="C4:C5"/>
    <mergeCell ref="M4:M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8"/>
  <sheetViews>
    <sheetView topLeftCell="A19" workbookViewId="0">
      <selection activeCell="H41" sqref="H41"/>
    </sheetView>
  </sheetViews>
  <sheetFormatPr defaultRowHeight="15"/>
  <sheetData>
    <row r="1" spans="4:9">
      <c r="D1" s="1" t="s">
        <v>14</v>
      </c>
      <c r="I1" s="1">
        <v>2</v>
      </c>
    </row>
    <row r="3" spans="4:9">
      <c r="D3" s="1" t="s">
        <v>15</v>
      </c>
      <c r="H3" t="s">
        <v>29</v>
      </c>
      <c r="I3" s="1" t="s">
        <v>29</v>
      </c>
    </row>
    <row r="5" spans="4:9">
      <c r="D5" s="1" t="s">
        <v>16</v>
      </c>
      <c r="I5" s="1">
        <v>1</v>
      </c>
    </row>
    <row r="7" spans="4:9">
      <c r="D7" s="1" t="s">
        <v>17</v>
      </c>
      <c r="I7" s="1" t="s">
        <v>30</v>
      </c>
    </row>
    <row r="9" spans="4:9">
      <c r="D9" s="1" t="s">
        <v>18</v>
      </c>
      <c r="I9" s="1">
        <v>27</v>
      </c>
    </row>
    <row r="11" spans="4:9">
      <c r="D11" s="1" t="s">
        <v>19</v>
      </c>
      <c r="I11" s="1">
        <v>10</v>
      </c>
    </row>
    <row r="13" spans="4:9">
      <c r="D13" s="1" t="s">
        <v>20</v>
      </c>
      <c r="I13" s="1">
        <v>5</v>
      </c>
    </row>
    <row r="15" spans="4:9">
      <c r="D15" s="1" t="s">
        <v>21</v>
      </c>
      <c r="I15" s="1" t="s">
        <v>30</v>
      </c>
    </row>
    <row r="17" spans="4:9">
      <c r="D17" s="1" t="s">
        <v>22</v>
      </c>
      <c r="I17" s="1">
        <v>10</v>
      </c>
    </row>
    <row r="19" spans="4:9">
      <c r="D19" s="1" t="s">
        <v>23</v>
      </c>
      <c r="I19" s="1">
        <v>26</v>
      </c>
    </row>
    <row r="21" spans="4:9">
      <c r="D21" s="1" t="s">
        <v>24</v>
      </c>
      <c r="I21" s="1">
        <v>2</v>
      </c>
    </row>
    <row r="23" spans="4:9">
      <c r="D23" s="1" t="s">
        <v>25</v>
      </c>
      <c r="I23" s="1">
        <v>6</v>
      </c>
    </row>
    <row r="25" spans="4:9">
      <c r="D25" s="1" t="s">
        <v>26</v>
      </c>
      <c r="I25" s="1" t="s">
        <v>30</v>
      </c>
    </row>
    <row r="27" spans="4:9">
      <c r="D27" s="1" t="s">
        <v>27</v>
      </c>
      <c r="I27" s="1">
        <v>3</v>
      </c>
    </row>
    <row r="29" spans="4:9">
      <c r="D29" s="1" t="s">
        <v>28</v>
      </c>
      <c r="I29" s="1">
        <v>10</v>
      </c>
    </row>
    <row r="31" spans="4:9">
      <c r="I31" s="1">
        <f>SUM(I5:I29)</f>
        <v>100</v>
      </c>
    </row>
    <row r="36" spans="1:1" ht="17.25">
      <c r="A36" t="s">
        <v>40</v>
      </c>
    </row>
    <row r="38" spans="1:1">
      <c r="A38" t="s">
        <v>39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2012-10-25T10:42:54Z</dcterms:modified>
</cp:coreProperties>
</file>