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180" yWindow="240" windowWidth="22830" windowHeight="14535" tabRatio="854" firstSheet="1" activeTab="1"/>
  </bookViews>
  <sheets>
    <sheet name="ИНСТРУКЦИЯ" sheetId="35" r:id="rId1"/>
    <sheet name="2.7 АСУ" sheetId="3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UTOEXEC">#REF!</definedName>
    <definedName name="\k">#REF!</definedName>
    <definedName name="\m">#REF!</definedName>
    <definedName name="\n">#REF!</definedName>
    <definedName name="\s">#REF!</definedName>
    <definedName name="\z">#REF!</definedName>
    <definedName name="_A65560">[1]График!#REF!</definedName>
    <definedName name="_E65560">[1]График!#REF!</definedName>
    <definedName name="a">#REF!</definedName>
    <definedName name="CnfName">[2]Лист1!#REF!</definedName>
    <definedName name="CnfName_1">[2]Обновление!#REF!</definedName>
    <definedName name="ConfName">[2]Лист1!#REF!</definedName>
    <definedName name="ConfName_1">[2]Обновление!#REF!</definedName>
    <definedName name="DateColJournal">#REF!</definedName>
    <definedName name="dck">[3]топография!#REF!</definedName>
    <definedName name="DM">#REF!</definedName>
    <definedName name="EILName">[2]Лист1!#REF!</definedName>
    <definedName name="EILName_1">[2]Обновление!#REF!</definedName>
    <definedName name="Excel_BuiltIn_Database">#REF!</definedName>
    <definedName name="hPriceRange">[2]Лист1!#REF!</definedName>
    <definedName name="hPriceRange_1">[2]Цена!#REF!</definedName>
    <definedName name="idPriceColumn">[2]Лист1!#REF!</definedName>
    <definedName name="idPriceColumn_1">[2]Цена!#REF!</definedName>
    <definedName name="infl">[4]ПДР!#REF!</definedName>
    <definedName name="Itog">#REF!</definedName>
    <definedName name="kp">[4]ПДР!#REF!</definedName>
    <definedName name="NumColJournal">#REF!</definedName>
    <definedName name="OELName">[2]Лист1!#REF!</definedName>
    <definedName name="OELName_1">[2]Обновление!#REF!</definedName>
    <definedName name="OPLName">[2]Лист1!#REF!</definedName>
    <definedName name="OPLName_1">[2]Обновление!#REF!</definedName>
    <definedName name="p">[2]Лист1!#REF!</definedName>
    <definedName name="p_1">[2]Product!#REF!</definedName>
    <definedName name="PriceRange">[2]Лист1!#REF!</definedName>
    <definedName name="PriceRange_1">[2]Цена!#REF!</definedName>
    <definedName name="propis">#REF!</definedName>
    <definedName name="SM_STO">[5]топография!#REF!</definedName>
    <definedName name="SM_STO1">#REF!</definedName>
    <definedName name="SM_STO2">#REF!</definedName>
    <definedName name="SM_STO3">#REF!</definedName>
    <definedName name="SUM_">#REF!</definedName>
    <definedName name="SUM_1">#REF!</definedName>
    <definedName name="SUM_3">#REF!</definedName>
    <definedName name="USA">[6]Шкаф!#REF!</definedName>
    <definedName name="USA_1">#REF!</definedName>
    <definedName name="ZAK1">#REF!</definedName>
    <definedName name="ZAK2">#REF!</definedName>
    <definedName name="а1">#REF!</definedName>
    <definedName name="А2">#REF!</definedName>
    <definedName name="а36">'[7]к.84-к.83'!#REF!</definedName>
    <definedName name="аа">#REF!</definedName>
    <definedName name="_xlnm.Database">#REF!</definedName>
    <definedName name="ВТ">#REF!</definedName>
    <definedName name="Вычислительная_техника">[6]Коэфф1.!#REF!</definedName>
    <definedName name="Вычислительная_техника_1">#REF!</definedName>
    <definedName name="Гидр">[5]топография!#REF!</definedName>
    <definedName name="Диск">#REF!</definedName>
    <definedName name="Доп._оборудование">[6]Коэфф1.!#REF!</definedName>
    <definedName name="Доп._оборудование_1">#REF!</definedName>
    <definedName name="Доп_оборуд">#REF!</definedName>
    <definedName name="Дорога">[6]Шкаф!#REF!</definedName>
    <definedName name="Дорога_1">#REF!</definedName>
    <definedName name="ДСК">[8]топография!#REF!</definedName>
    <definedName name="ЗИП_Всего">'[6]Прайс лист'!#REF!</definedName>
    <definedName name="ЗИП_Всего_1">#REF!</definedName>
    <definedName name="Кабели">[6]Коэфф1.!#REF!</definedName>
    <definedName name="Кабели_1">#REF!</definedName>
    <definedName name="кегн">#REF!</definedName>
    <definedName name="Контроллер">[6]Коэфф1.!#REF!</definedName>
    <definedName name="Контроллер_1">#REF!</definedName>
    <definedName name="Курс">[6]Коэфф1.!$E$23</definedName>
    <definedName name="Курс_1">#REF!</definedName>
    <definedName name="Курс_доллара_США">#REF!</definedName>
    <definedName name="курс1">#REF!</definedName>
    <definedName name="Монтаж">#REF!</definedName>
    <definedName name="НДС">#REF!</definedName>
    <definedName name="_xlnm.Print_Area" localSheetId="1">'2.7 АСУ'!$A$1:$O$123</definedName>
    <definedName name="_xlnm.Print_Area" localSheetId="0">ИНСТРУКЦИЯ!$A$1:$B$17</definedName>
    <definedName name="объем">#REF!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2">#REF!</definedName>
    <definedName name="объем___0___0___3">#REF!</definedName>
    <definedName name="объем___0___0___4">#REF!</definedName>
    <definedName name="объем___0___1">#REF!</definedName>
    <definedName name="объем___0___10">#REF!</definedName>
    <definedName name="объем___0___2">#REF!</definedName>
    <definedName name="объем___0___2___0">#REF!</definedName>
    <definedName name="объем___0___3">#REF!</definedName>
    <definedName name="объем___0___4">#REF!</definedName>
    <definedName name="объем___0___6">#REF!</definedName>
    <definedName name="объем___0___8">#REF!</definedName>
    <definedName name="объем___1">#REF!</definedName>
    <definedName name="объем___1___0">#REF!</definedName>
    <definedName name="объем___10">#REF!</definedName>
    <definedName name="объем___10___0">NA()</definedName>
    <definedName name="объем___10___0___0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10">#REF!</definedName>
    <definedName name="объем___2___2">#REF!</definedName>
    <definedName name="объем___2___3">#REF!</definedName>
    <definedName name="объем___2___4">#REF!</definedName>
    <definedName name="объем___2___6">#REF!</definedName>
    <definedName name="объем___2___8">#REF!</definedName>
    <definedName name="объем___3">#REF!</definedName>
    <definedName name="объем___3___0">NA()</definedName>
    <definedName name="объем___3___0___0">NA()</definedName>
    <definedName name="объем___3___2">#REF!</definedName>
    <definedName name="объем___3___3">#REF!</definedName>
    <definedName name="объем___4">NA()</definedName>
    <definedName name="объем___4___0">#REF!</definedName>
    <definedName name="объем___4___0___0">#REF!</definedName>
    <definedName name="объем___4___0___0___0">#REF!</definedName>
    <definedName name="объем___4___10">#REF!</definedName>
    <definedName name="объем___4___2">#REF!</definedName>
    <definedName name="объем___4___3">#REF!</definedName>
    <definedName name="объем___4___4">#REF!</definedName>
    <definedName name="объем___4___6">#REF!</definedName>
    <definedName name="объем___4___8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3">NA()</definedName>
    <definedName name="объем___6">#REF!</definedName>
    <definedName name="объем___6___0">#REF!</definedName>
    <definedName name="объем___6___0___0">#REF!</definedName>
    <definedName name="объем___6___0___0___0">#REF!</definedName>
    <definedName name="объем___6___10">#REF!</definedName>
    <definedName name="объем___6___2">#REF!</definedName>
    <definedName name="объем___6___4">#REF!</definedName>
    <definedName name="объем___6___6">#REF!</definedName>
    <definedName name="объем___6___8">#REF!</definedName>
    <definedName name="объем___7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10">#REF!</definedName>
    <definedName name="объем___8___2">#REF!</definedName>
    <definedName name="объем___8___4">#REF!</definedName>
    <definedName name="объем___8___6">#REF!</definedName>
    <definedName name="объем___8___8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п">#REF!</definedName>
    <definedName name="Покупное_ПО">#REF!</definedName>
    <definedName name="Покупные">#REF!</definedName>
    <definedName name="Покупные_изделия">#REF!</definedName>
    <definedName name="Поправочные_коэффициенты_по_письму_Госстроя_от_25.12.90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NA()</definedName>
    <definedName name="Поправочные_коэффициенты_по_письму_Госстроя_от_25.12.90___3___0___0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4">NA()</definedName>
    <definedName name="Поправочные_коэффициенты_по_письму_Госстроя_от_25.12.90___4___0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р">#REF!</definedName>
    <definedName name="Прикладное_ПО">#REF!</definedName>
    <definedName name="пробная">#REF!</definedName>
    <definedName name="прпр">[6]Коэфф1.!#REF!</definedName>
    <definedName name="прпр_1">#REF!</definedName>
    <definedName name="Разработка">#REF!</definedName>
    <definedName name="Разработка_">#REF!</definedName>
    <definedName name="Сервис">#REF!</definedName>
    <definedName name="Сервис_Всего">'[6]Прайс лист'!#REF!</definedName>
    <definedName name="Сервис_Всего_1">#REF!</definedName>
    <definedName name="Сервисное_оборудование">[6]Коэфф1.!#REF!</definedName>
    <definedName name="Сервисное_оборудование_1">#REF!</definedName>
    <definedName name="СП1">[2]Обновление!#REF!</definedName>
    <definedName name="Сургут">NA()</definedName>
    <definedName name="топо">#REF!</definedName>
    <definedName name="ф1">#REF!</definedName>
    <definedName name="цена">#REF!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2">#REF!</definedName>
    <definedName name="цена___0___0___3">#REF!</definedName>
    <definedName name="цена___0___0___4">#REF!</definedName>
    <definedName name="цена___0___1">#REF!</definedName>
    <definedName name="цена___0___10">#REF!</definedName>
    <definedName name="цена___0___2">#REF!</definedName>
    <definedName name="цена___0___2___0">#REF!</definedName>
    <definedName name="цена___0___3">#REF!</definedName>
    <definedName name="цена___0___4">#REF!</definedName>
    <definedName name="цена___0___6">#REF!</definedName>
    <definedName name="цена___0___8">#REF!</definedName>
    <definedName name="цена___1">#REF!</definedName>
    <definedName name="цена___1___0">#REF!</definedName>
    <definedName name="цена___10">#REF!</definedName>
    <definedName name="цена___10___0">NA()</definedName>
    <definedName name="цена___10___0___0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10">#REF!</definedName>
    <definedName name="цена___2___2">#REF!</definedName>
    <definedName name="цена___2___3">#REF!</definedName>
    <definedName name="цена___2___4">#REF!</definedName>
    <definedName name="цена___2___6">#REF!</definedName>
    <definedName name="цена___2___8">#REF!</definedName>
    <definedName name="цена___3">#REF!</definedName>
    <definedName name="цена___3___0">NA()</definedName>
    <definedName name="цена___3___0___0">NA()</definedName>
    <definedName name="цена___3___2">#REF!</definedName>
    <definedName name="цена___3___3">#REF!</definedName>
    <definedName name="цена___4">NA()</definedName>
    <definedName name="цена___4___0">#REF!</definedName>
    <definedName name="цена___4___0___0">#REF!</definedName>
    <definedName name="цена___4___0___0___0">#REF!</definedName>
    <definedName name="цена___4___10">#REF!</definedName>
    <definedName name="цена___4___2">#REF!</definedName>
    <definedName name="цена___4___3">#REF!</definedName>
    <definedName name="цена___4___4">#REF!</definedName>
    <definedName name="цена___4___6">#REF!</definedName>
    <definedName name="цена___4___8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3">NA()</definedName>
    <definedName name="цена___6">#REF!</definedName>
    <definedName name="цена___6___0">#REF!</definedName>
    <definedName name="цена___6___0___0">#REF!</definedName>
    <definedName name="цена___6___0___0___0">#REF!</definedName>
    <definedName name="цена___6___10">#REF!</definedName>
    <definedName name="цена___6___2">#REF!</definedName>
    <definedName name="цена___6___4">#REF!</definedName>
    <definedName name="цена___6___6">#REF!</definedName>
    <definedName name="цена___6___8">#REF!</definedName>
    <definedName name="цена___7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10">#REF!</definedName>
    <definedName name="цена___8___2">#REF!</definedName>
    <definedName name="цена___8___4">#REF!</definedName>
    <definedName name="цена___8___6">#REF!</definedName>
    <definedName name="цена___8___8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Шкафы_ТМ">#REF!</definedName>
    <definedName name="эко">#REF!</definedName>
    <definedName name="ЭлеСи">[9]Коэфф1.!$E$7</definedName>
    <definedName name="ЭлеСи_1">#REF!</definedName>
    <definedName name="ЭЛСИ_Т">#REF!</definedName>
  </definedNames>
  <calcPr calcId="145621"/>
</workbook>
</file>

<file path=xl/calcChain.xml><?xml version="1.0" encoding="utf-8"?>
<calcChain xmlns="http://schemas.openxmlformats.org/spreadsheetml/2006/main">
  <c r="I31" i="33" l="1"/>
  <c r="I23" i="33"/>
  <c r="I24" i="33"/>
  <c r="I25" i="33" s="1"/>
  <c r="I96" i="33" l="1"/>
  <c r="I68" i="33"/>
  <c r="I40" i="33"/>
  <c r="I110" i="33"/>
  <c r="I82" i="33"/>
  <c r="I54" i="33"/>
  <c r="F120" i="33"/>
  <c r="O109" i="33" s="1"/>
  <c r="G110" i="33"/>
  <c r="F106" i="33"/>
  <c r="G96" i="33"/>
  <c r="G82" i="33"/>
  <c r="F92" i="33"/>
  <c r="F78" i="33"/>
  <c r="O67" i="33" s="1"/>
  <c r="G68" i="33"/>
  <c r="F64" i="33"/>
  <c r="O53" i="33" s="1"/>
  <c r="G54" i="33"/>
  <c r="G40" i="33"/>
  <c r="F50" i="33"/>
  <c r="F38" i="33"/>
  <c r="D29" i="33"/>
  <c r="G32" i="33" s="1"/>
  <c r="G31" i="33"/>
  <c r="K31" i="33" l="1"/>
  <c r="O30" i="33"/>
  <c r="M30" i="33" s="1"/>
  <c r="O39" i="33"/>
  <c r="O81" i="33"/>
  <c r="K96" i="33"/>
  <c r="O95" i="33"/>
  <c r="N81" i="33"/>
  <c r="G83" i="33"/>
  <c r="G69" i="33"/>
  <c r="G111" i="33"/>
  <c r="K82" i="33"/>
  <c r="K110" i="33"/>
  <c r="G97" i="33"/>
  <c r="K68" i="33"/>
  <c r="G41" i="33"/>
  <c r="K40" i="33"/>
  <c r="K54" i="33"/>
  <c r="G55" i="33"/>
  <c r="M81" i="33" l="1"/>
  <c r="M109" i="33"/>
  <c r="N109" i="33"/>
  <c r="M95" i="33"/>
  <c r="N95" i="33"/>
  <c r="N53" i="33"/>
  <c r="M53" i="33"/>
  <c r="N39" i="33"/>
  <c r="M39" i="33"/>
  <c r="N67" i="33"/>
  <c r="M67" i="33"/>
  <c r="O123" i="33"/>
  <c r="N123" i="33" l="1"/>
  <c r="M123" i="33"/>
</calcChain>
</file>

<file path=xl/sharedStrings.xml><?xml version="1.0" encoding="utf-8"?>
<sst xmlns="http://schemas.openxmlformats.org/spreadsheetml/2006/main" count="271" uniqueCount="142">
  <si>
    <t>№ п/п</t>
  </si>
  <si>
    <t>4.1</t>
  </si>
  <si>
    <t>4.2</t>
  </si>
  <si>
    <t>2.1</t>
  </si>
  <si>
    <t>6.1</t>
  </si>
  <si>
    <t>6.2</t>
  </si>
  <si>
    <t>6.3</t>
  </si>
  <si>
    <t xml:space="preserve"> </t>
  </si>
  <si>
    <t>на проектные (изыскательские) работы</t>
  </si>
  <si>
    <t>К удорожания к ценам 1995г.</t>
  </si>
  <si>
    <t>сооружения, стадии проектирования</t>
  </si>
  <si>
    <t>К удорож. к ценам 2001г.</t>
  </si>
  <si>
    <t>Наименование предприятия, здания</t>
  </si>
  <si>
    <t>этапа, вида проектных или изыскательских работ</t>
  </si>
  <si>
    <t>Проектная документация</t>
  </si>
  <si>
    <t>Расчёт стоимости, руб</t>
  </si>
  <si>
    <t>Стоимость, руб</t>
  </si>
  <si>
    <t>х</t>
  </si>
  <si>
    <t>6.4</t>
  </si>
  <si>
    <t>Рабочая документация</t>
  </si>
  <si>
    <t>2.2</t>
  </si>
  <si>
    <t>2.3</t>
  </si>
  <si>
    <t>5.1</t>
  </si>
  <si>
    <t>5.2</t>
  </si>
  <si>
    <t>5.3</t>
  </si>
  <si>
    <t>РД</t>
  </si>
  <si>
    <t>4.3</t>
  </si>
  <si>
    <t>4.4</t>
  </si>
  <si>
    <t>7.1</t>
  </si>
  <si>
    <t>1.</t>
  </si>
  <si>
    <t>ИТОГО</t>
  </si>
  <si>
    <t>П, РД</t>
  </si>
  <si>
    <t>Проект</t>
  </si>
  <si>
    <t>Коэффициенты к базовой цене:</t>
  </si>
  <si>
    <t>3.1</t>
  </si>
  <si>
    <t>3.2</t>
  </si>
  <si>
    <t>Характеристика предприятия, здания, сооружения или виды работ</t>
  </si>
  <si>
    <t xml:space="preserve">Номер частей таблиц и пунктов указаний к разделу или главе Сборника цен  (Справочника) на проектные работы для строительства </t>
  </si>
  <si>
    <t>Разработка технического обеспечения (ТО) АСУ ТП:</t>
  </si>
  <si>
    <t>количество контролируемых параметров АСУ ТП, шт</t>
  </si>
  <si>
    <t>К1 - АСУ ТП является повторно применяемой</t>
  </si>
  <si>
    <t>табл.1 п.1</t>
  </si>
  <si>
    <t>К6 - АСУ ТП создается с использованием зарубежных технических средств</t>
  </si>
  <si>
    <t>табл.1 п.6</t>
  </si>
  <si>
    <t>К10.1 - производство повышенного риска</t>
  </si>
  <si>
    <t>табл.1 п.10.1</t>
  </si>
  <si>
    <t>К10.2 - холодный климат</t>
  </si>
  <si>
    <t>табл.1 п.10.2</t>
  </si>
  <si>
    <t>п.1.10 ОП СБЦ</t>
  </si>
  <si>
    <t>Трудоемкость разработки ТО:</t>
  </si>
  <si>
    <t>табл.2 п.1.1</t>
  </si>
  <si>
    <t>Ф2 - непрерывный процесс во времени</t>
  </si>
  <si>
    <t>табл.2 п.2.1</t>
  </si>
  <si>
    <t>табл.4 п.1.1</t>
  </si>
  <si>
    <t>Ф5 -количество технологических операций контролируемых или управляемых АСУ ТП</t>
  </si>
  <si>
    <t>Ф6 -I степень развитости информационных функций АСУ ТП (параллельные контроль и измерение параметров состояния)</t>
  </si>
  <si>
    <t>табл.4 п.3.1</t>
  </si>
  <si>
    <t>табл.4 п.4.1</t>
  </si>
  <si>
    <t>Ф8 - автоматизированный "ручной" режим выполнения управляющих функций</t>
  </si>
  <si>
    <t>табл.4 п.5.1</t>
  </si>
  <si>
    <t>Ф9 -количество переменных, измеряемых, контролируемых и регистрируемых  АСУ ТП</t>
  </si>
  <si>
    <t>Ф10 -количество управляющих воздействий, вырабатывемых  АСУ ТП</t>
  </si>
  <si>
    <t>Базовая цена разработки ТО</t>
  </si>
  <si>
    <t>коэф. перехода к ценам 2001г.</t>
  </si>
  <si>
    <t>Трудоемкость разработки ТЗ:</t>
  </si>
  <si>
    <t>Базовая цена разработки ТЗ</t>
  </si>
  <si>
    <t>табл.3</t>
  </si>
  <si>
    <t>Ф1 - I степень научно-технической новизны технологического объекта управления (ТОУ)</t>
  </si>
  <si>
    <t>Ф3 - количество технологических операций, выполняемых на ТОУ</t>
  </si>
  <si>
    <t>табл.2 п.3.2 ( от 5 до 10)</t>
  </si>
  <si>
    <t>Ф4 - количество переменных, характеризующих ТОУ</t>
  </si>
  <si>
    <t>табл.2 п.4.6 ( св.250 до 350)</t>
  </si>
  <si>
    <t>Автоматизированная система управления технологическим процессом (АСУ ТП)</t>
  </si>
  <si>
    <t>Разработка общесистемных решений (ОР):</t>
  </si>
  <si>
    <t>Разработка ТЗ:</t>
  </si>
  <si>
    <t>Расчет производится по СБЦ на разработку технической документации на АСУ ТП, 1997г</t>
  </si>
  <si>
    <t>Исходные данные:</t>
  </si>
  <si>
    <t>Объекты АСУ ТП:</t>
  </si>
  <si>
    <t>количество управляющих воздествий АСУ ТП, шт</t>
  </si>
  <si>
    <t>Кол-во балов Sч=Ф1+Ф2+Ф3+Ф4</t>
  </si>
  <si>
    <t>Всего, руб</t>
  </si>
  <si>
    <t>…</t>
  </si>
  <si>
    <t>Базовая цена разработки ОР</t>
  </si>
  <si>
    <t>табл.4</t>
  </si>
  <si>
    <t>Трудоемкость разработки ОР:</t>
  </si>
  <si>
    <t>3.3</t>
  </si>
  <si>
    <t>Базовая цена разработки ОО</t>
  </si>
  <si>
    <t>Трудоемкость разработки ОО:</t>
  </si>
  <si>
    <t>Разработка организационного обеспечения  (ОО):</t>
  </si>
  <si>
    <t>Базовая цена разработки ИО</t>
  </si>
  <si>
    <t>Трудоемкость разработки ИО:</t>
  </si>
  <si>
    <t>Разработка математического обеспечения (МО) АСУ ТП:</t>
  </si>
  <si>
    <t>Базовая цена разработки МО</t>
  </si>
  <si>
    <t>7.2</t>
  </si>
  <si>
    <t>Трудоемкость разработки МО:</t>
  </si>
  <si>
    <t>7.3</t>
  </si>
  <si>
    <t>Разработка программного обеспечения (ПО) АСУ ТП:</t>
  </si>
  <si>
    <t>Базовая цена разработки ПО</t>
  </si>
  <si>
    <t>Трудоемкость разработки ПО:</t>
  </si>
  <si>
    <t>8.1</t>
  </si>
  <si>
    <t>8.2</t>
  </si>
  <si>
    <t>8.3</t>
  </si>
  <si>
    <t>Разработка информационного обеспечения  (ИО):</t>
  </si>
  <si>
    <t>Ф7 -I степень развитости управляющих функций АСУ ТП (одноконтурное автоматическое регулирование или автоматическое одноконтактное логическое управление)</t>
  </si>
  <si>
    <t>Кол-во балов Sч=Ф2+Ф5+Ф6+Ф7+Ф9+Ф10</t>
  </si>
  <si>
    <t>3.4</t>
  </si>
  <si>
    <t>табл.6</t>
  </si>
  <si>
    <t>5.4</t>
  </si>
  <si>
    <t>7.4</t>
  </si>
  <si>
    <t>8.4</t>
  </si>
  <si>
    <t>табл.4 п.6.1 (св. 600 до 800)</t>
  </si>
  <si>
    <t>табл.4 п.7.3 (св. 250 до 300)</t>
  </si>
  <si>
    <t>АС</t>
  </si>
  <si>
    <t>Инструкция пользователя расчетами стоимости ПИР</t>
  </si>
  <si>
    <t>Таблица  стоимости  проектно-изыскательских работ позволяет определить стоимость  работ в соответствии с  техническим заданием  (ТЗ) заказчика на проектирование объекта.</t>
  </si>
  <si>
    <t>2.</t>
  </si>
  <si>
    <t>Настройка параметров для расчета осуществляется на листе ТЗ согласно утвержденного задания на проектирование Заказчика:</t>
  </si>
  <si>
    <t xml:space="preserve"> - </t>
  </si>
  <si>
    <t>наименование объекта проектирования необходимо указать в п.3.1 ТЗ</t>
  </si>
  <si>
    <t>в столбец "Характеристика объекта", "Количество" вводятся заданные параметры объекта по заданию на проектирование в указанных единицах измерения.</t>
  </si>
  <si>
    <t>коэффициенты, применяемые в расчете стоимости ПИР, заданы в разделе 6 технического задания. В столбец "Коэффициент" проставляется значение коэффициента, указанное в столбце "Наименование", при необходимости применения данного коэффициента к данному виду работ. Если коэффициент не нужно применять в столбец "Коэффициент" необходимо поставить 1.</t>
  </si>
  <si>
    <t xml:space="preserve"> -</t>
  </si>
  <si>
    <t>если в составе объекта проектирования по заданию на проектирование не предусматриваются объекты или работы, заложенные в расчете стоимости, то в столбец "Количество объектов" напротив объекта (или работы) ставится 0.</t>
  </si>
  <si>
    <t>3.</t>
  </si>
  <si>
    <t>После заполнения ТЗ стоимость  ПИР по объекту  в итоговой таблице стоимости ПИР пересчитывается автоматически.</t>
  </si>
  <si>
    <t xml:space="preserve">4. </t>
  </si>
  <si>
    <t>Стоимость специальных разделов, рассчитанная по форме 3П (смета 1С, п.5-8), является усредненной и зависит от себестоимости работ исполнителя (проектного института).</t>
  </si>
  <si>
    <t>5.</t>
  </si>
  <si>
    <t>Расчет локальных смет выполняется в уровне цен 2001г., переход к текущему уровню цен производится с помощью индексов-дефляторов, значения которых задаются на листе ТЗ, согласно данных Заказчика.</t>
  </si>
  <si>
    <t>6.</t>
  </si>
  <si>
    <t>Стоимость изыскательских и землеустроительных работ просчитана для  Ямало-Ненецкого региона.  При расчете для других регионов  в локальных сметах №№1.1-1.4, 3.1-3.6, 3.8 взамен коэффициентов ЯНАО проставляются коэффициенты соответствующего региона и в автоматическом режиме производится пересчет стоимости.</t>
  </si>
  <si>
    <t>7.</t>
  </si>
  <si>
    <t>Итоговая стоимость ПИР по объекту в данном расчете не учитывает стоимость внеплощадочных инженерных сетей и коммуникации, их стоимость определяется по аналогичным таблицам-расчетам для линейных объектов.</t>
  </si>
  <si>
    <t>СМЕТА №2.7</t>
  </si>
  <si>
    <t>В состав расчета стоимости ПИР входят:                                                                                                                                                               - техническое задание (ТЗ),                                                                                                                                                                                              - итоговая таблица стоимости ПИР по объекту (Свод),                                                                                                                                                           - локальные сметные расчеты (1.1-1.4 - расчет стоимости изыскательских работ, 1С - расчет стоимости специальных разделов, 2.1-2.7 - расчет стоимости проектных работ стадия "Проект", "Рабочая документация", 3.1-3.8 - расчет стоимости землеустроительных работ, Р1 - расчет стоимости государственной экспертизы проектной документации)</t>
  </si>
  <si>
    <r>
      <t>К=К</t>
    </r>
    <r>
      <rPr>
        <vertAlign val="subscript"/>
        <sz val="11"/>
        <color theme="1"/>
        <rFont val="Calibri"/>
        <family val="2"/>
        <charset val="204"/>
        <scheme val="minor"/>
      </rPr>
      <t>пов</t>
    </r>
    <r>
      <rPr>
        <sz val="11"/>
        <color theme="1"/>
        <rFont val="Calibri"/>
        <family val="2"/>
        <scheme val="minor"/>
      </rPr>
      <t>*К</t>
    </r>
    <r>
      <rPr>
        <vertAlign val="subscript"/>
        <sz val="11"/>
        <color theme="1"/>
        <rFont val="Calibri"/>
        <family val="2"/>
        <charset val="204"/>
        <scheme val="minor"/>
      </rPr>
      <t>пониж</t>
    </r>
  </si>
  <si>
    <r>
      <t>К</t>
    </r>
    <r>
      <rPr>
        <vertAlign val="subscript"/>
        <sz val="11"/>
        <color theme="1"/>
        <rFont val="Calibri"/>
        <family val="2"/>
        <charset val="204"/>
        <scheme val="minor"/>
      </rPr>
      <t>пов</t>
    </r>
  </si>
  <si>
    <t xml:space="preserve"> =</t>
  </si>
  <si>
    <r>
      <t>К</t>
    </r>
    <r>
      <rPr>
        <vertAlign val="subscript"/>
        <sz val="11"/>
        <color theme="1"/>
        <rFont val="Calibri"/>
        <family val="2"/>
        <charset val="204"/>
        <scheme val="minor"/>
      </rPr>
      <t>пониж</t>
    </r>
  </si>
  <si>
    <t>К</t>
  </si>
  <si>
    <t>табл.4 п.2.2 (св. 5 до 10)</t>
  </si>
  <si>
    <t>Дожимная насосная станция с предварительным сбросом воды (УПСВ) производительностью 0,5 млн. т./год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</si>
</sst>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_-* #,##0_р_._-;\-* #,##0_р_._-;_-* &quot;-&quot;??_р_._-;_-@_-"/>
    <numFmt numFmtId="168" formatCode="_-* #,##0.00[$€-1]_-;\-* #,##0.00[$€-1]_-;_-* &quot;-&quot;??[$€-1]_-"/>
    <numFmt numFmtId="169" formatCode="&quot;$&quot;#,##0_);[Red]\(&quot;$&quot;#,##0\)"/>
    <numFmt numFmtId="170" formatCode="_-* #,##0_$_-;\-* #,##0_$_-;_-* &quot;-&quot;_$_-;_-@_-"/>
    <numFmt numFmtId="171" formatCode="_-* #,##0.00&quot;$&quot;_-;\-* #,##0.00&quot;$&quot;_-;_-* &quot;-&quot;??&quot;$&quot;_-;_-@_-"/>
    <numFmt numFmtId="172" formatCode="_-* #,##0.00_$_-;\-* #,##0.00_$_-;_-* &quot;-&quot;??_$_-;_-@_-"/>
    <numFmt numFmtId="173" formatCode="_(* #,##0.00_);_(* \(#,##0.00\);_(* &quot;-&quot;??_);_(@_)"/>
  </numFmts>
  <fonts count="3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sz val="10"/>
      <name val="NTHarmonica"/>
    </font>
    <font>
      <sz val="11"/>
      <color indexed="8"/>
      <name val="Calibri"/>
      <family val="2"/>
      <charset val="204"/>
    </font>
    <font>
      <sz val="10"/>
      <name val="NTTimes/Cyrillic"/>
    </font>
    <font>
      <sz val="8"/>
      <color indexed="8"/>
      <name val="Arial"/>
      <family val="2"/>
      <charset val="204"/>
    </font>
    <font>
      <u/>
      <sz val="8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7">
    <xf numFmtId="0" fontId="0" fillId="0" borderId="0"/>
    <xf numFmtId="0" fontId="10" fillId="0" borderId="0"/>
    <xf numFmtId="0" fontId="7" fillId="0" borderId="0"/>
    <xf numFmtId="0" fontId="11" fillId="0" borderId="0"/>
    <xf numFmtId="4" fontId="8" fillId="0" borderId="0">
      <alignment vertical="center"/>
    </xf>
    <xf numFmtId="4" fontId="8" fillId="0" borderId="0">
      <alignment vertical="center"/>
    </xf>
    <xf numFmtId="4" fontId="8" fillId="0" borderId="0">
      <alignment vertical="center"/>
    </xf>
    <xf numFmtId="4" fontId="8" fillId="0" borderId="0">
      <alignment vertical="center"/>
    </xf>
    <xf numFmtId="4" fontId="8" fillId="0" borderId="0">
      <alignment vertical="center"/>
    </xf>
    <xf numFmtId="0" fontId="11" fillId="0" borderId="0"/>
    <xf numFmtId="4" fontId="8" fillId="0" borderId="0">
      <alignment vertical="center"/>
    </xf>
    <xf numFmtId="4" fontId="8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4" fontId="8" fillId="0" borderId="0">
      <alignment vertical="center"/>
    </xf>
    <xf numFmtId="4" fontId="8" fillId="0" borderId="0">
      <alignment vertical="center"/>
    </xf>
    <xf numFmtId="4" fontId="8" fillId="0" borderId="0">
      <alignment vertical="center"/>
    </xf>
    <xf numFmtId="17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 applyNumberFormat="0">
      <alignment horizontal="left"/>
    </xf>
    <xf numFmtId="0" fontId="19" fillId="2" borderId="0">
      <alignment horizontal="left" vertical="center"/>
    </xf>
    <xf numFmtId="0" fontId="19" fillId="2" borderId="0">
      <alignment horizontal="right" vertical="center"/>
    </xf>
    <xf numFmtId="0" fontId="19" fillId="2" borderId="0">
      <alignment horizontal="left" vertical="center"/>
    </xf>
    <xf numFmtId="0" fontId="20" fillId="2" borderId="0">
      <alignment horizontal="left" vertical="center"/>
    </xf>
    <xf numFmtId="0" fontId="2" fillId="0" borderId="0">
      <alignment horizontal="left" vertical="top"/>
    </xf>
    <xf numFmtId="0" fontId="19" fillId="2" borderId="0">
      <alignment horizontal="center" vertical="center"/>
    </xf>
    <xf numFmtId="0" fontId="2" fillId="2" borderId="0">
      <alignment horizontal="center" vertical="center"/>
    </xf>
    <xf numFmtId="0" fontId="4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left" vertical="center"/>
    </xf>
    <xf numFmtId="0" fontId="19" fillId="2" borderId="0">
      <alignment horizontal="left" vertical="center"/>
    </xf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2" fillId="0" borderId="0"/>
    <xf numFmtId="4" fontId="18" fillId="0" borderId="0">
      <alignment vertical="center"/>
    </xf>
    <xf numFmtId="0" fontId="7" fillId="0" borderId="0"/>
    <xf numFmtId="0" fontId="1" fillId="0" borderId="0"/>
    <xf numFmtId="0" fontId="9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4" fontId="18" fillId="0" borderId="0">
      <alignment vertical="center"/>
    </xf>
    <xf numFmtId="4" fontId="18" fillId="0" borderId="0">
      <alignment vertical="center"/>
    </xf>
    <xf numFmtId="4" fontId="18" fillId="0" borderId="0">
      <alignment vertical="center"/>
    </xf>
    <xf numFmtId="0" fontId="1" fillId="0" borderId="0"/>
    <xf numFmtId="0" fontId="3" fillId="0" borderId="0"/>
    <xf numFmtId="0" fontId="18" fillId="0" borderId="0"/>
    <xf numFmtId="0" fontId="1" fillId="0" borderId="0"/>
    <xf numFmtId="0" fontId="3" fillId="0" borderId="0" applyNumberFormat="0" applyFont="0" applyFill="0" applyBorder="0" applyAlignment="0" applyProtection="0">
      <alignment vertical="top"/>
    </xf>
    <xf numFmtId="0" fontId="17" fillId="0" borderId="0"/>
    <xf numFmtId="0" fontId="9" fillId="0" borderId="0"/>
    <xf numFmtId="0" fontId="9" fillId="0" borderId="0"/>
    <xf numFmtId="0" fontId="3" fillId="0" borderId="0" applyNumberFormat="0" applyFont="0" applyFill="0" applyBorder="0" applyAlignment="0" applyProtection="0">
      <alignment vertical="top"/>
    </xf>
    <xf numFmtId="0" fontId="9" fillId="0" borderId="0"/>
    <xf numFmtId="0" fontId="3" fillId="0" borderId="0" applyNumberFormat="0" applyFont="0" applyFill="0" applyBorder="0" applyAlignment="0" applyProtection="0">
      <alignment vertical="top"/>
    </xf>
    <xf numFmtId="0" fontId="9" fillId="0" borderId="0"/>
    <xf numFmtId="0" fontId="3" fillId="0" borderId="0" applyNumberFormat="0" applyFont="0" applyFill="0" applyBorder="0" applyAlignment="0" applyProtection="0">
      <alignment vertical="top"/>
    </xf>
    <xf numFmtId="0" fontId="9" fillId="0" borderId="0"/>
    <xf numFmtId="0" fontId="3" fillId="0" borderId="0" applyNumberFormat="0" applyFont="0" applyFill="0" applyBorder="0" applyAlignment="0" applyProtection="0">
      <alignment vertical="top"/>
    </xf>
    <xf numFmtId="0" fontId="22" fillId="0" borderId="0"/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/>
    <xf numFmtId="0" fontId="28" fillId="6" borderId="0" applyNumberFormat="0" applyBorder="0" applyAlignment="0" applyProtection="0"/>
  </cellStyleXfs>
  <cellXfs count="228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78" applyFont="1" applyFill="1"/>
    <xf numFmtId="0" fontId="3" fillId="0" borderId="0" xfId="78" applyFont="1" applyFill="1"/>
    <xf numFmtId="0" fontId="2" fillId="0" borderId="0" xfId="78" applyFont="1" applyFill="1" applyBorder="1"/>
    <xf numFmtId="0" fontId="2" fillId="0" borderId="2" xfId="78" applyFont="1" applyFill="1" applyBorder="1"/>
    <xf numFmtId="0" fontId="2" fillId="0" borderId="3" xfId="78" applyFont="1" applyFill="1" applyBorder="1"/>
    <xf numFmtId="164" fontId="2" fillId="0" borderId="1" xfId="78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4" fillId="0" borderId="0" xfId="78" applyFont="1" applyFill="1" applyBorder="1" applyAlignment="1">
      <alignment horizontal="left" vertical="top" wrapText="1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1" fontId="2" fillId="0" borderId="1" xfId="78" applyNumberFormat="1" applyFont="1" applyFill="1" applyBorder="1" applyAlignment="1">
      <alignment horizontal="center"/>
    </xf>
    <xf numFmtId="0" fontId="0" fillId="0" borderId="10" xfId="0" applyBorder="1"/>
    <xf numFmtId="0" fontId="0" fillId="0" borderId="7" xfId="0" applyBorder="1" applyAlignment="1">
      <alignment horizontal="left"/>
    </xf>
    <xf numFmtId="49" fontId="2" fillId="0" borderId="0" xfId="78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78" applyFont="1" applyFill="1" applyBorder="1" applyAlignment="1">
      <alignment wrapText="1"/>
    </xf>
    <xf numFmtId="0" fontId="0" fillId="0" borderId="7" xfId="0" applyBorder="1" applyAlignment="1">
      <alignment horizontal="left" wrapText="1"/>
    </xf>
    <xf numFmtId="49" fontId="3" fillId="0" borderId="0" xfId="78" applyNumberFormat="1" applyFont="1" applyFill="1" applyAlignment="1">
      <alignment horizontal="center" vertical="center"/>
    </xf>
    <xf numFmtId="49" fontId="2" fillId="0" borderId="0" xfId="78" applyNumberFormat="1" applyFont="1" applyFill="1" applyBorder="1" applyAlignment="1">
      <alignment vertical="center"/>
    </xf>
    <xf numFmtId="0" fontId="25" fillId="0" borderId="0" xfId="78" applyFont="1" applyFill="1" applyAlignment="1">
      <alignment horizontal="center"/>
    </xf>
    <xf numFmtId="0" fontId="23" fillId="0" borderId="0" xfId="0" applyFont="1"/>
    <xf numFmtId="0" fontId="0" fillId="0" borderId="7" xfId="0" applyFill="1" applyBorder="1" applyAlignment="1">
      <alignment vertical="top" wrapText="1"/>
    </xf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2" fillId="0" borderId="0" xfId="86" applyNumberFormat="1" applyFont="1" applyFill="1" applyBorder="1" applyAlignment="1">
      <alignment horizontal="center"/>
    </xf>
    <xf numFmtId="165" fontId="3" fillId="0" borderId="0" xfId="86" applyNumberFormat="1" applyFont="1" applyFill="1" applyAlignment="1">
      <alignment horizontal="left" vertical="top" wrapText="1"/>
    </xf>
    <xf numFmtId="165" fontId="4" fillId="0" borderId="0" xfId="86" applyNumberFormat="1" applyFont="1" applyFill="1" applyBorder="1" applyAlignment="1">
      <alignment horizontal="left" vertical="top" wrapText="1"/>
    </xf>
    <xf numFmtId="165" fontId="21" fillId="0" borderId="0" xfId="86" applyNumberFormat="1" applyFont="1"/>
    <xf numFmtId="0" fontId="26" fillId="0" borderId="0" xfId="0" applyFont="1" applyAlignment="1">
      <alignment wrapText="1"/>
    </xf>
    <xf numFmtId="0" fontId="0" fillId="0" borderId="0" xfId="0" applyFill="1" applyBorder="1"/>
    <xf numFmtId="165" fontId="21" fillId="0" borderId="7" xfId="86" applyNumberFormat="1" applyFont="1" applyFill="1" applyBorder="1"/>
    <xf numFmtId="0" fontId="0" fillId="0" borderId="7" xfId="0" applyFill="1" applyBorder="1"/>
    <xf numFmtId="0" fontId="0" fillId="0" borderId="8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24" fillId="0" borderId="0" xfId="0" applyFont="1" applyAlignment="1">
      <alignment vertical="center"/>
    </xf>
    <xf numFmtId="164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2" fillId="0" borderId="0" xfId="78" applyFont="1" applyFill="1" applyBorder="1" applyAlignment="1">
      <alignment horizontal="center"/>
    </xf>
    <xf numFmtId="0" fontId="5" fillId="0" borderId="0" xfId="78" applyFont="1" applyFill="1" applyBorder="1" applyAlignment="1">
      <alignment vertical="center"/>
    </xf>
    <xf numFmtId="0" fontId="2" fillId="0" borderId="0" xfId="78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 applyBorder="1"/>
    <xf numFmtId="165" fontId="21" fillId="0" borderId="9" xfId="86" applyNumberFormat="1" applyFont="1" applyFill="1" applyBorder="1"/>
    <xf numFmtId="165" fontId="21" fillId="0" borderId="4" xfId="86" applyNumberFormat="1" applyFont="1" applyFill="1" applyBorder="1"/>
    <xf numFmtId="0" fontId="0" fillId="0" borderId="1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5" fontId="21" fillId="0" borderId="12" xfId="86" applyNumberFormat="1" applyFont="1" applyFill="1" applyBorder="1"/>
    <xf numFmtId="165" fontId="21" fillId="0" borderId="5" xfId="86" applyNumberFormat="1" applyFont="1" applyFill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78" applyFont="1" applyFill="1" applyBorder="1" applyAlignment="1">
      <alignment horizontal="center"/>
    </xf>
    <xf numFmtId="165" fontId="2" fillId="0" borderId="5" xfId="86" applyNumberFormat="1" applyFont="1" applyFill="1" applyBorder="1" applyAlignment="1">
      <alignment horizontal="center"/>
    </xf>
    <xf numFmtId="165" fontId="2" fillId="0" borderId="7" xfId="86" applyNumberFormat="1" applyFont="1" applyFill="1" applyBorder="1" applyAlignment="1">
      <alignment horizontal="center"/>
    </xf>
    <xf numFmtId="0" fontId="2" fillId="0" borderId="11" xfId="78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2" fillId="0" borderId="4" xfId="78" applyFont="1" applyFill="1" applyBorder="1" applyAlignment="1">
      <alignment horizontal="center"/>
    </xf>
    <xf numFmtId="0" fontId="0" fillId="0" borderId="5" xfId="0" applyFill="1" applyBorder="1" applyAlignment="1">
      <alignment vertical="center"/>
    </xf>
    <xf numFmtId="0" fontId="2" fillId="0" borderId="14" xfId="78" applyFont="1" applyFill="1" applyBorder="1" applyAlignment="1">
      <alignment horizontal="center"/>
    </xf>
    <xf numFmtId="165" fontId="2" fillId="0" borderId="8" xfId="86" applyNumberFormat="1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 vertical="center"/>
    </xf>
    <xf numFmtId="0" fontId="2" fillId="0" borderId="10" xfId="78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12" xfId="0" applyBorder="1" applyAlignment="1">
      <alignment horizontal="left"/>
    </xf>
    <xf numFmtId="0" fontId="0" fillId="3" borderId="7" xfId="0" applyFill="1" applyBorder="1" applyAlignment="1">
      <alignment vertical="top" wrapText="1"/>
    </xf>
    <xf numFmtId="0" fontId="0" fillId="3" borderId="5" xfId="0" applyFill="1" applyBorder="1" applyAlignment="1">
      <alignment vertical="center"/>
    </xf>
    <xf numFmtId="0" fontId="2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165" fontId="24" fillId="4" borderId="1" xfId="86" applyNumberFormat="1" applyFont="1" applyFill="1" applyBorder="1"/>
    <xf numFmtId="165" fontId="24" fillId="4" borderId="1" xfId="86" applyNumberFormat="1" applyFon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2" fillId="0" borderId="5" xfId="78" applyFont="1" applyFill="1" applyBorder="1" applyAlignment="1">
      <alignment vertical="center"/>
    </xf>
    <xf numFmtId="0" fontId="2" fillId="0" borderId="4" xfId="78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left"/>
    </xf>
    <xf numFmtId="49" fontId="27" fillId="0" borderId="7" xfId="96" applyNumberFormat="1" applyFont="1" applyFill="1" applyBorder="1" applyAlignment="1">
      <alignment horizontal="center" vertical="center"/>
    </xf>
    <xf numFmtId="49" fontId="27" fillId="0" borderId="8" xfId="96" applyNumberFormat="1" applyFont="1" applyFill="1" applyBorder="1" applyAlignment="1">
      <alignment horizontal="center" vertical="center"/>
    </xf>
    <xf numFmtId="165" fontId="24" fillId="4" borderId="3" xfId="86" applyNumberFormat="1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/>
    </xf>
    <xf numFmtId="0" fontId="29" fillId="4" borderId="13" xfId="0" applyFont="1" applyFill="1" applyBorder="1" applyAlignment="1">
      <alignment horizontal="center"/>
    </xf>
    <xf numFmtId="0" fontId="4" fillId="4" borderId="13" xfId="78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0" fontId="29" fillId="4" borderId="9" xfId="0" applyFont="1" applyFill="1" applyBorder="1" applyAlignment="1">
      <alignment horizontal="left" vertical="top"/>
    </xf>
    <xf numFmtId="0" fontId="30" fillId="0" borderId="7" xfId="0" applyFont="1" applyFill="1" applyBorder="1" applyAlignment="1">
      <alignment vertical="top" wrapText="1"/>
    </xf>
    <xf numFmtId="0" fontId="29" fillId="4" borderId="6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4" fillId="4" borderId="12" xfId="78" applyFont="1" applyFill="1" applyBorder="1" applyAlignment="1">
      <alignment horizontal="center"/>
    </xf>
    <xf numFmtId="0" fontId="4" fillId="4" borderId="6" xfId="78" applyFont="1" applyFill="1" applyBorder="1" applyAlignment="1">
      <alignment horizontal="center"/>
    </xf>
    <xf numFmtId="165" fontId="4" fillId="4" borderId="9" xfId="86" applyNumberFormat="1" applyFont="1" applyFill="1" applyBorder="1" applyAlignment="1">
      <alignment horizontal="center"/>
    </xf>
    <xf numFmtId="49" fontId="27" fillId="0" borderId="9" xfId="96" applyNumberFormat="1" applyFont="1" applyFill="1" applyBorder="1" applyAlignment="1">
      <alignment horizontal="center" vertical="center"/>
    </xf>
    <xf numFmtId="49" fontId="27" fillId="0" borderId="5" xfId="96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top" wrapText="1"/>
    </xf>
    <xf numFmtId="165" fontId="0" fillId="0" borderId="0" xfId="0" applyNumberFormat="1"/>
    <xf numFmtId="0" fontId="24" fillId="0" borderId="2" xfId="0" applyFont="1" applyBorder="1"/>
    <xf numFmtId="0" fontId="24" fillId="0" borderId="15" xfId="0" applyFont="1" applyBorder="1"/>
    <xf numFmtId="165" fontId="24" fillId="0" borderId="3" xfId="0" applyNumberFormat="1" applyFont="1" applyBorder="1"/>
    <xf numFmtId="0" fontId="24" fillId="0" borderId="3" xfId="0" applyFont="1" applyBorder="1"/>
    <xf numFmtId="0" fontId="24" fillId="0" borderId="2" xfId="0" applyFont="1" applyBorder="1" applyAlignment="1">
      <alignment horizontal="center" vertical="center"/>
    </xf>
    <xf numFmtId="0" fontId="4" fillId="0" borderId="5" xfId="78" applyFont="1" applyFill="1" applyBorder="1" applyAlignment="1">
      <alignment vertical="center" wrapText="1"/>
    </xf>
    <xf numFmtId="0" fontId="4" fillId="0" borderId="0" xfId="78" applyFont="1" applyFill="1" applyBorder="1" applyAlignment="1">
      <alignment vertical="center" wrapText="1"/>
    </xf>
    <xf numFmtId="0" fontId="4" fillId="0" borderId="4" xfId="78" applyFont="1" applyFill="1" applyBorder="1" applyAlignment="1">
      <alignment vertical="center" wrapText="1"/>
    </xf>
    <xf numFmtId="0" fontId="6" fillId="0" borderId="1" xfId="78" applyFont="1" applyFill="1" applyBorder="1" applyAlignment="1">
      <alignment horizontal="center" vertical="center" wrapText="1"/>
    </xf>
    <xf numFmtId="165" fontId="4" fillId="0" borderId="1" xfId="86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165" fontId="4" fillId="0" borderId="1" xfId="86" applyNumberFormat="1" applyFont="1" applyFill="1" applyBorder="1" applyAlignment="1">
      <alignment horizontal="center"/>
    </xf>
    <xf numFmtId="0" fontId="24" fillId="4" borderId="10" xfId="0" applyFont="1" applyFill="1" applyBorder="1" applyAlignment="1">
      <alignment horizontal="center" vertical="top"/>
    </xf>
    <xf numFmtId="0" fontId="24" fillId="4" borderId="11" xfId="0" applyFont="1" applyFill="1" applyBorder="1" applyAlignment="1">
      <alignment vertical="top" wrapText="1"/>
    </xf>
    <xf numFmtId="0" fontId="24" fillId="4" borderId="11" xfId="0" applyFont="1" applyFill="1" applyBorder="1"/>
    <xf numFmtId="165" fontId="2" fillId="0" borderId="10" xfId="86" applyNumberFormat="1" applyFont="1" applyFill="1" applyBorder="1" applyAlignment="1">
      <alignment horizontal="center"/>
    </xf>
    <xf numFmtId="165" fontId="24" fillId="4" borderId="6" xfId="86" applyNumberFormat="1" applyFont="1" applyFill="1" applyBorder="1" applyAlignment="1">
      <alignment horizontal="center" vertical="center"/>
    </xf>
    <xf numFmtId="9" fontId="0" fillId="0" borderId="14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24" fillId="4" borderId="9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vertical="center" wrapText="1"/>
    </xf>
    <xf numFmtId="0" fontId="24" fillId="4" borderId="12" xfId="0" applyFont="1" applyFill="1" applyBorder="1" applyAlignment="1">
      <alignment vertical="center" wrapText="1"/>
    </xf>
    <xf numFmtId="0" fontId="24" fillId="4" borderId="13" xfId="0" applyFont="1" applyFill="1" applyBorder="1" applyAlignment="1">
      <alignment vertical="center" wrapText="1"/>
    </xf>
    <xf numFmtId="0" fontId="24" fillId="4" borderId="6" xfId="0" applyFont="1" applyFill="1" applyBorder="1" applyAlignment="1">
      <alignment vertical="center" wrapText="1"/>
    </xf>
    <xf numFmtId="0" fontId="24" fillId="4" borderId="12" xfId="0" applyFont="1" applyFill="1" applyBorder="1" applyAlignment="1">
      <alignment vertical="center"/>
    </xf>
    <xf numFmtId="0" fontId="24" fillId="4" borderId="13" xfId="0" applyFont="1" applyFill="1" applyBorder="1" applyAlignment="1">
      <alignment vertical="center"/>
    </xf>
    <xf numFmtId="0" fontId="24" fillId="4" borderId="6" xfId="0" applyFont="1" applyFill="1" applyBorder="1" applyAlignment="1">
      <alignment vertical="center"/>
    </xf>
    <xf numFmtId="165" fontId="24" fillId="4" borderId="12" xfId="86" applyNumberFormat="1" applyFont="1" applyFill="1" applyBorder="1" applyAlignment="1">
      <alignment vertical="center"/>
    </xf>
    <xf numFmtId="165" fontId="24" fillId="4" borderId="9" xfId="86" applyNumberFormat="1" applyFont="1" applyFill="1" applyBorder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165" fontId="24" fillId="4" borderId="1" xfId="86" applyNumberFormat="1" applyFont="1" applyFill="1" applyBorder="1" applyAlignment="1">
      <alignment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vertical="center" wrapText="1"/>
    </xf>
    <xf numFmtId="0" fontId="24" fillId="4" borderId="11" xfId="0" applyFont="1" applyFill="1" applyBorder="1" applyAlignment="1">
      <alignment vertical="center"/>
    </xf>
    <xf numFmtId="0" fontId="24" fillId="4" borderId="2" xfId="0" applyFont="1" applyFill="1" applyBorder="1" applyAlignment="1">
      <alignment vertical="center" wrapText="1"/>
    </xf>
    <xf numFmtId="0" fontId="24" fillId="4" borderId="15" xfId="0" applyFont="1" applyFill="1" applyBorder="1" applyAlignment="1">
      <alignment vertical="center" wrapText="1"/>
    </xf>
    <xf numFmtId="0" fontId="24" fillId="4" borderId="3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vertical="center"/>
    </xf>
    <xf numFmtId="0" fontId="24" fillId="4" borderId="15" xfId="0" applyFont="1" applyFill="1" applyBorder="1" applyAlignment="1">
      <alignment vertical="center"/>
    </xf>
    <xf numFmtId="0" fontId="24" fillId="4" borderId="3" xfId="0" applyFont="1" applyFill="1" applyBorder="1" applyAlignment="1">
      <alignment vertical="center"/>
    </xf>
    <xf numFmtId="0" fontId="26" fillId="7" borderId="17" xfId="0" applyFont="1" applyFill="1" applyBorder="1" applyAlignment="1">
      <alignment horizontal="center" vertical="top" wrapText="1"/>
    </xf>
    <xf numFmtId="0" fontId="26" fillId="7" borderId="16" xfId="0" applyFont="1" applyFill="1" applyBorder="1" applyAlignment="1">
      <alignment vertical="top" wrapText="1"/>
    </xf>
    <xf numFmtId="0" fontId="26" fillId="7" borderId="16" xfId="0" applyFont="1" applyFill="1" applyBorder="1" applyAlignment="1">
      <alignment wrapText="1"/>
    </xf>
    <xf numFmtId="49" fontId="26" fillId="7" borderId="17" xfId="0" applyNumberFormat="1" applyFont="1" applyFill="1" applyBorder="1" applyAlignment="1">
      <alignment horizontal="right" vertical="top" wrapText="1"/>
    </xf>
    <xf numFmtId="0" fontId="26" fillId="7" borderId="16" xfId="0" applyFont="1" applyFill="1" applyBorder="1" applyAlignment="1">
      <alignment horizontal="left" vertical="top" wrapText="1" indent="1"/>
    </xf>
    <xf numFmtId="0" fontId="26" fillId="7" borderId="17" xfId="0" applyFont="1" applyFill="1" applyBorder="1" applyAlignment="1">
      <alignment horizontal="center" vertical="center" wrapText="1"/>
    </xf>
    <xf numFmtId="0" fontId="26" fillId="7" borderId="16" xfId="0" applyFont="1" applyFill="1" applyBorder="1" applyAlignment="1">
      <alignment vertical="center" wrapText="1"/>
    </xf>
    <xf numFmtId="0" fontId="26" fillId="7" borderId="17" xfId="0" applyFont="1" applyFill="1" applyBorder="1" applyAlignment="1">
      <alignment wrapText="1"/>
    </xf>
    <xf numFmtId="0" fontId="26" fillId="7" borderId="20" xfId="0" applyFont="1" applyFill="1" applyBorder="1" applyAlignment="1">
      <alignment wrapText="1"/>
    </xf>
    <xf numFmtId="0" fontId="26" fillId="7" borderId="18" xfId="0" applyFont="1" applyFill="1" applyBorder="1" applyAlignment="1">
      <alignment wrapText="1"/>
    </xf>
    <xf numFmtId="0" fontId="2" fillId="0" borderId="0" xfId="78" applyFont="1" applyFill="1" applyBorder="1" applyAlignment="1">
      <alignment horizontal="center"/>
    </xf>
    <xf numFmtId="0" fontId="4" fillId="0" borderId="0" xfId="78" applyFont="1" applyFill="1" applyAlignment="1"/>
    <xf numFmtId="0" fontId="6" fillId="0" borderId="0" xfId="0" applyFont="1" applyFill="1" applyAlignment="1"/>
    <xf numFmtId="0" fontId="0" fillId="3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vertical="top" wrapText="1"/>
    </xf>
    <xf numFmtId="0" fontId="31" fillId="7" borderId="19" xfId="0" applyFont="1" applyFill="1" applyBorder="1" applyAlignment="1">
      <alignment horizontal="center" vertical="center" wrapText="1"/>
    </xf>
    <xf numFmtId="0" fontId="31" fillId="7" borderId="21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left" vertical="top" wrapText="1"/>
    </xf>
    <xf numFmtId="0" fontId="26" fillId="7" borderId="16" xfId="0" applyFont="1" applyFill="1" applyBorder="1" applyAlignment="1">
      <alignment horizontal="left" vertical="top" wrapText="1"/>
    </xf>
    <xf numFmtId="0" fontId="2" fillId="0" borderId="0" xfId="78" applyFont="1" applyFill="1" applyBorder="1" applyAlignment="1">
      <alignment horizontal="left"/>
    </xf>
    <xf numFmtId="0" fontId="4" fillId="0" borderId="0" xfId="78" applyFont="1" applyFill="1" applyBorder="1" applyAlignment="1">
      <alignment horizontal="center"/>
    </xf>
    <xf numFmtId="0" fontId="2" fillId="0" borderId="0" xfId="78" applyFont="1" applyFill="1" applyBorder="1" applyAlignment="1">
      <alignment horizontal="center"/>
    </xf>
    <xf numFmtId="0" fontId="2" fillId="0" borderId="0" xfId="78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78" applyFont="1" applyFill="1" applyAlignment="1"/>
    <xf numFmtId="0" fontId="6" fillId="0" borderId="0" xfId="0" applyFont="1" applyFill="1" applyAlignment="1"/>
    <xf numFmtId="165" fontId="4" fillId="0" borderId="12" xfId="86" applyNumberFormat="1" applyFont="1" applyFill="1" applyBorder="1" applyAlignment="1">
      <alignment horizontal="center" vertical="center" wrapText="1"/>
    </xf>
    <xf numFmtId="165" fontId="4" fillId="0" borderId="6" xfId="86" applyNumberFormat="1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4" fillId="0" borderId="12" xfId="78" applyFont="1" applyFill="1" applyBorder="1" applyAlignment="1">
      <alignment horizontal="center" vertical="center" wrapText="1"/>
    </xf>
    <xf numFmtId="0" fontId="4" fillId="0" borderId="13" xfId="78" applyFont="1" applyFill="1" applyBorder="1" applyAlignment="1">
      <alignment horizontal="center" vertical="center" wrapText="1"/>
    </xf>
    <xf numFmtId="0" fontId="4" fillId="0" borderId="6" xfId="78" applyFont="1" applyFill="1" applyBorder="1" applyAlignment="1">
      <alignment horizontal="center" vertical="center" wrapText="1"/>
    </xf>
    <xf numFmtId="0" fontId="4" fillId="0" borderId="1" xfId="78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11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49" fontId="2" fillId="0" borderId="0" xfId="78" applyNumberFormat="1" applyFont="1" applyFill="1" applyBorder="1" applyAlignment="1">
      <alignment horizontal="left" vertical="center" wrapText="1"/>
    </xf>
    <xf numFmtId="0" fontId="4" fillId="5" borderId="0" xfId="78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/>
    <xf numFmtId="0" fontId="0" fillId="0" borderId="4" xfId="0" applyFill="1" applyBorder="1" applyAlignment="1"/>
    <xf numFmtId="0" fontId="0" fillId="0" borderId="9" xfId="0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left" vertical="center"/>
    </xf>
  </cellXfs>
  <cellStyles count="97">
    <cellStyle name="_0093_ РД _Сметы (локальные)" xfId="1"/>
    <cellStyle name="_10.1 Эффект деят-ти" xfId="2"/>
    <cellStyle name="_ГРС Сибай" xfId="3"/>
    <cellStyle name="_ЗРУ Микунь Д изм 1" xfId="4"/>
    <cellStyle name="_ЗРУ таёжная" xfId="5"/>
    <cellStyle name="_Исправленый 28.07.05 Уяр" xfId="6"/>
    <cellStyle name="_Книга1" xfId="7"/>
    <cellStyle name="_Книга1 (4)" xfId="8"/>
    <cellStyle name="_Копия БП_доп макет" xfId="9"/>
    <cellStyle name="_НПЗ" xfId="10"/>
    <cellStyle name="_НПЗ (2)" xfId="11"/>
    <cellStyle name="_Расчёт стоимост 1 чел-часа по ПИР (КНТЦ1 ) (2)" xfId="12"/>
    <cellStyle name="_Ростовский (3)" xfId="13"/>
    <cellStyle name="_Смета" xfId="14"/>
    <cellStyle name="_смета 1 (2)" xfId="15"/>
    <cellStyle name="_смета 2" xfId="16"/>
    <cellStyle name="_Смета Казахстан(Западный ТП)" xfId="17"/>
    <cellStyle name="_Смета НПС (2)" xfId="18"/>
    <cellStyle name="_Сметы ВНИИСТ" xfId="19"/>
    <cellStyle name="_ЩСУ Тайшет" xfId="20"/>
    <cellStyle name="Comma [0]_laroux" xfId="21"/>
    <cellStyle name="Comma_laroux" xfId="22"/>
    <cellStyle name="Currency [0]" xfId="23"/>
    <cellStyle name="Currency_laroux" xfId="24"/>
    <cellStyle name="Euro" xfId="25"/>
    <cellStyle name="Navadno_TAB" xfId="26"/>
    <cellStyle name="Normal_ASUS" xfId="27"/>
    <cellStyle name="Normal1" xfId="28"/>
    <cellStyle name="Price_Body" xfId="29"/>
    <cellStyle name="S0" xfId="30"/>
    <cellStyle name="S1" xfId="31"/>
    <cellStyle name="S10" xfId="32"/>
    <cellStyle name="S11" xfId="33"/>
    <cellStyle name="S19_Технологическая часть_(23.03.2009)" xfId="34"/>
    <cellStyle name="S2" xfId="35"/>
    <cellStyle name="S3" xfId="36"/>
    <cellStyle name="S4" xfId="37"/>
    <cellStyle name="S5" xfId="38"/>
    <cellStyle name="S6" xfId="39"/>
    <cellStyle name="S7" xfId="40"/>
    <cellStyle name="S8" xfId="41"/>
    <cellStyle name="S9" xfId="42"/>
    <cellStyle name="Денежный [0] 2" xfId="43"/>
    <cellStyle name="Денежный [0] 2 2" xfId="44"/>
    <cellStyle name="Денежный 2" xfId="45"/>
    <cellStyle name="Нейтральный" xfId="96" builtinId="28"/>
    <cellStyle name="Обычный" xfId="0" builtinId="0"/>
    <cellStyle name="Обычный 10" xfId="46"/>
    <cellStyle name="Обычный 11" xfId="47"/>
    <cellStyle name="Обычный 12" xfId="48"/>
    <cellStyle name="Обычный 2" xfId="49"/>
    <cellStyle name="Обычный 2 2" xfId="50"/>
    <cellStyle name="Обычный 2 2 2" xfId="51"/>
    <cellStyle name="Обычный 2 2 3" xfId="52"/>
    <cellStyle name="Обычный 2 3" xfId="53"/>
    <cellStyle name="Обычный 2 3 2" xfId="54"/>
    <cellStyle name="Обычный 2 3_2073_Smety_k_PUR_11.03.09 (с обоснованием командировочных расходов)" xfId="55"/>
    <cellStyle name="Обычный 2 4" xfId="56"/>
    <cellStyle name="Обычный 2 4 2" xfId="57"/>
    <cellStyle name="Обычный 2 5" xfId="58"/>
    <cellStyle name="Обычный 2 6" xfId="59"/>
    <cellStyle name="Обычный 2 7" xfId="60"/>
    <cellStyle name="Обычный 2_2072_СметыП+Р от 08_10_2008 (корректировка по замеч. ГПНВ)" xfId="61"/>
    <cellStyle name="Обычный 26" xfId="62"/>
    <cellStyle name="Обычный 27" xfId="63"/>
    <cellStyle name="Обычный 3" xfId="64"/>
    <cellStyle name="Обычный 3 2" xfId="65"/>
    <cellStyle name="Обычный 4" xfId="66"/>
    <cellStyle name="Обычный 4 5" xfId="67"/>
    <cellStyle name="Обычный 5" xfId="68"/>
    <cellStyle name="Обычный 5 2" xfId="69"/>
    <cellStyle name="Обычный 6" xfId="70"/>
    <cellStyle name="Обычный 6 2" xfId="71"/>
    <cellStyle name="Обычный 7" xfId="72"/>
    <cellStyle name="Обычный 7 2" xfId="73"/>
    <cellStyle name="Обычный 8" xfId="74"/>
    <cellStyle name="Обычный 8 2" xfId="75"/>
    <cellStyle name="Обычный 9" xfId="76"/>
    <cellStyle name="Обычный 9 2" xfId="77"/>
    <cellStyle name="Обычный_Трубопровод_ВЧНГКМ_-_ВСТО" xfId="78"/>
    <cellStyle name="Процентный 2" xfId="79"/>
    <cellStyle name="Процентный 2 2" xfId="80"/>
    <cellStyle name="Процентный 2 2 2" xfId="81"/>
    <cellStyle name="Процентный 3" xfId="82"/>
    <cellStyle name="Стиль 1" xfId="83"/>
    <cellStyle name="Тысячи [0]_3Com" xfId="84"/>
    <cellStyle name="Тысячи_3Com" xfId="85"/>
    <cellStyle name="Финансовый" xfId="86" builtinId="3"/>
    <cellStyle name="Финансовый [0] 2" xfId="87"/>
    <cellStyle name="Финансовый 2" xfId="88"/>
    <cellStyle name="Финансовый 2 2" xfId="89"/>
    <cellStyle name="Финансовый 3" xfId="90"/>
    <cellStyle name="Финансовый 4" xfId="91"/>
    <cellStyle name="Финансовый 5" xfId="92"/>
    <cellStyle name="Финансовый 6" xfId="93"/>
    <cellStyle name="Финансовый 7" xfId="94"/>
    <cellStyle name="Шаблон-КП-РРЛ8-15" xfId="9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.tomsknipineft:8080/1922/&#1044;&#1086;&#1075;&#1086;&#1074;&#1086;&#1088;/&#1055;&#1088;&#1080;&#1083;&#1086;&#1078;&#1077;&#1085;&#1080;&#1077;%20&#1055;&#1057;&#1044;19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LIVERY\&#1052;&#1086;&#1080;%20&#1076;&#1086;&#1082;&#1091;&#1084;&#1077;&#1085;&#1090;&#1099;\&#1050;&#1085;&#1080;&#1075;&#107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.KLG0043/&#1056;&#1072;&#1073;&#1086;&#1095;&#1080;&#1081;%20&#1089;&#1090;&#1086;&#1083;/&#1044;&#1080;&#1085;&#1072;&#1088;&#1072;/Documents%20and%20Settings/afismagilov/Local%20Settings/Temporary%20Internet%20Files/OLK164/&#1055;&#1044;&#1056;+&#1041;&#1102;&#1076;&#1078;&#1077;&#1090;%20&#1070;&#1053;&#1043;%20&#1053;&#1058;&#1062;%20&#1059;&#1092;&#1072;%20(2005-2006)v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.tomsknipineft:8080/&#1052;&#1086;&#1080;%20&#1076;&#1086;&#1082;&#1091;&#1084;&#1077;&#1085;&#1090;&#1099;/&#1044;&#1077;&#1085;&#1080;&#1089;/Files/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LIVERY\&#1044;&#1054;&#1043;&#1054;&#1042;&#1054;&#1056;&#1040;\&#1044;&#1054;&#1043;&#1054;&#1042;&#1054;&#1056;&#1040;%202000\07_&#1059;&#1093;&#1090;&#1072;\107-07_00\&#1048;&#1089;&#1093;&#1086;&#1076;&#1085;&#1080;&#1082;&#1080;\&#1064;&#1082;&#1072;&#1092;&#1099;_en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~1\163\LOCALS~1\Temp\Rar$DI00.219\&#1053;&#1043;&#1044;&#105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.tomsknipineft:8080/&#1052;&#1086;&#1080;%20&#1076;&#1086;&#1082;&#1091;&#1084;&#1077;&#1085;&#1090;&#1099;/&#1044;&#1077;&#1085;&#1080;&#1089;/&#1089;&#1086;&#1093;&#1088;&#1072;&#1085;&#1080;&#1090;&#110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LIVERY\&#1055;&#1056;&#1040;&#1049;&#1057;_2000%20&#1054;&#1058;%2020_0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"/>
      <sheetName val="СС"/>
      <sheetName val="Топографо-геодезические работы"/>
      <sheetName val=" Инженерно-геологические работы"/>
      <sheetName val=" Инженерно-гидрологически работ"/>
      <sheetName val="Смета №4"/>
      <sheetName val="Смета №5"/>
      <sheetName val="Обследование"/>
      <sheetName val="Экспертизы"/>
      <sheetName val="Сводная сммета_ИСП"/>
      <sheetName val="топография"/>
      <sheetName val="См-2 проектн"/>
      <sheetName val="Приложение ПСД1922"/>
      <sheetName val="топо"/>
      <sheetName val="Зап-3- СЦБ"/>
      <sheetName val="RSOILBAL"/>
      <sheetName val="3.1 Проект на стр.скв."/>
      <sheetName val="Смета"/>
      <sheetName val="Данные для расчёта сме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а"/>
      <sheetName val="Product"/>
      <sheetName val="Обновление"/>
      <sheetName val="Лист1"/>
      <sheetName val="Книга1"/>
      <sheetName val="График"/>
      <sheetName val="Коэфф1."/>
      <sheetName val="Суточная"/>
      <sheetName val="Смета"/>
      <sheetName val="Зап-3- СЦБ"/>
      <sheetName val="Смета2 проект. раб."/>
      <sheetName val="смета 2 проект. работы"/>
      <sheetName val="Кредиты"/>
      <sheetName val="топография"/>
      <sheetName val="Шкаф"/>
      <sheetName val="Прайс лист"/>
      <sheetName val="MAIN_PARAMETERS"/>
      <sheetName val="4сд"/>
      <sheetName val="2сд"/>
      <sheetName val="7сд"/>
      <sheetName val="медведицкая"/>
      <sheetName val="медведицкая (2)"/>
      <sheetName val="Сумма прописью"/>
      <sheetName val="132-155"/>
      <sheetName val="зай"/>
      <sheetName val="сводная рд"/>
      <sheetName val="волгард"/>
      <sheetName val="706-793вл"/>
      <sheetName val="626-706вл"/>
      <sheetName val="прим-рд"/>
      <sheetName val="нпс2рд"/>
      <sheetName val="нпс3рд "/>
      <sheetName val="нпс кириши рд"/>
      <sheetName val="73-94рд"/>
      <sheetName val="538-626"/>
      <sheetName val="515-538рд"/>
      <sheetName val="дружба"/>
      <sheetName val="яросл2"/>
      <sheetName val="155-253"/>
      <sheetName val="обследование"/>
      <sheetName val="новгород"/>
      <sheetName val="515-538"/>
      <sheetName val="НПС-2"/>
      <sheetName val="НПС-3 "/>
      <sheetName val="которосль"/>
      <sheetName val="улейма"/>
      <sheetName val="ярославль"/>
      <sheetName val="уфа"/>
      <sheetName val="#ССЫЛКА"/>
      <sheetName val="Лист2"/>
      <sheetName val="Лист3"/>
      <sheetName val="Коэф"/>
      <sheetName val="1.2 геол"/>
      <sheetName val="5 П"/>
      <sheetName val="3 акт П"/>
      <sheetName val="1.1 геод"/>
      <sheetName val="Смета 1"/>
      <sheetName val="DMTR_BP_03"/>
      <sheetName val="Таблица 2"/>
      <sheetName val="вариант"/>
      <sheetName val="ПДР"/>
      <sheetName val="Calc"/>
      <sheetName val="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ЭХЗ"/>
      <sheetName val="Summary"/>
      <sheetName val="РасчетКомандир1"/>
      <sheetName val="РасчетКомандир2"/>
      <sheetName val="Коэфф"/>
      <sheetName val="Смета2 проект. раб."/>
      <sheetName val="Смета"/>
      <sheetName val="Зап-3- СЦБ"/>
      <sheetName val="График"/>
      <sheetName val="Суточная"/>
      <sheetName val="Кредиты"/>
      <sheetName val="свод 2"/>
      <sheetName val="Счет-Фактур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ДР"/>
      <sheetName val="Бюджет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ПДР"/>
      <sheetName val="Пример расчета"/>
      <sheetName val="dat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оимость"/>
      <sheetName val="Коэфф1."/>
      <sheetName val="в работу"/>
      <sheetName val="Нижний ур."/>
      <sheetName val="Нижний NEW"/>
      <sheetName val="ЗИП_НУ"/>
      <sheetName val="Лист2"/>
      <sheetName val="ВерхУров"/>
      <sheetName val="Прайс лист"/>
      <sheetName val="СП"/>
      <sheetName val="КП"/>
      <sheetName val="КП-1"/>
      <sheetName val="СП-1"/>
      <sheetName val="СП-2"/>
      <sheetName val="СП-3"/>
      <sheetName val="СП-4"/>
      <sheetName val="СП-5"/>
      <sheetName val="Спец"/>
      <sheetName val="Шкаф"/>
      <sheetName val="Сервис"/>
      <sheetName val="ЗИП"/>
      <sheetName val="Труд"/>
      <sheetName val="Тепло"/>
      <sheetName val="База"/>
      <sheetName val="MACRO"/>
      <sheetName val="Коэфф1_"/>
      <sheetName val="ЭХЗ"/>
      <sheetName val="Лист1"/>
      <sheetName val="Обновление"/>
      <sheetName val="Цена"/>
      <sheetName val="Product"/>
      <sheetName val="13.1"/>
      <sheetName val="СМЕТА проект"/>
      <sheetName val="Шкафы_end"/>
      <sheetName val="топография"/>
      <sheetName val="Calc"/>
      <sheetName val="ПДР"/>
      <sheetName val="Кредиты"/>
      <sheetName val="трансформация1"/>
      <sheetName val="Все ОС"/>
      <sheetName val="sapactivexlhiddensheet"/>
      <sheetName val="к.84-к.83"/>
      <sheetName val="MAIN_PARAMETERS"/>
      <sheetName val="HP и оргтехника"/>
      <sheetName val="Данные для расчёта сметы"/>
      <sheetName val="Смета"/>
      <sheetName val="93-110"/>
      <sheetName val="Пример расчета"/>
    </sheetNames>
    <sheetDataSet>
      <sheetData sheetId="0" refreshError="1"/>
      <sheetData sheetId="1" refreshError="1">
        <row r="23">
          <cell r="E23">
            <v>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.84-к.83"/>
      <sheetName val="овоск84-к83"/>
      <sheetName val="к.60-КНС8"/>
      <sheetName val="овоск60-КНС8"/>
      <sheetName val="ДНС3-ГСУ"/>
      <sheetName val="овосДНС3-ГСУ"/>
      <sheetName val="р. Б.Балык"/>
      <sheetName val="овосБ.Балык"/>
      <sheetName val="--"/>
      <sheetName val="Шкаф"/>
      <sheetName val="Коэфф1."/>
      <sheetName val="Прайс лист"/>
      <sheetName val="13.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Данные для расчёта сметы"/>
      <sheetName val="ПДР"/>
      <sheetName val="Смет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 на 9114"/>
      <sheetName val="Коэфф1."/>
      <sheetName val="Прайс лист"/>
      <sheetName val="СП"/>
      <sheetName val="КП"/>
      <sheetName val="СП-1"/>
      <sheetName val="СП-2"/>
      <sheetName val="СП-3"/>
      <sheetName val="СП-4"/>
      <sheetName val="СП-5"/>
      <sheetName val="Спец"/>
      <sheetName val="Шкаф"/>
      <sheetName val="Сервис"/>
      <sheetName val="ЗИП"/>
      <sheetName val="Труд"/>
      <sheetName val="Тепло"/>
      <sheetName val="База"/>
      <sheetName val="MACRO"/>
      <sheetName val="Коэфф1_"/>
      <sheetName val="Прайс_на_9114"/>
      <sheetName val="Коэфф1_1"/>
      <sheetName val="Прайс_лист"/>
      <sheetName val="см8"/>
      <sheetName val="топография"/>
      <sheetName val="ПРАЙС_2000 ОТ 20_01_00"/>
      <sheetName val="Смета"/>
      <sheetName val="Данные для расчёта сметы"/>
      <sheetName val="свод"/>
      <sheetName val="#ССЫЛКА"/>
      <sheetName val="93-110"/>
      <sheetName val="свод1"/>
      <sheetName val="СметаСводная Рыб"/>
      <sheetName val="Пояснение "/>
      <sheetName val="БП НОВЫЙ"/>
      <sheetName val="сводная"/>
      <sheetName val="СметаСводная снег"/>
      <sheetName val="кп (3)"/>
      <sheetName val="СметаСводная павильон"/>
      <sheetName val="Лист3"/>
      <sheetName val="информация"/>
      <sheetName val="Итог"/>
      <sheetName val="СметаСводная"/>
      <sheetName val="Пример расчета"/>
    </sheetNames>
    <sheetDataSet>
      <sheetData sheetId="0" refreshError="1"/>
      <sheetData sheetId="1" refreshError="1">
        <row r="7">
          <cell r="E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zoomScale="115" zoomScaleNormal="115" zoomScaleSheetLayoutView="100" workbookViewId="0">
      <selection activeCell="D4" sqref="D4"/>
    </sheetView>
  </sheetViews>
  <sheetFormatPr defaultRowHeight="15"/>
  <cols>
    <col min="1" max="1" width="5.85546875" style="2" customWidth="1"/>
    <col min="2" max="2" width="106.140625" style="37" customWidth="1"/>
  </cols>
  <sheetData>
    <row r="1" spans="1:2" ht="25.5" customHeight="1">
      <c r="A1" s="177" t="s">
        <v>113</v>
      </c>
      <c r="B1" s="178"/>
    </row>
    <row r="2" spans="1:2" ht="30.75" customHeight="1">
      <c r="A2" s="179" t="s">
        <v>114</v>
      </c>
      <c r="B2" s="180"/>
    </row>
    <row r="3" spans="1:2" ht="85.5" customHeight="1">
      <c r="A3" s="155" t="s">
        <v>29</v>
      </c>
      <c r="B3" s="156" t="s">
        <v>134</v>
      </c>
    </row>
    <row r="4" spans="1:2" ht="27" customHeight="1">
      <c r="A4" s="155" t="s">
        <v>115</v>
      </c>
      <c r="B4" s="157" t="s">
        <v>116</v>
      </c>
    </row>
    <row r="5" spans="1:2" ht="16.5" customHeight="1">
      <c r="A5" s="158" t="s">
        <v>117</v>
      </c>
      <c r="B5" s="159" t="s">
        <v>118</v>
      </c>
    </row>
    <row r="6" spans="1:2" ht="31.5" customHeight="1">
      <c r="A6" s="158" t="s">
        <v>117</v>
      </c>
      <c r="B6" s="159" t="s">
        <v>119</v>
      </c>
    </row>
    <row r="7" spans="1:2" ht="57" customHeight="1">
      <c r="A7" s="158" t="s">
        <v>117</v>
      </c>
      <c r="B7" s="159" t="s">
        <v>120</v>
      </c>
    </row>
    <row r="8" spans="1:2" ht="33.75" customHeight="1">
      <c r="A8" s="158" t="s">
        <v>121</v>
      </c>
      <c r="B8" s="159" t="s">
        <v>122</v>
      </c>
    </row>
    <row r="9" spans="1:2" ht="18.75" customHeight="1">
      <c r="A9" s="160" t="s">
        <v>123</v>
      </c>
      <c r="B9" s="161" t="s">
        <v>124</v>
      </c>
    </row>
    <row r="10" spans="1:2" ht="31.5" customHeight="1">
      <c r="A10" s="155" t="s">
        <v>125</v>
      </c>
      <c r="B10" s="156" t="s">
        <v>126</v>
      </c>
    </row>
    <row r="11" spans="1:2" ht="34.5" customHeight="1">
      <c r="A11" s="155" t="s">
        <v>127</v>
      </c>
      <c r="B11" s="156" t="s">
        <v>128</v>
      </c>
    </row>
    <row r="12" spans="1:2" ht="46.5" customHeight="1">
      <c r="A12" s="155" t="s">
        <v>129</v>
      </c>
      <c r="B12" s="156" t="s">
        <v>130</v>
      </c>
    </row>
    <row r="13" spans="1:2" ht="29.25" customHeight="1">
      <c r="A13" s="155" t="s">
        <v>131</v>
      </c>
      <c r="B13" s="156" t="s">
        <v>132</v>
      </c>
    </row>
    <row r="14" spans="1:2">
      <c r="A14" s="162"/>
      <c r="B14" s="157"/>
    </row>
    <row r="15" spans="1:2">
      <c r="A15" s="162"/>
      <c r="B15" s="157"/>
    </row>
    <row r="16" spans="1:2">
      <c r="A16" s="162"/>
      <c r="B16" s="157"/>
    </row>
    <row r="17" spans="1:2" ht="15.75" thickBot="1">
      <c r="A17" s="163"/>
      <c r="B17" s="164"/>
    </row>
    <row r="18" spans="1:2">
      <c r="A18" s="37"/>
    </row>
    <row r="19" spans="1:2">
      <c r="A19" s="37"/>
    </row>
    <row r="20" spans="1:2">
      <c r="A20" s="37"/>
    </row>
    <row r="21" spans="1:2">
      <c r="A21" s="37"/>
    </row>
    <row r="22" spans="1:2">
      <c r="A22" s="37"/>
    </row>
    <row r="23" spans="1:2">
      <c r="A23" s="37"/>
    </row>
    <row r="24" spans="1:2">
      <c r="A24" s="37"/>
    </row>
    <row r="25" spans="1:2">
      <c r="A25" s="37"/>
    </row>
    <row r="26" spans="1:2">
      <c r="A26" s="37"/>
    </row>
    <row r="27" spans="1:2">
      <c r="A27" s="37"/>
    </row>
    <row r="28" spans="1:2">
      <c r="A28" s="37"/>
    </row>
    <row r="29" spans="1:2">
      <c r="A29" s="37"/>
    </row>
    <row r="30" spans="1:2">
      <c r="A30" s="37"/>
    </row>
    <row r="31" spans="1:2">
      <c r="A31" s="37"/>
    </row>
    <row r="32" spans="1:2">
      <c r="A32" s="37"/>
    </row>
    <row r="33" spans="1:1">
      <c r="A33" s="37"/>
    </row>
    <row r="34" spans="1:1">
      <c r="A34" s="37"/>
    </row>
    <row r="35" spans="1:1">
      <c r="A35" s="37"/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  <row r="44" spans="1:1">
      <c r="A44" s="37"/>
    </row>
    <row r="45" spans="1:1">
      <c r="A45" s="37"/>
    </row>
    <row r="46" spans="1:1">
      <c r="A46" s="37"/>
    </row>
    <row r="47" spans="1:1">
      <c r="A47" s="37"/>
    </row>
    <row r="48" spans="1:1">
      <c r="A48" s="37"/>
    </row>
    <row r="49" spans="1:1">
      <c r="A49" s="37"/>
    </row>
    <row r="50" spans="1:1">
      <c r="A50" s="37"/>
    </row>
    <row r="51" spans="1:1">
      <c r="A51" s="37"/>
    </row>
  </sheetData>
  <mergeCells count="2">
    <mergeCell ref="A1:B1"/>
    <mergeCell ref="A2:B2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abSelected="1" view="pageBreakPreview" zoomScaleNormal="85" zoomScaleSheetLayoutView="100" workbookViewId="0">
      <selection activeCell="B14" sqref="B14"/>
    </sheetView>
  </sheetViews>
  <sheetFormatPr defaultRowHeight="15"/>
  <cols>
    <col min="1" max="1" width="7.28515625" customWidth="1"/>
    <col min="2" max="2" width="49.140625" customWidth="1"/>
    <col min="3" max="3" width="31.85546875" customWidth="1"/>
    <col min="4" max="4" width="3.85546875" customWidth="1"/>
    <col min="5" max="5" width="7" customWidth="1"/>
    <col min="6" max="6" width="1.85546875" customWidth="1"/>
    <col min="7" max="7" width="13.42578125" customWidth="1"/>
    <col min="8" max="8" width="1.5703125" customWidth="1"/>
    <col min="9" max="9" width="12.5703125" customWidth="1"/>
    <col min="10" max="10" width="1.42578125" customWidth="1"/>
    <col min="11" max="11" width="13.140625" customWidth="1"/>
    <col min="12" max="12" width="2.140625" customWidth="1"/>
    <col min="13" max="13" width="13" customWidth="1"/>
    <col min="14" max="14" width="12.28515625" customWidth="1"/>
    <col min="15" max="15" width="14.5703125" customWidth="1"/>
    <col min="16" max="18" width="20.42578125" customWidth="1"/>
  </cols>
  <sheetData>
    <row r="1" spans="1:18" s="5" customFormat="1" ht="12.75">
      <c r="A1" s="181" t="s">
        <v>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25"/>
      <c r="N1" s="4"/>
      <c r="O1" s="4"/>
      <c r="P1" s="4"/>
      <c r="Q1" s="23"/>
    </row>
    <row r="2" spans="1:18" s="5" customFormat="1" ht="12.75">
      <c r="A2" s="19"/>
      <c r="B2" s="21"/>
      <c r="C2" s="6"/>
      <c r="D2" s="6"/>
      <c r="E2" s="6"/>
      <c r="F2" s="6"/>
      <c r="G2" s="6"/>
      <c r="H2" s="6"/>
      <c r="I2" s="6"/>
      <c r="J2" s="6"/>
      <c r="K2" s="6"/>
      <c r="L2" s="33"/>
      <c r="M2" s="25"/>
      <c r="N2" s="4"/>
      <c r="O2" s="4"/>
      <c r="P2" s="4"/>
      <c r="Q2" s="23"/>
    </row>
    <row r="3" spans="1:18" s="5" customFormat="1" ht="12.75">
      <c r="A3" s="182" t="s">
        <v>133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25"/>
      <c r="N3" s="4"/>
      <c r="O3" s="4"/>
      <c r="P3" s="4"/>
      <c r="Q3" s="23"/>
    </row>
    <row r="4" spans="1:18" s="5" customFormat="1" ht="12.75">
      <c r="A4" s="183" t="s">
        <v>8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25"/>
      <c r="N4" s="4"/>
      <c r="O4" s="4"/>
      <c r="P4" s="4"/>
      <c r="Q4" s="23"/>
    </row>
    <row r="5" spans="1:18">
      <c r="A5" s="20"/>
      <c r="B5" s="2"/>
      <c r="L5" s="36"/>
      <c r="M5" s="26"/>
      <c r="Q5" s="20"/>
    </row>
    <row r="6" spans="1:18" s="5" customFormat="1" ht="23.25" customHeight="1">
      <c r="A6" s="184" t="s">
        <v>12</v>
      </c>
      <c r="B6" s="184"/>
      <c r="C6" s="48" t="s">
        <v>141</v>
      </c>
      <c r="D6" s="48"/>
      <c r="E6" s="48"/>
      <c r="F6" s="48"/>
      <c r="G6" s="48"/>
      <c r="H6" s="48"/>
      <c r="I6" s="48"/>
      <c r="J6" s="48"/>
      <c r="K6" s="48"/>
      <c r="L6" s="48"/>
      <c r="M6" s="25"/>
      <c r="P6" s="7" t="s">
        <v>9</v>
      </c>
      <c r="Q6" s="8"/>
      <c r="R6" s="9">
        <v>7.71</v>
      </c>
    </row>
    <row r="7" spans="1:18" s="5" customFormat="1" ht="16.5" customHeight="1">
      <c r="A7" s="24" t="s">
        <v>10</v>
      </c>
      <c r="B7" s="21"/>
      <c r="C7" s="185" t="s">
        <v>31</v>
      </c>
      <c r="D7" s="185"/>
      <c r="E7" s="185"/>
      <c r="F7" s="185"/>
      <c r="G7" s="185"/>
      <c r="H7" s="185"/>
      <c r="I7" s="186"/>
      <c r="J7" s="186"/>
      <c r="K7" s="10"/>
      <c r="L7" s="34"/>
      <c r="M7" s="25"/>
      <c r="P7" s="4"/>
      <c r="Q7" s="4"/>
      <c r="R7" s="4"/>
    </row>
    <row r="8" spans="1:18" s="5" customFormat="1" ht="30" customHeight="1">
      <c r="A8" s="216" t="s">
        <v>13</v>
      </c>
      <c r="B8" s="216"/>
      <c r="C8" s="217" t="s">
        <v>72</v>
      </c>
      <c r="D8" s="217"/>
      <c r="E8" s="217"/>
      <c r="F8" s="217"/>
      <c r="G8" s="217"/>
      <c r="H8" s="217"/>
      <c r="I8" s="217"/>
      <c r="J8" s="217"/>
      <c r="K8" s="217"/>
      <c r="L8" s="35"/>
      <c r="M8" s="25"/>
      <c r="P8" s="7" t="s">
        <v>11</v>
      </c>
      <c r="Q8" s="8"/>
      <c r="R8" s="16">
        <v>1</v>
      </c>
    </row>
    <row r="9" spans="1:18" s="5" customFormat="1" ht="19.5" customHeight="1">
      <c r="A9" s="24"/>
      <c r="B9" s="21"/>
      <c r="C9" s="187"/>
      <c r="D9" s="188"/>
      <c r="E9" s="188"/>
      <c r="F9" s="188"/>
      <c r="G9" s="188"/>
      <c r="H9" s="188"/>
      <c r="I9" s="188"/>
      <c r="J9" s="188"/>
      <c r="K9" s="11"/>
      <c r="L9" s="35"/>
      <c r="M9" s="25"/>
      <c r="N9" s="4"/>
      <c r="O9" s="4"/>
      <c r="P9" s="4" t="s">
        <v>7</v>
      </c>
      <c r="Q9" s="23"/>
    </row>
    <row r="10" spans="1:18" s="5" customFormat="1" ht="19.5" customHeight="1">
      <c r="A10" s="24"/>
      <c r="B10" s="21"/>
      <c r="C10" s="166"/>
      <c r="D10" s="167"/>
      <c r="E10" s="167"/>
      <c r="F10" s="167"/>
      <c r="G10" s="167"/>
      <c r="H10" s="167"/>
      <c r="I10" s="167"/>
      <c r="J10" s="167"/>
      <c r="K10" s="11"/>
      <c r="L10" s="35"/>
      <c r="M10" s="25"/>
      <c r="N10" s="4"/>
      <c r="O10" s="4"/>
      <c r="P10" s="4"/>
      <c r="Q10" s="23"/>
    </row>
    <row r="12" spans="1:18" s="3" customFormat="1" ht="45" customHeight="1">
      <c r="A12" s="197" t="s">
        <v>0</v>
      </c>
      <c r="B12" s="197" t="s">
        <v>36</v>
      </c>
      <c r="C12" s="197" t="s">
        <v>37</v>
      </c>
      <c r="D12" s="197"/>
      <c r="E12" s="197"/>
      <c r="F12" s="193" t="s">
        <v>15</v>
      </c>
      <c r="G12" s="194"/>
      <c r="H12" s="194"/>
      <c r="I12" s="194"/>
      <c r="J12" s="194"/>
      <c r="K12" s="194"/>
      <c r="L12" s="195"/>
      <c r="M12" s="189" t="s">
        <v>16</v>
      </c>
      <c r="N12" s="190"/>
      <c r="O12" s="191" t="s">
        <v>80</v>
      </c>
    </row>
    <row r="13" spans="1:18" ht="21.75" customHeight="1">
      <c r="A13" s="197"/>
      <c r="B13" s="197"/>
      <c r="C13" s="197"/>
      <c r="D13" s="197"/>
      <c r="E13" s="197"/>
      <c r="F13" s="120"/>
      <c r="G13" s="121"/>
      <c r="H13" s="121"/>
      <c r="I13" s="121"/>
      <c r="J13" s="121"/>
      <c r="K13" s="121"/>
      <c r="L13" s="122"/>
      <c r="M13" s="123" t="s">
        <v>32</v>
      </c>
      <c r="N13" s="124" t="s">
        <v>25</v>
      </c>
      <c r="O13" s="192"/>
    </row>
    <row r="14" spans="1:18" s="50" customFormat="1">
      <c r="A14" s="125">
        <v>1</v>
      </c>
      <c r="B14" s="125">
        <v>2</v>
      </c>
      <c r="C14" s="212">
        <v>3</v>
      </c>
      <c r="D14" s="212"/>
      <c r="E14" s="212"/>
      <c r="F14" s="196">
        <v>4</v>
      </c>
      <c r="G14" s="196"/>
      <c r="H14" s="196"/>
      <c r="I14" s="196"/>
      <c r="J14" s="196"/>
      <c r="K14" s="196"/>
      <c r="L14" s="196"/>
      <c r="M14" s="126">
        <v>5</v>
      </c>
      <c r="N14" s="126">
        <v>6</v>
      </c>
      <c r="O14" s="125">
        <v>7</v>
      </c>
    </row>
    <row r="15" spans="1:18" s="86" customFormat="1">
      <c r="A15" s="103">
        <v>1</v>
      </c>
      <c r="B15" s="104" t="s">
        <v>76</v>
      </c>
      <c r="C15" s="100"/>
      <c r="D15" s="101"/>
      <c r="E15" s="106"/>
      <c r="F15" s="108"/>
      <c r="G15" s="102"/>
      <c r="H15" s="102"/>
      <c r="I15" s="102"/>
      <c r="J15" s="102"/>
      <c r="K15" s="102"/>
      <c r="L15" s="109"/>
      <c r="M15" s="110"/>
      <c r="N15" s="110"/>
      <c r="O15" s="106"/>
    </row>
    <row r="16" spans="1:18" s="32" customFormat="1" ht="30">
      <c r="A16" s="64"/>
      <c r="B16" s="22" t="s">
        <v>75</v>
      </c>
      <c r="C16" s="63"/>
      <c r="E16" s="93"/>
      <c r="F16" s="65"/>
      <c r="G16" s="47"/>
      <c r="H16" s="47"/>
      <c r="I16" s="47"/>
      <c r="J16" s="47"/>
      <c r="K16" s="47"/>
      <c r="L16" s="70"/>
      <c r="M16" s="67"/>
      <c r="N16" s="67"/>
      <c r="O16" s="93"/>
      <c r="Q16" s="32" t="s">
        <v>112</v>
      </c>
    </row>
    <row r="17" spans="1:15" s="32" customFormat="1" hidden="1">
      <c r="A17" s="64"/>
      <c r="B17" s="18" t="s">
        <v>77</v>
      </c>
      <c r="C17" s="63"/>
      <c r="E17" s="93"/>
      <c r="F17" s="65"/>
      <c r="G17" s="47"/>
      <c r="H17" s="47"/>
      <c r="I17" s="47"/>
      <c r="J17" s="47"/>
      <c r="K17" s="47"/>
      <c r="L17" s="70"/>
      <c r="M17" s="67"/>
      <c r="N17" s="67"/>
      <c r="O17" s="93"/>
    </row>
    <row r="18" spans="1:15" s="32" customFormat="1" hidden="1">
      <c r="A18" s="64"/>
      <c r="B18" s="18" t="s">
        <v>81</v>
      </c>
      <c r="C18" s="63"/>
      <c r="E18" s="93"/>
      <c r="F18" s="65"/>
      <c r="G18" s="47"/>
      <c r="H18" s="47"/>
      <c r="I18" s="47"/>
      <c r="J18" s="47"/>
      <c r="K18" s="47"/>
      <c r="L18" s="70"/>
      <c r="M18" s="67"/>
      <c r="N18" s="67"/>
      <c r="O18" s="93"/>
    </row>
    <row r="19" spans="1:15" s="32" customFormat="1" hidden="1">
      <c r="A19" s="64"/>
      <c r="B19" s="18" t="s">
        <v>81</v>
      </c>
      <c r="C19" s="63"/>
      <c r="E19" s="93"/>
      <c r="F19" s="65"/>
      <c r="G19" s="47"/>
      <c r="H19" s="47"/>
      <c r="I19" s="47"/>
      <c r="J19" s="47"/>
      <c r="K19" s="47"/>
      <c r="L19" s="70"/>
      <c r="M19" s="67"/>
      <c r="N19" s="67"/>
      <c r="O19" s="93"/>
    </row>
    <row r="20" spans="1:15" s="32" customFormat="1">
      <c r="A20" s="64"/>
      <c r="B20" s="15" t="s">
        <v>39</v>
      </c>
      <c r="C20" s="63"/>
      <c r="E20" s="168">
        <v>632</v>
      </c>
      <c r="F20" s="65"/>
      <c r="G20" s="47"/>
      <c r="H20" s="47"/>
      <c r="I20" s="47"/>
      <c r="J20" s="47"/>
      <c r="K20" s="47"/>
      <c r="L20" s="70"/>
      <c r="M20" s="67"/>
      <c r="N20" s="67"/>
      <c r="O20" s="93"/>
    </row>
    <row r="21" spans="1:15" s="32" customFormat="1">
      <c r="A21" s="64"/>
      <c r="B21" s="15" t="s">
        <v>78</v>
      </c>
      <c r="C21" s="63"/>
      <c r="E21" s="168">
        <v>278</v>
      </c>
      <c r="F21" s="65"/>
      <c r="G21" s="47"/>
      <c r="H21" s="47"/>
      <c r="I21" s="47"/>
      <c r="J21" s="47"/>
      <c r="K21" s="47"/>
      <c r="L21" s="70"/>
      <c r="M21" s="67"/>
      <c r="N21" s="67"/>
      <c r="O21" s="93"/>
    </row>
    <row r="22" spans="1:15" s="32" customFormat="1" ht="15" customHeight="1">
      <c r="A22" s="64"/>
      <c r="B22" s="105" t="s">
        <v>33</v>
      </c>
      <c r="C22" s="107" t="s">
        <v>48</v>
      </c>
      <c r="D22" s="12"/>
      <c r="E22" s="58"/>
      <c r="F22" s="205" t="s">
        <v>135</v>
      </c>
      <c r="G22" s="205"/>
      <c r="H22" s="205"/>
      <c r="I22" s="205"/>
      <c r="J22" s="205"/>
      <c r="K22" s="205"/>
      <c r="L22" s="206"/>
      <c r="M22" s="67"/>
      <c r="N22" s="67"/>
      <c r="O22" s="93"/>
    </row>
    <row r="23" spans="1:15" s="32" customFormat="1" ht="18">
      <c r="A23" s="64"/>
      <c r="B23" s="27" t="s">
        <v>40</v>
      </c>
      <c r="C23" s="107" t="s">
        <v>41</v>
      </c>
      <c r="D23" s="12"/>
      <c r="E23" s="74">
        <v>0.8</v>
      </c>
      <c r="F23" s="169"/>
      <c r="G23" s="218" t="s">
        <v>136</v>
      </c>
      <c r="H23" s="169" t="s">
        <v>137</v>
      </c>
      <c r="I23" s="169">
        <f>1+(E24-1)+(E25-1)+(E26-1)</f>
        <v>1.2500000000000002</v>
      </c>
      <c r="J23" s="169"/>
      <c r="K23" s="169"/>
      <c r="L23" s="169"/>
      <c r="M23" s="67"/>
      <c r="N23" s="67"/>
      <c r="O23" s="93"/>
    </row>
    <row r="24" spans="1:15" s="32" customFormat="1" ht="30">
      <c r="A24" s="64"/>
      <c r="B24" s="27" t="s">
        <v>42</v>
      </c>
      <c r="C24" s="107" t="s">
        <v>43</v>
      </c>
      <c r="D24" s="12"/>
      <c r="E24" s="74">
        <v>1.05</v>
      </c>
      <c r="F24" s="169"/>
      <c r="G24" s="218" t="s">
        <v>138</v>
      </c>
      <c r="H24" s="169" t="s">
        <v>137</v>
      </c>
      <c r="I24" s="169">
        <f>E23</f>
        <v>0.8</v>
      </c>
      <c r="J24" s="169"/>
      <c r="K24" s="169"/>
      <c r="L24" s="169"/>
      <c r="M24" s="67"/>
      <c r="N24" s="67"/>
      <c r="O24" s="93"/>
    </row>
    <row r="25" spans="1:15" s="32" customFormat="1">
      <c r="A25" s="64"/>
      <c r="B25" s="27" t="s">
        <v>44</v>
      </c>
      <c r="C25" s="107" t="s">
        <v>45</v>
      </c>
      <c r="D25" s="12"/>
      <c r="E25" s="74">
        <v>1.1000000000000001</v>
      </c>
      <c r="F25" s="169"/>
      <c r="G25" s="219" t="s">
        <v>139</v>
      </c>
      <c r="H25" s="169" t="s">
        <v>137</v>
      </c>
      <c r="I25" s="173">
        <f>I23*I24</f>
        <v>1.0000000000000002</v>
      </c>
      <c r="J25" s="220"/>
      <c r="K25" s="220"/>
      <c r="L25" s="221"/>
      <c r="M25" s="67"/>
      <c r="N25" s="67"/>
      <c r="O25" s="93"/>
    </row>
    <row r="26" spans="1:15" s="32" customFormat="1">
      <c r="A26" s="64"/>
      <c r="B26" s="27" t="s">
        <v>46</v>
      </c>
      <c r="C26" s="107" t="s">
        <v>47</v>
      </c>
      <c r="D26" s="12"/>
      <c r="E26" s="74">
        <v>1.1000000000000001</v>
      </c>
      <c r="F26" s="14"/>
      <c r="G26" s="12"/>
      <c r="H26" s="12"/>
      <c r="I26" s="12"/>
      <c r="J26" s="12"/>
      <c r="K26" s="12"/>
      <c r="L26" s="13"/>
      <c r="M26" s="67"/>
      <c r="N26" s="67"/>
      <c r="O26" s="93"/>
    </row>
    <row r="27" spans="1:15" s="32" customFormat="1">
      <c r="A27" s="64"/>
      <c r="B27" s="64"/>
      <c r="C27" s="63"/>
      <c r="E27" s="93"/>
      <c r="F27" s="65"/>
      <c r="G27" s="47"/>
      <c r="H27" s="47"/>
      <c r="I27" s="47"/>
      <c r="J27" s="47"/>
      <c r="K27" s="47"/>
      <c r="L27" s="70"/>
      <c r="M27" s="67"/>
      <c r="N27" s="67"/>
      <c r="O27" s="93"/>
    </row>
    <row r="28" spans="1:15" s="32" customFormat="1">
      <c r="A28" s="64"/>
      <c r="B28" s="64"/>
      <c r="C28" s="63"/>
      <c r="E28" s="93"/>
      <c r="F28" s="65"/>
      <c r="G28" s="47"/>
      <c r="H28" s="47"/>
      <c r="I28" s="47"/>
      <c r="J28" s="47"/>
      <c r="K28" s="47"/>
      <c r="L28" s="70"/>
      <c r="M28" s="67"/>
      <c r="N28" s="67"/>
      <c r="O28" s="93"/>
    </row>
    <row r="29" spans="1:15" s="32" customFormat="1">
      <c r="A29" s="85"/>
      <c r="B29" s="41" t="s">
        <v>63</v>
      </c>
      <c r="C29" s="17"/>
      <c r="D29" s="209">
        <f>R6</f>
        <v>7.71</v>
      </c>
      <c r="E29" s="210"/>
      <c r="F29" s="75"/>
      <c r="G29" s="68"/>
      <c r="H29" s="68"/>
      <c r="I29" s="68"/>
      <c r="J29" s="68"/>
      <c r="K29" s="68"/>
      <c r="L29" s="72"/>
      <c r="M29" s="73"/>
      <c r="N29" s="73"/>
      <c r="O29" s="95"/>
    </row>
    <row r="30" spans="1:15" s="44" customFormat="1" ht="20.25" customHeight="1">
      <c r="A30" s="144">
        <v>2</v>
      </c>
      <c r="B30" s="149" t="s">
        <v>74</v>
      </c>
      <c r="C30" s="149"/>
      <c r="D30" s="150"/>
      <c r="E30" s="151"/>
      <c r="F30" s="152"/>
      <c r="G30" s="153"/>
      <c r="H30" s="153"/>
      <c r="I30" s="153"/>
      <c r="J30" s="153"/>
      <c r="K30" s="153"/>
      <c r="L30" s="154"/>
      <c r="M30" s="145">
        <f>O30</f>
        <v>212796.00000000006</v>
      </c>
      <c r="N30" s="145"/>
      <c r="O30" s="89">
        <f>D31*F38*I25*D29</f>
        <v>212796.00000000006</v>
      </c>
    </row>
    <row r="31" spans="1:15" s="38" customFormat="1" ht="18.75" customHeight="1">
      <c r="A31" s="97" t="s">
        <v>3</v>
      </c>
      <c r="B31" s="222" t="s">
        <v>65</v>
      </c>
      <c r="C31" s="223" t="s">
        <v>66</v>
      </c>
      <c r="D31" s="224">
        <v>2760</v>
      </c>
      <c r="E31" s="225"/>
      <c r="F31" s="59"/>
      <c r="G31" s="54">
        <f>D31</f>
        <v>2760</v>
      </c>
      <c r="H31" s="54" t="s">
        <v>17</v>
      </c>
      <c r="I31" s="54">
        <f>(1+(E24-1)+(E25-1)+(E26-1))*E23</f>
        <v>1.0000000000000002</v>
      </c>
      <c r="J31" s="54" t="s">
        <v>17</v>
      </c>
      <c r="K31" s="90">
        <f>F38</f>
        <v>10</v>
      </c>
      <c r="L31" s="60" t="s">
        <v>17</v>
      </c>
      <c r="M31" s="39"/>
      <c r="N31" s="39"/>
      <c r="O31" s="40"/>
    </row>
    <row r="32" spans="1:15" s="38" customFormat="1" ht="19.5" customHeight="1">
      <c r="A32" s="97"/>
      <c r="B32" s="27"/>
      <c r="C32" s="43"/>
      <c r="D32" s="176"/>
      <c r="E32" s="42"/>
      <c r="F32" s="175" t="s">
        <v>17</v>
      </c>
      <c r="G32" s="45">
        <f>D29</f>
        <v>7.71</v>
      </c>
      <c r="H32" s="170"/>
      <c r="I32" s="170"/>
      <c r="J32" s="170"/>
      <c r="K32" s="45"/>
      <c r="L32" s="171"/>
      <c r="M32" s="39"/>
      <c r="N32" s="39"/>
      <c r="O32" s="40"/>
    </row>
    <row r="33" spans="1:15" s="173" customFormat="1" ht="19.5" customHeight="1">
      <c r="A33" s="97" t="s">
        <v>20</v>
      </c>
      <c r="B33" s="27" t="s">
        <v>64</v>
      </c>
      <c r="C33" s="172"/>
      <c r="E33" s="174"/>
      <c r="F33" s="65"/>
      <c r="G33" s="165"/>
      <c r="H33" s="165"/>
      <c r="I33" s="165"/>
      <c r="J33" s="165"/>
      <c r="K33" s="165"/>
      <c r="L33" s="70"/>
      <c r="M33" s="67"/>
      <c r="N33" s="67"/>
      <c r="O33" s="226"/>
    </row>
    <row r="34" spans="1:15" s="173" customFormat="1" ht="30">
      <c r="A34" s="97"/>
      <c r="B34" s="27" t="s">
        <v>67</v>
      </c>
      <c r="C34" s="227" t="s">
        <v>50</v>
      </c>
      <c r="E34" s="74">
        <v>1</v>
      </c>
      <c r="F34" s="91"/>
      <c r="G34" s="49"/>
      <c r="H34" s="49"/>
      <c r="I34" s="49"/>
      <c r="J34" s="49"/>
      <c r="K34" s="49"/>
      <c r="L34" s="92"/>
      <c r="M34" s="67"/>
      <c r="N34" s="67"/>
      <c r="O34" s="226"/>
    </row>
    <row r="35" spans="1:15" s="173" customFormat="1">
      <c r="A35" s="97"/>
      <c r="B35" s="27" t="s">
        <v>51</v>
      </c>
      <c r="C35" s="71" t="s">
        <v>52</v>
      </c>
      <c r="D35" s="38"/>
      <c r="E35" s="74">
        <v>1</v>
      </c>
      <c r="F35" s="65"/>
      <c r="G35" s="165"/>
      <c r="H35" s="165"/>
      <c r="I35" s="165"/>
      <c r="J35" s="165"/>
      <c r="K35" s="165"/>
      <c r="L35" s="70"/>
      <c r="M35" s="67"/>
      <c r="N35" s="67"/>
      <c r="O35" s="226"/>
    </row>
    <row r="36" spans="1:15" s="173" customFormat="1" ht="30">
      <c r="A36" s="97"/>
      <c r="B36" s="27" t="s">
        <v>68</v>
      </c>
      <c r="C36" s="71" t="s">
        <v>69</v>
      </c>
      <c r="E36" s="74">
        <v>2</v>
      </c>
      <c r="F36" s="65"/>
      <c r="G36" s="165"/>
      <c r="H36" s="165"/>
      <c r="I36" s="165"/>
      <c r="J36" s="165"/>
      <c r="K36" s="165"/>
      <c r="L36" s="70"/>
      <c r="M36" s="67"/>
      <c r="N36" s="67"/>
      <c r="O36" s="226"/>
    </row>
    <row r="37" spans="1:15" s="173" customFormat="1" ht="30">
      <c r="A37" s="97"/>
      <c r="B37" s="27" t="s">
        <v>70</v>
      </c>
      <c r="C37" s="71" t="s">
        <v>71</v>
      </c>
      <c r="E37" s="74">
        <v>6</v>
      </c>
      <c r="F37" s="65"/>
      <c r="G37" s="165"/>
      <c r="H37" s="165"/>
      <c r="I37" s="165"/>
      <c r="J37" s="165"/>
      <c r="K37" s="165"/>
      <c r="L37" s="70"/>
      <c r="M37" s="67"/>
      <c r="N37" s="67"/>
      <c r="O37" s="226"/>
    </row>
    <row r="38" spans="1:15" s="32" customFormat="1">
      <c r="A38" s="98" t="s">
        <v>21</v>
      </c>
      <c r="B38" s="96" t="s">
        <v>79</v>
      </c>
      <c r="C38" s="94"/>
      <c r="D38" s="56"/>
      <c r="E38" s="95"/>
      <c r="F38" s="213">
        <f>E34+E35+E36+E37</f>
        <v>10</v>
      </c>
      <c r="G38" s="214"/>
      <c r="H38" s="214"/>
      <c r="I38" s="214"/>
      <c r="J38" s="214"/>
      <c r="K38" s="214"/>
      <c r="L38" s="215"/>
      <c r="M38" s="73"/>
      <c r="N38" s="73"/>
      <c r="O38" s="85"/>
    </row>
    <row r="39" spans="1:15" s="44" customFormat="1" ht="20.25" customHeight="1">
      <c r="A39" s="134">
        <v>3</v>
      </c>
      <c r="B39" s="135" t="s">
        <v>73</v>
      </c>
      <c r="C39" s="136"/>
      <c r="D39" s="137"/>
      <c r="E39" s="138"/>
      <c r="F39" s="139"/>
      <c r="G39" s="140"/>
      <c r="H39" s="140"/>
      <c r="I39" s="140"/>
      <c r="J39" s="140"/>
      <c r="K39" s="140"/>
      <c r="L39" s="141"/>
      <c r="M39" s="142">
        <f>O39*E51</f>
        <v>209187.72</v>
      </c>
      <c r="N39" s="143">
        <f>O39*E52</f>
        <v>89651.88</v>
      </c>
      <c r="O39" s="131">
        <f>D40*I25*F50*D29</f>
        <v>298839.60000000003</v>
      </c>
    </row>
    <row r="40" spans="1:15" s="12" customFormat="1" ht="18.75" customHeight="1">
      <c r="A40" s="111" t="s">
        <v>34</v>
      </c>
      <c r="B40" s="87" t="s">
        <v>82</v>
      </c>
      <c r="C40" s="78" t="s">
        <v>83</v>
      </c>
      <c r="D40" s="224">
        <v>2040</v>
      </c>
      <c r="E40" s="225"/>
      <c r="F40" s="59"/>
      <c r="G40" s="54">
        <f>D40</f>
        <v>2040</v>
      </c>
      <c r="H40" s="54" t="s">
        <v>17</v>
      </c>
      <c r="I40" s="54">
        <f>I25</f>
        <v>1.0000000000000002</v>
      </c>
      <c r="J40" s="54" t="s">
        <v>17</v>
      </c>
      <c r="K40" s="90">
        <f>F50</f>
        <v>19</v>
      </c>
      <c r="L40" s="60" t="s">
        <v>17</v>
      </c>
      <c r="M40" s="61"/>
      <c r="N40" s="52"/>
      <c r="O40" s="30"/>
    </row>
    <row r="41" spans="1:15" s="12" customFormat="1" ht="16.5" customHeight="1">
      <c r="A41" s="97"/>
      <c r="B41" s="84"/>
      <c r="C41" s="82"/>
      <c r="D41" s="77"/>
      <c r="E41" s="83"/>
      <c r="F41" s="76" t="s">
        <v>17</v>
      </c>
      <c r="G41" s="45">
        <f>D29</f>
        <v>7.71</v>
      </c>
      <c r="H41" s="55"/>
      <c r="I41" s="55"/>
      <c r="J41" s="55"/>
      <c r="K41" s="45"/>
      <c r="L41" s="58"/>
      <c r="M41" s="62"/>
      <c r="N41" s="39"/>
      <c r="O41" s="29"/>
    </row>
    <row r="42" spans="1:15" ht="19.5" customHeight="1">
      <c r="A42" s="97" t="s">
        <v>35</v>
      </c>
      <c r="B42" s="27" t="s">
        <v>84</v>
      </c>
      <c r="C42" s="14"/>
      <c r="D42" s="12"/>
      <c r="E42" s="13"/>
      <c r="F42" s="211"/>
      <c r="G42" s="200"/>
      <c r="H42" s="200"/>
      <c r="I42" s="200"/>
      <c r="J42" s="200"/>
      <c r="K42" s="200"/>
      <c r="L42" s="201"/>
      <c r="M42" s="14"/>
      <c r="N42" s="15"/>
      <c r="O42" s="13"/>
    </row>
    <row r="43" spans="1:15">
      <c r="A43" s="97"/>
      <c r="B43" s="27" t="s">
        <v>51</v>
      </c>
      <c r="C43" s="71" t="s">
        <v>53</v>
      </c>
      <c r="D43" s="12"/>
      <c r="E43" s="74">
        <v>1</v>
      </c>
      <c r="F43" s="28"/>
      <c r="G43" s="38"/>
      <c r="H43" s="38"/>
      <c r="I43" s="38"/>
      <c r="J43" s="38"/>
      <c r="K43" s="38"/>
      <c r="L43" s="29"/>
      <c r="M43" s="14"/>
      <c r="N43" s="15"/>
      <c r="O43" s="13"/>
    </row>
    <row r="44" spans="1:15" s="1" customFormat="1" ht="30">
      <c r="A44" s="97"/>
      <c r="B44" s="27" t="s">
        <v>54</v>
      </c>
      <c r="C44" s="71" t="s">
        <v>140</v>
      </c>
      <c r="D44" s="38"/>
      <c r="E44" s="74">
        <v>2</v>
      </c>
      <c r="F44" s="28"/>
      <c r="G44" s="38"/>
      <c r="H44" s="38"/>
      <c r="I44" s="38"/>
      <c r="J44" s="38"/>
      <c r="K44" s="38"/>
      <c r="L44" s="29"/>
      <c r="M44" s="28"/>
      <c r="N44" s="40"/>
      <c r="O44" s="29"/>
    </row>
    <row r="45" spans="1:15" ht="45">
      <c r="A45" s="97"/>
      <c r="B45" s="27" t="s">
        <v>55</v>
      </c>
      <c r="C45" s="71" t="s">
        <v>56</v>
      </c>
      <c r="D45" s="12"/>
      <c r="E45" s="74">
        <v>1</v>
      </c>
      <c r="F45" s="28"/>
      <c r="G45" s="38"/>
      <c r="H45" s="38"/>
      <c r="I45" s="38"/>
      <c r="J45" s="38"/>
      <c r="K45" s="38"/>
      <c r="L45" s="29"/>
      <c r="M45" s="14"/>
      <c r="N45" s="15"/>
      <c r="O45" s="13"/>
    </row>
    <row r="46" spans="1:15" ht="60">
      <c r="A46" s="97"/>
      <c r="B46" s="27" t="s">
        <v>103</v>
      </c>
      <c r="C46" s="71" t="s">
        <v>57</v>
      </c>
      <c r="D46" s="12"/>
      <c r="E46" s="74">
        <v>1</v>
      </c>
      <c r="F46" s="28"/>
      <c r="G46" s="38"/>
      <c r="H46" s="38"/>
      <c r="I46" s="38"/>
      <c r="J46" s="38"/>
      <c r="K46" s="38"/>
      <c r="L46" s="29"/>
      <c r="M46" s="14"/>
      <c r="N46" s="15"/>
      <c r="O46" s="13"/>
    </row>
    <row r="47" spans="1:15" ht="30">
      <c r="A47" s="97"/>
      <c r="B47" s="27" t="s">
        <v>58</v>
      </c>
      <c r="C47" s="71" t="s">
        <v>59</v>
      </c>
      <c r="D47" s="12"/>
      <c r="E47" s="74">
        <v>1</v>
      </c>
      <c r="F47" s="28"/>
      <c r="G47" s="38"/>
      <c r="H47" s="38"/>
      <c r="I47" s="38"/>
      <c r="J47" s="38"/>
      <c r="K47" s="38"/>
      <c r="L47" s="29"/>
      <c r="M47" s="14"/>
      <c r="N47" s="15"/>
      <c r="O47" s="13"/>
    </row>
    <row r="48" spans="1:15" ht="30">
      <c r="A48" s="97"/>
      <c r="B48" s="79" t="s">
        <v>60</v>
      </c>
      <c r="C48" s="80" t="s">
        <v>110</v>
      </c>
      <c r="D48" s="51"/>
      <c r="E48" s="81">
        <v>5</v>
      </c>
      <c r="F48" s="28"/>
      <c r="G48" s="38"/>
      <c r="H48" s="38"/>
      <c r="I48" s="38"/>
      <c r="J48" s="38"/>
      <c r="K48" s="38"/>
      <c r="L48" s="29"/>
      <c r="M48" s="14"/>
      <c r="N48" s="15"/>
      <c r="O48" s="13"/>
    </row>
    <row r="49" spans="1:15" ht="30">
      <c r="A49" s="97"/>
      <c r="B49" s="79" t="s">
        <v>61</v>
      </c>
      <c r="C49" s="80" t="s">
        <v>111</v>
      </c>
      <c r="D49" s="51"/>
      <c r="E49" s="81">
        <v>8</v>
      </c>
      <c r="F49" s="28"/>
      <c r="G49" s="38"/>
      <c r="H49" s="38"/>
      <c r="I49" s="38"/>
      <c r="J49" s="38"/>
      <c r="K49" s="38"/>
      <c r="L49" s="29"/>
      <c r="M49" s="14"/>
      <c r="N49" s="15"/>
      <c r="O49" s="13"/>
    </row>
    <row r="50" spans="1:15" s="32" customFormat="1">
      <c r="A50" s="97" t="s">
        <v>85</v>
      </c>
      <c r="B50" s="18" t="s">
        <v>104</v>
      </c>
      <c r="C50" s="63"/>
      <c r="E50" s="93"/>
      <c r="F50" s="202">
        <f>E43+E44+E45+E46+E47+E48+E49</f>
        <v>19</v>
      </c>
      <c r="G50" s="203"/>
      <c r="H50" s="203"/>
      <c r="I50" s="203"/>
      <c r="J50" s="203"/>
      <c r="K50" s="203"/>
      <c r="L50" s="204"/>
      <c r="M50" s="66"/>
      <c r="N50" s="67"/>
      <c r="O50" s="93"/>
    </row>
    <row r="51" spans="1:15" s="32" customFormat="1">
      <c r="A51" s="97" t="s">
        <v>105</v>
      </c>
      <c r="B51" s="18" t="s">
        <v>14</v>
      </c>
      <c r="C51" s="198" t="s">
        <v>106</v>
      </c>
      <c r="E51" s="133">
        <v>0.7</v>
      </c>
      <c r="F51" s="63"/>
      <c r="L51" s="93"/>
      <c r="M51" s="66"/>
      <c r="N51" s="67"/>
      <c r="O51" s="93"/>
    </row>
    <row r="52" spans="1:15" s="32" customFormat="1">
      <c r="A52" s="98"/>
      <c r="B52" s="96" t="s">
        <v>19</v>
      </c>
      <c r="C52" s="199"/>
      <c r="D52" s="56"/>
      <c r="E52" s="132">
        <v>0.3</v>
      </c>
      <c r="F52" s="94"/>
      <c r="G52" s="56"/>
      <c r="H52" s="56"/>
      <c r="I52" s="56"/>
      <c r="J52" s="56"/>
      <c r="K52" s="56"/>
      <c r="L52" s="95"/>
      <c r="M52" s="130"/>
      <c r="N52" s="67"/>
      <c r="O52" s="93"/>
    </row>
    <row r="53" spans="1:15" s="31" customFormat="1">
      <c r="A53" s="146">
        <v>4</v>
      </c>
      <c r="B53" s="147" t="s">
        <v>88</v>
      </c>
      <c r="C53" s="147"/>
      <c r="D53" s="147"/>
      <c r="E53" s="147"/>
      <c r="F53" s="148"/>
      <c r="G53" s="148"/>
      <c r="H53" s="148"/>
      <c r="I53" s="148"/>
      <c r="J53" s="148"/>
      <c r="K53" s="148"/>
      <c r="L53" s="148"/>
      <c r="M53" s="145">
        <f>O53*E65</f>
        <v>48758.04</v>
      </c>
      <c r="N53" s="145">
        <f>O53*E66</f>
        <v>113768.76000000001</v>
      </c>
      <c r="O53" s="99">
        <f>D54*I25*F64*D29</f>
        <v>162526.80000000002</v>
      </c>
    </row>
    <row r="54" spans="1:15" s="32" customFormat="1">
      <c r="A54" s="112" t="s">
        <v>1</v>
      </c>
      <c r="B54" s="69" t="s">
        <v>86</v>
      </c>
      <c r="C54" s="57" t="s">
        <v>83</v>
      </c>
      <c r="D54" s="207">
        <v>1240</v>
      </c>
      <c r="E54" s="208"/>
      <c r="F54" s="55"/>
      <c r="G54" s="55">
        <f>D54</f>
        <v>1240</v>
      </c>
      <c r="H54" s="55" t="s">
        <v>17</v>
      </c>
      <c r="I54" s="55">
        <f>I25</f>
        <v>1.0000000000000002</v>
      </c>
      <c r="J54" s="55" t="s">
        <v>17</v>
      </c>
      <c r="K54" s="46">
        <f>F64</f>
        <v>17</v>
      </c>
      <c r="L54" s="58" t="s">
        <v>17</v>
      </c>
      <c r="M54" s="53"/>
      <c r="N54" s="39"/>
      <c r="O54" s="40"/>
    </row>
    <row r="55" spans="1:15" s="32" customFormat="1">
      <c r="A55" s="112"/>
      <c r="B55" s="82"/>
      <c r="C55" s="82"/>
      <c r="D55" s="77"/>
      <c r="E55" s="83"/>
      <c r="F55" s="55" t="s">
        <v>17</v>
      </c>
      <c r="G55" s="45">
        <f>D29</f>
        <v>7.71</v>
      </c>
      <c r="H55" s="55"/>
      <c r="I55" s="55"/>
      <c r="J55" s="55"/>
      <c r="K55" s="45"/>
      <c r="L55" s="58"/>
      <c r="M55" s="53"/>
      <c r="N55" s="39"/>
      <c r="O55" s="40"/>
    </row>
    <row r="56" spans="1:15" s="32" customFormat="1">
      <c r="A56" s="112" t="s">
        <v>2</v>
      </c>
      <c r="B56" s="43" t="s">
        <v>87</v>
      </c>
      <c r="C56" s="14"/>
      <c r="D56" s="12"/>
      <c r="E56" s="13"/>
      <c r="F56" s="200"/>
      <c r="G56" s="200"/>
      <c r="H56" s="200"/>
      <c r="I56" s="200"/>
      <c r="J56" s="200"/>
      <c r="K56" s="200"/>
      <c r="L56" s="201"/>
      <c r="M56" s="12"/>
      <c r="N56" s="15"/>
      <c r="O56" s="15"/>
    </row>
    <row r="57" spans="1:15" s="32" customFormat="1">
      <c r="A57" s="112"/>
      <c r="B57" s="43" t="s">
        <v>51</v>
      </c>
      <c r="C57" s="71" t="s">
        <v>53</v>
      </c>
      <c r="D57" s="12"/>
      <c r="E57" s="74">
        <v>1</v>
      </c>
      <c r="F57" s="38"/>
      <c r="G57" s="38"/>
      <c r="H57" s="38"/>
      <c r="I57" s="38"/>
      <c r="J57" s="38"/>
      <c r="K57" s="38"/>
      <c r="L57" s="29"/>
      <c r="M57" s="12"/>
      <c r="N57" s="15"/>
      <c r="O57" s="15"/>
    </row>
    <row r="58" spans="1:15" s="173" customFormat="1" ht="30">
      <c r="A58" s="112"/>
      <c r="B58" s="43" t="s">
        <v>54</v>
      </c>
      <c r="C58" s="71" t="s">
        <v>140</v>
      </c>
      <c r="D58" s="38"/>
      <c r="E58" s="74">
        <v>2</v>
      </c>
      <c r="F58" s="38"/>
      <c r="G58" s="38"/>
      <c r="H58" s="38"/>
      <c r="I58" s="38"/>
      <c r="J58" s="38"/>
      <c r="K58" s="38"/>
      <c r="L58" s="29"/>
      <c r="M58" s="38"/>
      <c r="N58" s="40"/>
      <c r="O58" s="40"/>
    </row>
    <row r="59" spans="1:15" s="32" customFormat="1" ht="45">
      <c r="A59" s="112"/>
      <c r="B59" s="43" t="s">
        <v>55</v>
      </c>
      <c r="C59" s="71" t="s">
        <v>56</v>
      </c>
      <c r="D59" s="12"/>
      <c r="E59" s="74">
        <v>1</v>
      </c>
      <c r="F59" s="38"/>
      <c r="G59" s="38"/>
      <c r="H59" s="38"/>
      <c r="I59" s="38"/>
      <c r="J59" s="38"/>
      <c r="K59" s="38"/>
      <c r="L59" s="29"/>
      <c r="M59" s="12"/>
      <c r="N59" s="15"/>
      <c r="O59" s="15"/>
    </row>
    <row r="60" spans="1:15" s="32" customFormat="1" ht="60">
      <c r="A60" s="112"/>
      <c r="B60" s="43" t="s">
        <v>103</v>
      </c>
      <c r="C60" s="71" t="s">
        <v>57</v>
      </c>
      <c r="D60" s="12"/>
      <c r="E60" s="74">
        <v>1</v>
      </c>
      <c r="F60" s="38"/>
      <c r="G60" s="38"/>
      <c r="H60" s="38"/>
      <c r="I60" s="38"/>
      <c r="J60" s="38"/>
      <c r="K60" s="38"/>
      <c r="L60" s="29"/>
      <c r="M60" s="12"/>
      <c r="N60" s="15"/>
      <c r="O60" s="15"/>
    </row>
    <row r="61" spans="1:15" s="32" customFormat="1" ht="30">
      <c r="A61" s="112"/>
      <c r="B61" s="43" t="s">
        <v>58</v>
      </c>
      <c r="C61" s="71" t="s">
        <v>59</v>
      </c>
      <c r="D61" s="12"/>
      <c r="E61" s="74">
        <v>1</v>
      </c>
      <c r="F61" s="38"/>
      <c r="G61" s="38"/>
      <c r="H61" s="38"/>
      <c r="I61" s="38"/>
      <c r="J61" s="38"/>
      <c r="K61" s="38"/>
      <c r="L61" s="29"/>
      <c r="M61" s="12"/>
      <c r="N61" s="15"/>
      <c r="O61" s="15"/>
    </row>
    <row r="62" spans="1:15" s="32" customFormat="1" ht="30">
      <c r="A62" s="112"/>
      <c r="B62" s="113" t="s">
        <v>60</v>
      </c>
      <c r="C62" s="80" t="s">
        <v>110</v>
      </c>
      <c r="D62" s="51"/>
      <c r="E62" s="81">
        <v>5</v>
      </c>
      <c r="F62" s="38"/>
      <c r="G62" s="38"/>
      <c r="H62" s="38"/>
      <c r="I62" s="38"/>
      <c r="J62" s="38"/>
      <c r="K62" s="38"/>
      <c r="L62" s="29"/>
      <c r="M62" s="12"/>
      <c r="N62" s="15"/>
      <c r="O62" s="15"/>
    </row>
    <row r="63" spans="1:15" s="32" customFormat="1" ht="30">
      <c r="A63" s="112"/>
      <c r="B63" s="113" t="s">
        <v>61</v>
      </c>
      <c r="C63" s="80" t="s">
        <v>111</v>
      </c>
      <c r="D63" s="51"/>
      <c r="E63" s="81">
        <v>6</v>
      </c>
      <c r="F63" s="38"/>
      <c r="G63" s="38"/>
      <c r="H63" s="38"/>
      <c r="I63" s="38"/>
      <c r="J63" s="38"/>
      <c r="K63" s="38"/>
      <c r="L63" s="29"/>
      <c r="M63" s="12"/>
      <c r="N63" s="15"/>
      <c r="O63" s="15"/>
    </row>
    <row r="64" spans="1:15" s="32" customFormat="1">
      <c r="A64" s="97" t="s">
        <v>26</v>
      </c>
      <c r="B64" s="18" t="s">
        <v>104</v>
      </c>
      <c r="C64" s="63"/>
      <c r="E64" s="93"/>
      <c r="F64" s="202">
        <f>E57+E58+E59+E60+E61+E62+E63</f>
        <v>17</v>
      </c>
      <c r="G64" s="203"/>
      <c r="H64" s="203"/>
      <c r="I64" s="203"/>
      <c r="J64" s="203"/>
      <c r="K64" s="203"/>
      <c r="L64" s="204"/>
      <c r="M64" s="66"/>
      <c r="N64" s="67"/>
      <c r="O64" s="93"/>
    </row>
    <row r="65" spans="1:15" s="32" customFormat="1">
      <c r="A65" s="97" t="s">
        <v>27</v>
      </c>
      <c r="B65" s="18" t="s">
        <v>14</v>
      </c>
      <c r="C65" s="198" t="s">
        <v>106</v>
      </c>
      <c r="E65" s="133">
        <v>0.3</v>
      </c>
      <c r="F65" s="63"/>
      <c r="L65" s="93"/>
      <c r="M65" s="66"/>
      <c r="N65" s="67"/>
      <c r="O65" s="93"/>
    </row>
    <row r="66" spans="1:15" s="32" customFormat="1">
      <c r="A66" s="98"/>
      <c r="B66" s="96" t="s">
        <v>19</v>
      </c>
      <c r="C66" s="199"/>
      <c r="D66" s="56"/>
      <c r="E66" s="132">
        <v>0.7</v>
      </c>
      <c r="F66" s="94"/>
      <c r="G66" s="56"/>
      <c r="H66" s="56"/>
      <c r="I66" s="56"/>
      <c r="J66" s="56"/>
      <c r="K66" s="56"/>
      <c r="L66" s="95"/>
      <c r="M66" s="130"/>
      <c r="N66" s="67"/>
      <c r="O66" s="93"/>
    </row>
    <row r="67" spans="1:15" s="32" customFormat="1">
      <c r="A67" s="127">
        <v>5</v>
      </c>
      <c r="B67" s="128" t="s">
        <v>102</v>
      </c>
      <c r="C67" s="128"/>
      <c r="D67" s="128"/>
      <c r="E67" s="128"/>
      <c r="F67" s="129"/>
      <c r="G67" s="129"/>
      <c r="H67" s="129"/>
      <c r="I67" s="129"/>
      <c r="J67" s="129"/>
      <c r="K67" s="129"/>
      <c r="L67" s="129"/>
      <c r="M67" s="88">
        <f>O67*E79</f>
        <v>158024.16000000003</v>
      </c>
      <c r="N67" s="88">
        <f>O67*E80</f>
        <v>237036.24000000005</v>
      </c>
      <c r="O67" s="99">
        <f>D68*F78*I25*D29</f>
        <v>395060.40000000008</v>
      </c>
    </row>
    <row r="68" spans="1:15" s="32" customFormat="1">
      <c r="A68" s="112" t="s">
        <v>22</v>
      </c>
      <c r="B68" s="69" t="s">
        <v>89</v>
      </c>
      <c r="C68" s="57" t="s">
        <v>83</v>
      </c>
      <c r="D68" s="207">
        <v>1830</v>
      </c>
      <c r="E68" s="208"/>
      <c r="F68" s="55"/>
      <c r="G68" s="55">
        <f>D68</f>
        <v>1830</v>
      </c>
      <c r="H68" s="55" t="s">
        <v>17</v>
      </c>
      <c r="I68" s="55">
        <f>I25</f>
        <v>1.0000000000000002</v>
      </c>
      <c r="J68" s="55" t="s">
        <v>17</v>
      </c>
      <c r="K68" s="46">
        <f>F78</f>
        <v>28</v>
      </c>
      <c r="L68" s="58" t="s">
        <v>17</v>
      </c>
      <c r="M68" s="53"/>
      <c r="N68" s="39"/>
      <c r="O68" s="40"/>
    </row>
    <row r="69" spans="1:15" s="32" customFormat="1">
      <c r="A69" s="112"/>
      <c r="B69" s="82"/>
      <c r="C69" s="82"/>
      <c r="D69" s="77"/>
      <c r="E69" s="83"/>
      <c r="F69" s="55" t="s">
        <v>17</v>
      </c>
      <c r="G69" s="45">
        <f>D29</f>
        <v>7.71</v>
      </c>
      <c r="H69" s="55"/>
      <c r="I69" s="55"/>
      <c r="J69" s="55"/>
      <c r="K69" s="45"/>
      <c r="L69" s="58"/>
      <c r="M69" s="53"/>
      <c r="N69" s="39"/>
      <c r="O69" s="40"/>
    </row>
    <row r="70" spans="1:15" s="32" customFormat="1">
      <c r="A70" s="112" t="s">
        <v>23</v>
      </c>
      <c r="B70" s="43" t="s">
        <v>90</v>
      </c>
      <c r="C70" s="14"/>
      <c r="D70" s="12"/>
      <c r="E70" s="13"/>
      <c r="F70" s="200"/>
      <c r="G70" s="200"/>
      <c r="H70" s="200"/>
      <c r="I70" s="200"/>
      <c r="J70" s="200"/>
      <c r="K70" s="200"/>
      <c r="L70" s="201"/>
      <c r="M70" s="12"/>
      <c r="N70" s="15"/>
      <c r="O70" s="15"/>
    </row>
    <row r="71" spans="1:15" s="32" customFormat="1">
      <c r="A71" s="112"/>
      <c r="B71" s="43" t="s">
        <v>51</v>
      </c>
      <c r="C71" s="71" t="s">
        <v>53</v>
      </c>
      <c r="D71" s="12"/>
      <c r="E71" s="74">
        <v>1</v>
      </c>
      <c r="F71" s="38"/>
      <c r="G71" s="38"/>
      <c r="H71" s="38"/>
      <c r="I71" s="38"/>
      <c r="J71" s="38"/>
      <c r="K71" s="38"/>
      <c r="L71" s="29"/>
      <c r="M71" s="12"/>
      <c r="N71" s="15"/>
      <c r="O71" s="15"/>
    </row>
    <row r="72" spans="1:15" s="173" customFormat="1" ht="30">
      <c r="A72" s="112"/>
      <c r="B72" s="43" t="s">
        <v>54</v>
      </c>
      <c r="C72" s="71" t="s">
        <v>140</v>
      </c>
      <c r="D72" s="38"/>
      <c r="E72" s="74">
        <v>4</v>
      </c>
      <c r="F72" s="38"/>
      <c r="G72" s="38"/>
      <c r="H72" s="38"/>
      <c r="I72" s="38"/>
      <c r="J72" s="38"/>
      <c r="K72" s="38"/>
      <c r="L72" s="29"/>
      <c r="M72" s="38"/>
      <c r="N72" s="40"/>
      <c r="O72" s="40"/>
    </row>
    <row r="73" spans="1:15" s="32" customFormat="1" ht="45">
      <c r="A73" s="112"/>
      <c r="B73" s="43" t="s">
        <v>55</v>
      </c>
      <c r="C73" s="71" t="s">
        <v>56</v>
      </c>
      <c r="D73" s="12"/>
      <c r="E73" s="74">
        <v>1</v>
      </c>
      <c r="F73" s="38"/>
      <c r="G73" s="38"/>
      <c r="H73" s="38"/>
      <c r="I73" s="38"/>
      <c r="J73" s="38"/>
      <c r="K73" s="38"/>
      <c r="L73" s="29"/>
      <c r="M73" s="12"/>
      <c r="N73" s="15"/>
      <c r="O73" s="15"/>
    </row>
    <row r="74" spans="1:15" s="32" customFormat="1" ht="60">
      <c r="A74" s="112"/>
      <c r="B74" s="43" t="s">
        <v>103</v>
      </c>
      <c r="C74" s="71" t="s">
        <v>57</v>
      </c>
      <c r="D74" s="12"/>
      <c r="E74" s="74">
        <v>1</v>
      </c>
      <c r="F74" s="38"/>
      <c r="G74" s="38"/>
      <c r="H74" s="38"/>
      <c r="I74" s="38"/>
      <c r="J74" s="38"/>
      <c r="K74" s="38"/>
      <c r="L74" s="29"/>
      <c r="M74" s="12"/>
      <c r="N74" s="15"/>
      <c r="O74" s="15"/>
    </row>
    <row r="75" spans="1:15" s="32" customFormat="1" ht="30">
      <c r="A75" s="112"/>
      <c r="B75" s="43" t="s">
        <v>58</v>
      </c>
      <c r="C75" s="71" t="s">
        <v>59</v>
      </c>
      <c r="D75" s="12"/>
      <c r="E75" s="74">
        <v>1</v>
      </c>
      <c r="F75" s="38"/>
      <c r="G75" s="38"/>
      <c r="H75" s="38"/>
      <c r="I75" s="38"/>
      <c r="J75" s="38"/>
      <c r="K75" s="38"/>
      <c r="L75" s="29"/>
      <c r="M75" s="12"/>
      <c r="N75" s="15"/>
      <c r="O75" s="15"/>
    </row>
    <row r="76" spans="1:15" s="32" customFormat="1" ht="30">
      <c r="A76" s="112"/>
      <c r="B76" s="113" t="s">
        <v>60</v>
      </c>
      <c r="C76" s="80" t="s">
        <v>110</v>
      </c>
      <c r="D76" s="51"/>
      <c r="E76" s="81">
        <v>9</v>
      </c>
      <c r="F76" s="38"/>
      <c r="G76" s="38"/>
      <c r="H76" s="38"/>
      <c r="I76" s="38"/>
      <c r="J76" s="38"/>
      <c r="K76" s="38"/>
      <c r="L76" s="29"/>
      <c r="M76" s="12"/>
      <c r="N76" s="15"/>
      <c r="O76" s="15"/>
    </row>
    <row r="77" spans="1:15" s="32" customFormat="1" ht="30">
      <c r="A77" s="112"/>
      <c r="B77" s="113" t="s">
        <v>61</v>
      </c>
      <c r="C77" s="80" t="s">
        <v>111</v>
      </c>
      <c r="D77" s="51"/>
      <c r="E77" s="81">
        <v>11</v>
      </c>
      <c r="F77" s="38"/>
      <c r="G77" s="38"/>
      <c r="H77" s="38"/>
      <c r="I77" s="38"/>
      <c r="J77" s="38"/>
      <c r="K77" s="38"/>
      <c r="L77" s="29"/>
      <c r="M77" s="12"/>
      <c r="N77" s="15"/>
      <c r="O77" s="15"/>
    </row>
    <row r="78" spans="1:15" s="32" customFormat="1">
      <c r="A78" s="97" t="s">
        <v>24</v>
      </c>
      <c r="B78" s="18" t="s">
        <v>104</v>
      </c>
      <c r="C78" s="63"/>
      <c r="E78" s="93"/>
      <c r="F78" s="202">
        <f>E71+E72+E73+E74+E75+E76+E77</f>
        <v>28</v>
      </c>
      <c r="G78" s="203"/>
      <c r="H78" s="203"/>
      <c r="I78" s="203"/>
      <c r="J78" s="203"/>
      <c r="K78" s="203"/>
      <c r="L78" s="204"/>
      <c r="M78" s="66"/>
      <c r="N78" s="67"/>
      <c r="O78" s="93"/>
    </row>
    <row r="79" spans="1:15" s="32" customFormat="1">
      <c r="A79" s="97" t="s">
        <v>107</v>
      </c>
      <c r="B79" s="18" t="s">
        <v>14</v>
      </c>
      <c r="C79" s="198" t="s">
        <v>106</v>
      </c>
      <c r="E79" s="133">
        <v>0.4</v>
      </c>
      <c r="F79" s="63"/>
      <c r="L79" s="93"/>
      <c r="M79" s="66"/>
      <c r="N79" s="67"/>
      <c r="O79" s="93"/>
    </row>
    <row r="80" spans="1:15" s="32" customFormat="1">
      <c r="A80" s="98"/>
      <c r="B80" s="96" t="s">
        <v>19</v>
      </c>
      <c r="C80" s="199"/>
      <c r="D80" s="56"/>
      <c r="E80" s="132">
        <v>0.6</v>
      </c>
      <c r="F80" s="94"/>
      <c r="G80" s="56"/>
      <c r="H80" s="56"/>
      <c r="I80" s="56"/>
      <c r="J80" s="56"/>
      <c r="K80" s="56"/>
      <c r="L80" s="95"/>
      <c r="M80" s="130"/>
      <c r="N80" s="67"/>
      <c r="O80" s="93"/>
    </row>
    <row r="81" spans="1:15" s="31" customFormat="1" ht="30">
      <c r="A81" s="146">
        <v>6</v>
      </c>
      <c r="B81" s="147" t="s">
        <v>38</v>
      </c>
      <c r="C81" s="147"/>
      <c r="D81" s="147"/>
      <c r="E81" s="147"/>
      <c r="F81" s="148"/>
      <c r="G81" s="148"/>
      <c r="H81" s="148"/>
      <c r="I81" s="148"/>
      <c r="J81" s="148"/>
      <c r="K81" s="148"/>
      <c r="L81" s="148"/>
      <c r="M81" s="145">
        <f>O81*E93</f>
        <v>351205.9200000001</v>
      </c>
      <c r="N81" s="145">
        <f>O81*E94</f>
        <v>526808.88000000012</v>
      </c>
      <c r="O81" s="99">
        <f>D82*F92*I25*D29</f>
        <v>878014.80000000016</v>
      </c>
    </row>
    <row r="82" spans="1:15" s="32" customFormat="1">
      <c r="A82" s="112" t="s">
        <v>4</v>
      </c>
      <c r="B82" s="69" t="s">
        <v>62</v>
      </c>
      <c r="C82" s="57" t="s">
        <v>83</v>
      </c>
      <c r="D82" s="207">
        <v>4380</v>
      </c>
      <c r="E82" s="208"/>
      <c r="F82" s="55"/>
      <c r="G82" s="55">
        <f>D82</f>
        <v>4380</v>
      </c>
      <c r="H82" s="55" t="s">
        <v>17</v>
      </c>
      <c r="I82" s="55">
        <f>I25</f>
        <v>1.0000000000000002</v>
      </c>
      <c r="J82" s="55" t="s">
        <v>17</v>
      </c>
      <c r="K82" s="46">
        <f>F92</f>
        <v>26</v>
      </c>
      <c r="L82" s="58" t="s">
        <v>17</v>
      </c>
      <c r="M82" s="53"/>
      <c r="N82" s="39"/>
      <c r="O82" s="40"/>
    </row>
    <row r="83" spans="1:15" s="32" customFormat="1">
      <c r="A83" s="112"/>
      <c r="B83" s="82"/>
      <c r="C83" s="82"/>
      <c r="D83" s="77"/>
      <c r="E83" s="83"/>
      <c r="F83" s="55" t="s">
        <v>17</v>
      </c>
      <c r="G83" s="45">
        <f>D29</f>
        <v>7.71</v>
      </c>
      <c r="H83" s="55"/>
      <c r="I83" s="55"/>
      <c r="J83" s="55"/>
      <c r="K83" s="45"/>
      <c r="L83" s="58"/>
      <c r="M83" s="53"/>
      <c r="N83" s="39"/>
      <c r="O83" s="40"/>
    </row>
    <row r="84" spans="1:15" s="32" customFormat="1">
      <c r="A84" s="112" t="s">
        <v>5</v>
      </c>
      <c r="B84" s="43" t="s">
        <v>49</v>
      </c>
      <c r="C84" s="14"/>
      <c r="D84" s="12"/>
      <c r="E84" s="13"/>
      <c r="F84" s="200"/>
      <c r="G84" s="200"/>
      <c r="H84" s="200"/>
      <c r="I84" s="200"/>
      <c r="J84" s="200"/>
      <c r="K84" s="200"/>
      <c r="L84" s="201"/>
      <c r="M84" s="12"/>
      <c r="N84" s="15"/>
      <c r="O84" s="15"/>
    </row>
    <row r="85" spans="1:15" s="32" customFormat="1">
      <c r="A85" s="112"/>
      <c r="B85" s="43" t="s">
        <v>51</v>
      </c>
      <c r="C85" s="71" t="s">
        <v>53</v>
      </c>
      <c r="D85" s="12"/>
      <c r="E85" s="74">
        <v>1</v>
      </c>
      <c r="F85" s="38"/>
      <c r="G85" s="38"/>
      <c r="H85" s="38"/>
      <c r="I85" s="38"/>
      <c r="J85" s="38"/>
      <c r="K85" s="38"/>
      <c r="L85" s="29"/>
      <c r="M85" s="12"/>
      <c r="N85" s="15"/>
      <c r="O85" s="15"/>
    </row>
    <row r="86" spans="1:15" s="173" customFormat="1" ht="30">
      <c r="A86" s="112"/>
      <c r="B86" s="43" t="s">
        <v>54</v>
      </c>
      <c r="C86" s="71" t="s">
        <v>140</v>
      </c>
      <c r="D86" s="38"/>
      <c r="E86" s="74">
        <v>2</v>
      </c>
      <c r="F86" s="38"/>
      <c r="G86" s="38"/>
      <c r="H86" s="38"/>
      <c r="I86" s="38"/>
      <c r="J86" s="38"/>
      <c r="K86" s="38"/>
      <c r="L86" s="29"/>
      <c r="M86" s="38"/>
      <c r="N86" s="40"/>
      <c r="O86" s="40"/>
    </row>
    <row r="87" spans="1:15" s="32" customFormat="1" ht="45">
      <c r="A87" s="112"/>
      <c r="B87" s="43" t="s">
        <v>55</v>
      </c>
      <c r="C87" s="71" t="s">
        <v>56</v>
      </c>
      <c r="D87" s="12"/>
      <c r="E87" s="74">
        <v>1</v>
      </c>
      <c r="F87" s="38"/>
      <c r="G87" s="38"/>
      <c r="H87" s="38"/>
      <c r="I87" s="38"/>
      <c r="J87" s="38"/>
      <c r="K87" s="38"/>
      <c r="L87" s="29"/>
      <c r="M87" s="12"/>
      <c r="N87" s="15"/>
      <c r="O87" s="15"/>
    </row>
    <row r="88" spans="1:15" s="32" customFormat="1" ht="60">
      <c r="A88" s="112"/>
      <c r="B88" s="43" t="s">
        <v>103</v>
      </c>
      <c r="C88" s="71" t="s">
        <v>57</v>
      </c>
      <c r="D88" s="12"/>
      <c r="E88" s="74">
        <v>1</v>
      </c>
      <c r="F88" s="38"/>
      <c r="G88" s="38"/>
      <c r="H88" s="38"/>
      <c r="I88" s="38"/>
      <c r="J88" s="38"/>
      <c r="K88" s="38"/>
      <c r="L88" s="29"/>
      <c r="M88" s="12"/>
      <c r="N88" s="15"/>
      <c r="O88" s="15"/>
    </row>
    <row r="89" spans="1:15" s="32" customFormat="1" ht="30">
      <c r="A89" s="112"/>
      <c r="B89" s="43" t="s">
        <v>58</v>
      </c>
      <c r="C89" s="71" t="s">
        <v>59</v>
      </c>
      <c r="D89" s="12"/>
      <c r="E89" s="74">
        <v>1</v>
      </c>
      <c r="F89" s="38"/>
      <c r="G89" s="38"/>
      <c r="H89" s="38"/>
      <c r="I89" s="38"/>
      <c r="J89" s="38"/>
      <c r="K89" s="38"/>
      <c r="L89" s="29"/>
      <c r="M89" s="12"/>
      <c r="N89" s="15"/>
      <c r="O89" s="15"/>
    </row>
    <row r="90" spans="1:15" s="32" customFormat="1" ht="30">
      <c r="A90" s="112"/>
      <c r="B90" s="113" t="s">
        <v>60</v>
      </c>
      <c r="C90" s="80" t="s">
        <v>110</v>
      </c>
      <c r="D90" s="51"/>
      <c r="E90" s="81">
        <v>9</v>
      </c>
      <c r="F90" s="38"/>
      <c r="G90" s="38"/>
      <c r="H90" s="38"/>
      <c r="I90" s="38"/>
      <c r="J90" s="38"/>
      <c r="K90" s="38"/>
      <c r="L90" s="29"/>
      <c r="M90" s="12"/>
      <c r="N90" s="15"/>
      <c r="O90" s="15"/>
    </row>
    <row r="91" spans="1:15" s="32" customFormat="1" ht="30">
      <c r="A91" s="112"/>
      <c r="B91" s="113" t="s">
        <v>61</v>
      </c>
      <c r="C91" s="80" t="s">
        <v>111</v>
      </c>
      <c r="D91" s="51"/>
      <c r="E91" s="81">
        <v>11</v>
      </c>
      <c r="F91" s="38"/>
      <c r="G91" s="38"/>
      <c r="H91" s="38"/>
      <c r="I91" s="38"/>
      <c r="J91" s="38"/>
      <c r="K91" s="38"/>
      <c r="L91" s="29"/>
      <c r="M91" s="12"/>
      <c r="N91" s="15"/>
      <c r="O91" s="15"/>
    </row>
    <row r="92" spans="1:15" s="32" customFormat="1">
      <c r="A92" s="97" t="s">
        <v>6</v>
      </c>
      <c r="B92" s="18" t="s">
        <v>104</v>
      </c>
      <c r="C92" s="63"/>
      <c r="E92" s="93"/>
      <c r="F92" s="202">
        <f>E85+E86+E87+E88+E89+E90+E91</f>
        <v>26</v>
      </c>
      <c r="G92" s="203"/>
      <c r="H92" s="203"/>
      <c r="I92" s="203"/>
      <c r="J92" s="203"/>
      <c r="K92" s="203"/>
      <c r="L92" s="204"/>
      <c r="M92" s="66"/>
      <c r="N92" s="67"/>
      <c r="O92" s="93"/>
    </row>
    <row r="93" spans="1:15" s="32" customFormat="1">
      <c r="A93" s="97" t="s">
        <v>18</v>
      </c>
      <c r="B93" s="18" t="s">
        <v>14</v>
      </c>
      <c r="C93" s="198" t="s">
        <v>106</v>
      </c>
      <c r="E93" s="133">
        <v>0.4</v>
      </c>
      <c r="F93" s="63"/>
      <c r="L93" s="93"/>
      <c r="M93" s="66"/>
      <c r="N93" s="67"/>
      <c r="O93" s="93"/>
    </row>
    <row r="94" spans="1:15" s="32" customFormat="1">
      <c r="A94" s="98"/>
      <c r="B94" s="96" t="s">
        <v>19</v>
      </c>
      <c r="C94" s="199"/>
      <c r="D94" s="56"/>
      <c r="E94" s="132">
        <v>0.6</v>
      </c>
      <c r="F94" s="94"/>
      <c r="G94" s="56"/>
      <c r="H94" s="56"/>
      <c r="I94" s="56"/>
      <c r="J94" s="56"/>
      <c r="K94" s="56"/>
      <c r="L94" s="95"/>
      <c r="M94" s="130"/>
      <c r="N94" s="67"/>
      <c r="O94" s="93"/>
    </row>
    <row r="95" spans="1:15" s="31" customFormat="1" ht="30">
      <c r="A95" s="146">
        <v>7</v>
      </c>
      <c r="B95" s="147" t="s">
        <v>91</v>
      </c>
      <c r="C95" s="147"/>
      <c r="D95" s="147"/>
      <c r="E95" s="147"/>
      <c r="F95" s="148"/>
      <c r="G95" s="148"/>
      <c r="H95" s="148"/>
      <c r="I95" s="148"/>
      <c r="J95" s="148"/>
      <c r="K95" s="148"/>
      <c r="L95" s="148"/>
      <c r="M95" s="145">
        <f>O95*E107</f>
        <v>789010.56000000017</v>
      </c>
      <c r="N95" s="145">
        <f>O95*E108</f>
        <v>197252.64000000004</v>
      </c>
      <c r="O95" s="99">
        <f>D96*F106*I25*D29</f>
        <v>986263.20000000019</v>
      </c>
    </row>
    <row r="96" spans="1:15" s="32" customFormat="1">
      <c r="A96" s="112" t="s">
        <v>28</v>
      </c>
      <c r="B96" s="69" t="s">
        <v>92</v>
      </c>
      <c r="C96" s="57" t="s">
        <v>83</v>
      </c>
      <c r="D96" s="207">
        <v>4920</v>
      </c>
      <c r="E96" s="208"/>
      <c r="F96" s="55"/>
      <c r="G96" s="55">
        <f>D96</f>
        <v>4920</v>
      </c>
      <c r="H96" s="55" t="s">
        <v>17</v>
      </c>
      <c r="I96" s="55">
        <f>I25</f>
        <v>1.0000000000000002</v>
      </c>
      <c r="J96" s="55" t="s">
        <v>17</v>
      </c>
      <c r="K96" s="46">
        <f>F106</f>
        <v>26</v>
      </c>
      <c r="L96" s="58" t="s">
        <v>17</v>
      </c>
      <c r="M96" s="53"/>
      <c r="N96" s="39"/>
      <c r="O96" s="40"/>
    </row>
    <row r="97" spans="1:15" s="32" customFormat="1">
      <c r="A97" s="112"/>
      <c r="B97" s="82"/>
      <c r="C97" s="82"/>
      <c r="D97" s="77"/>
      <c r="E97" s="83"/>
      <c r="F97" s="55" t="s">
        <v>17</v>
      </c>
      <c r="G97" s="45">
        <f>D29</f>
        <v>7.71</v>
      </c>
      <c r="H97" s="55"/>
      <c r="I97" s="55"/>
      <c r="J97" s="55"/>
      <c r="K97" s="45"/>
      <c r="L97" s="58"/>
      <c r="M97" s="53"/>
      <c r="N97" s="39"/>
      <c r="O97" s="40"/>
    </row>
    <row r="98" spans="1:15" s="32" customFormat="1">
      <c r="A98" s="112" t="s">
        <v>93</v>
      </c>
      <c r="B98" s="43" t="s">
        <v>94</v>
      </c>
      <c r="C98" s="14"/>
      <c r="D98" s="12"/>
      <c r="E98" s="13"/>
      <c r="F98" s="200"/>
      <c r="G98" s="200"/>
      <c r="H98" s="200"/>
      <c r="I98" s="200"/>
      <c r="J98" s="200"/>
      <c r="K98" s="200"/>
      <c r="L98" s="201"/>
      <c r="M98" s="12"/>
      <c r="N98" s="15"/>
      <c r="O98" s="15"/>
    </row>
    <row r="99" spans="1:15" s="32" customFormat="1">
      <c r="A99" s="112"/>
      <c r="B99" s="43" t="s">
        <v>51</v>
      </c>
      <c r="C99" s="71" t="s">
        <v>53</v>
      </c>
      <c r="D99" s="12"/>
      <c r="E99" s="74">
        <v>1</v>
      </c>
      <c r="F99" s="38"/>
      <c r="G99" s="38"/>
      <c r="H99" s="38"/>
      <c r="I99" s="38"/>
      <c r="J99" s="38"/>
      <c r="K99" s="38"/>
      <c r="L99" s="29"/>
      <c r="M99" s="12"/>
      <c r="N99" s="15"/>
      <c r="O99" s="15"/>
    </row>
    <row r="100" spans="1:15" s="173" customFormat="1" ht="30">
      <c r="A100" s="112"/>
      <c r="B100" s="43" t="s">
        <v>54</v>
      </c>
      <c r="C100" s="71" t="s">
        <v>140</v>
      </c>
      <c r="D100" s="38"/>
      <c r="E100" s="74">
        <v>2</v>
      </c>
      <c r="F100" s="38"/>
      <c r="G100" s="38"/>
      <c r="H100" s="38"/>
      <c r="I100" s="38"/>
      <c r="J100" s="38"/>
      <c r="K100" s="38"/>
      <c r="L100" s="29"/>
      <c r="M100" s="38"/>
      <c r="N100" s="40"/>
      <c r="O100" s="40"/>
    </row>
    <row r="101" spans="1:15" s="32" customFormat="1" ht="45">
      <c r="A101" s="112"/>
      <c r="B101" s="43" t="s">
        <v>55</v>
      </c>
      <c r="C101" s="71" t="s">
        <v>56</v>
      </c>
      <c r="D101" s="12"/>
      <c r="E101" s="74">
        <v>1</v>
      </c>
      <c r="F101" s="38"/>
      <c r="G101" s="38"/>
      <c r="H101" s="38"/>
      <c r="I101" s="38"/>
      <c r="J101" s="38"/>
      <c r="K101" s="38"/>
      <c r="L101" s="29"/>
      <c r="M101" s="12"/>
      <c r="N101" s="15"/>
      <c r="O101" s="15"/>
    </row>
    <row r="102" spans="1:15" s="32" customFormat="1" ht="60">
      <c r="A102" s="112"/>
      <c r="B102" s="43" t="s">
        <v>103</v>
      </c>
      <c r="C102" s="71" t="s">
        <v>57</v>
      </c>
      <c r="D102" s="12"/>
      <c r="E102" s="74">
        <v>1</v>
      </c>
      <c r="F102" s="38"/>
      <c r="G102" s="38"/>
      <c r="H102" s="38"/>
      <c r="I102" s="38"/>
      <c r="J102" s="38"/>
      <c r="K102" s="38"/>
      <c r="L102" s="29"/>
      <c r="M102" s="12"/>
      <c r="N102" s="15"/>
      <c r="O102" s="15"/>
    </row>
    <row r="103" spans="1:15" s="32" customFormat="1" ht="30">
      <c r="A103" s="112"/>
      <c r="B103" s="43" t="s">
        <v>58</v>
      </c>
      <c r="C103" s="71" t="s">
        <v>59</v>
      </c>
      <c r="D103" s="12"/>
      <c r="E103" s="74">
        <v>1</v>
      </c>
      <c r="F103" s="38"/>
      <c r="G103" s="38"/>
      <c r="H103" s="38"/>
      <c r="I103" s="38"/>
      <c r="J103" s="38"/>
      <c r="K103" s="38"/>
      <c r="L103" s="29"/>
      <c r="M103" s="12"/>
      <c r="N103" s="15"/>
      <c r="O103" s="15"/>
    </row>
    <row r="104" spans="1:15" s="32" customFormat="1" ht="30">
      <c r="A104" s="112"/>
      <c r="B104" s="113" t="s">
        <v>60</v>
      </c>
      <c r="C104" s="80" t="s">
        <v>110</v>
      </c>
      <c r="D104" s="51"/>
      <c r="E104" s="81">
        <v>9</v>
      </c>
      <c r="F104" s="38"/>
      <c r="G104" s="38"/>
      <c r="H104" s="38"/>
      <c r="I104" s="38"/>
      <c r="J104" s="38"/>
      <c r="K104" s="38"/>
      <c r="L104" s="29"/>
      <c r="M104" s="12"/>
      <c r="N104" s="15"/>
      <c r="O104" s="15"/>
    </row>
    <row r="105" spans="1:15" s="32" customFormat="1" ht="30">
      <c r="A105" s="112"/>
      <c r="B105" s="113" t="s">
        <v>61</v>
      </c>
      <c r="C105" s="80" t="s">
        <v>111</v>
      </c>
      <c r="D105" s="51"/>
      <c r="E105" s="81">
        <v>11</v>
      </c>
      <c r="F105" s="38"/>
      <c r="G105" s="38"/>
      <c r="H105" s="38"/>
      <c r="I105" s="38"/>
      <c r="J105" s="38"/>
      <c r="K105" s="38"/>
      <c r="L105" s="29"/>
      <c r="M105" s="12"/>
      <c r="N105" s="15"/>
      <c r="O105" s="15"/>
    </row>
    <row r="106" spans="1:15" s="32" customFormat="1">
      <c r="A106" s="97" t="s">
        <v>95</v>
      </c>
      <c r="B106" s="18" t="s">
        <v>104</v>
      </c>
      <c r="C106" s="63"/>
      <c r="E106" s="93"/>
      <c r="F106" s="202">
        <f>E99+E100+E101+E102+E103+E104+E105</f>
        <v>26</v>
      </c>
      <c r="G106" s="203"/>
      <c r="H106" s="203"/>
      <c r="I106" s="203"/>
      <c r="J106" s="203"/>
      <c r="K106" s="203"/>
      <c r="L106" s="204"/>
      <c r="M106" s="66"/>
      <c r="N106" s="67"/>
      <c r="O106" s="93"/>
    </row>
    <row r="107" spans="1:15" s="32" customFormat="1">
      <c r="A107" s="97" t="s">
        <v>108</v>
      </c>
      <c r="B107" s="18" t="s">
        <v>14</v>
      </c>
      <c r="C107" s="198" t="s">
        <v>106</v>
      </c>
      <c r="E107" s="133">
        <v>0.8</v>
      </c>
      <c r="F107" s="63"/>
      <c r="L107" s="93"/>
      <c r="M107" s="66"/>
      <c r="N107" s="67"/>
      <c r="O107" s="93"/>
    </row>
    <row r="108" spans="1:15" s="32" customFormat="1">
      <c r="A108" s="98"/>
      <c r="B108" s="96" t="s">
        <v>19</v>
      </c>
      <c r="C108" s="199"/>
      <c r="D108" s="56"/>
      <c r="E108" s="132">
        <v>0.2</v>
      </c>
      <c r="F108" s="94"/>
      <c r="G108" s="56"/>
      <c r="H108" s="56"/>
      <c r="I108" s="56"/>
      <c r="J108" s="56"/>
      <c r="K108" s="56"/>
      <c r="L108" s="95"/>
      <c r="M108" s="130"/>
      <c r="N108" s="67"/>
      <c r="O108" s="93"/>
    </row>
    <row r="109" spans="1:15" s="31" customFormat="1" ht="30">
      <c r="A109" s="146">
        <v>8</v>
      </c>
      <c r="B109" s="147" t="s">
        <v>96</v>
      </c>
      <c r="C109" s="147"/>
      <c r="D109" s="147"/>
      <c r="E109" s="147"/>
      <c r="F109" s="148"/>
      <c r="G109" s="148"/>
      <c r="H109" s="148"/>
      <c r="I109" s="148"/>
      <c r="J109" s="148"/>
      <c r="K109" s="148"/>
      <c r="L109" s="148"/>
      <c r="M109" s="145">
        <f>O109*E121</f>
        <v>120276.00000000003</v>
      </c>
      <c r="N109" s="145">
        <f>O109*E122</f>
        <v>1082484.0000000002</v>
      </c>
      <c r="O109" s="99">
        <f>D110*F120*I25*D29</f>
        <v>1202760.0000000002</v>
      </c>
    </row>
    <row r="110" spans="1:15" s="32" customFormat="1">
      <c r="A110" s="112" t="s">
        <v>99</v>
      </c>
      <c r="B110" s="69" t="s">
        <v>97</v>
      </c>
      <c r="C110" s="57" t="s">
        <v>83</v>
      </c>
      <c r="D110" s="207">
        <v>6000</v>
      </c>
      <c r="E110" s="208"/>
      <c r="F110" s="55"/>
      <c r="G110" s="55">
        <f>D110</f>
        <v>6000</v>
      </c>
      <c r="H110" s="55" t="s">
        <v>17</v>
      </c>
      <c r="I110" s="55">
        <f>I25</f>
        <v>1.0000000000000002</v>
      </c>
      <c r="J110" s="55" t="s">
        <v>17</v>
      </c>
      <c r="K110" s="46">
        <f>F120</f>
        <v>26</v>
      </c>
      <c r="L110" s="58" t="s">
        <v>17</v>
      </c>
      <c r="M110" s="53"/>
      <c r="N110" s="39"/>
      <c r="O110" s="40"/>
    </row>
    <row r="111" spans="1:15" s="32" customFormat="1">
      <c r="A111" s="112"/>
      <c r="B111" s="82"/>
      <c r="C111" s="82"/>
      <c r="D111" s="77"/>
      <c r="E111" s="83"/>
      <c r="F111" s="55" t="s">
        <v>17</v>
      </c>
      <c r="G111" s="45">
        <f>D29</f>
        <v>7.71</v>
      </c>
      <c r="H111" s="55"/>
      <c r="I111" s="55"/>
      <c r="J111" s="55"/>
      <c r="K111" s="45"/>
      <c r="L111" s="58"/>
      <c r="M111" s="53"/>
      <c r="N111" s="39"/>
      <c r="O111" s="40"/>
    </row>
    <row r="112" spans="1:15" s="32" customFormat="1">
      <c r="A112" s="112" t="s">
        <v>100</v>
      </c>
      <c r="B112" s="43" t="s">
        <v>98</v>
      </c>
      <c r="C112" s="14"/>
      <c r="D112" s="12"/>
      <c r="E112" s="13"/>
      <c r="F112" s="200"/>
      <c r="G112" s="200"/>
      <c r="H112" s="200"/>
      <c r="I112" s="200"/>
      <c r="J112" s="200"/>
      <c r="K112" s="200"/>
      <c r="L112" s="201"/>
      <c r="M112" s="12"/>
      <c r="N112" s="15"/>
      <c r="O112" s="15"/>
    </row>
    <row r="113" spans="1:16" s="32" customFormat="1">
      <c r="A113" s="112"/>
      <c r="B113" s="43" t="s">
        <v>51</v>
      </c>
      <c r="C113" s="71" t="s">
        <v>53</v>
      </c>
      <c r="D113" s="12"/>
      <c r="E113" s="74">
        <v>1</v>
      </c>
      <c r="F113" s="38"/>
      <c r="G113" s="38"/>
      <c r="H113" s="38"/>
      <c r="I113" s="38"/>
      <c r="J113" s="38"/>
      <c r="K113" s="38"/>
      <c r="L113" s="29"/>
      <c r="M113" s="12"/>
      <c r="N113" s="15"/>
      <c r="O113" s="15"/>
    </row>
    <row r="114" spans="1:16" s="173" customFormat="1" ht="30">
      <c r="A114" s="112"/>
      <c r="B114" s="43" t="s">
        <v>54</v>
      </c>
      <c r="C114" s="71" t="s">
        <v>140</v>
      </c>
      <c r="D114" s="38"/>
      <c r="E114" s="74">
        <v>2</v>
      </c>
      <c r="F114" s="38"/>
      <c r="G114" s="38"/>
      <c r="H114" s="38"/>
      <c r="I114" s="38"/>
      <c r="J114" s="38"/>
      <c r="K114" s="38"/>
      <c r="L114" s="29"/>
      <c r="M114" s="38"/>
      <c r="N114" s="40"/>
      <c r="O114" s="40"/>
    </row>
    <row r="115" spans="1:16" s="32" customFormat="1" ht="45">
      <c r="A115" s="112"/>
      <c r="B115" s="43" t="s">
        <v>55</v>
      </c>
      <c r="C115" s="71" t="s">
        <v>56</v>
      </c>
      <c r="D115" s="12"/>
      <c r="E115" s="74">
        <v>1</v>
      </c>
      <c r="F115" s="38"/>
      <c r="G115" s="38"/>
      <c r="H115" s="38"/>
      <c r="I115" s="38"/>
      <c r="J115" s="38"/>
      <c r="K115" s="38"/>
      <c r="L115" s="29"/>
      <c r="M115" s="12"/>
      <c r="N115" s="15"/>
      <c r="O115" s="15"/>
    </row>
    <row r="116" spans="1:16" s="32" customFormat="1" ht="60">
      <c r="A116" s="112"/>
      <c r="B116" s="43" t="s">
        <v>103</v>
      </c>
      <c r="C116" s="71" t="s">
        <v>57</v>
      </c>
      <c r="D116" s="12"/>
      <c r="E116" s="74">
        <v>1</v>
      </c>
      <c r="F116" s="38"/>
      <c r="G116" s="38"/>
      <c r="H116" s="38"/>
      <c r="I116" s="38"/>
      <c r="J116" s="38"/>
      <c r="K116" s="38"/>
      <c r="L116" s="29"/>
      <c r="M116" s="12"/>
      <c r="N116" s="15"/>
      <c r="O116" s="15"/>
    </row>
    <row r="117" spans="1:16" s="32" customFormat="1" ht="30">
      <c r="A117" s="112"/>
      <c r="B117" s="43" t="s">
        <v>58</v>
      </c>
      <c r="C117" s="71" t="s">
        <v>59</v>
      </c>
      <c r="D117" s="12"/>
      <c r="E117" s="74">
        <v>1</v>
      </c>
      <c r="F117" s="38"/>
      <c r="G117" s="38"/>
      <c r="H117" s="38"/>
      <c r="I117" s="38"/>
      <c r="J117" s="38"/>
      <c r="K117" s="38"/>
      <c r="L117" s="29"/>
      <c r="M117" s="12"/>
      <c r="N117" s="15"/>
      <c r="O117" s="15"/>
    </row>
    <row r="118" spans="1:16" s="32" customFormat="1" ht="30">
      <c r="A118" s="112"/>
      <c r="B118" s="113" t="s">
        <v>60</v>
      </c>
      <c r="C118" s="80" t="s">
        <v>110</v>
      </c>
      <c r="D118" s="51"/>
      <c r="E118" s="81">
        <v>9</v>
      </c>
      <c r="F118" s="38"/>
      <c r="G118" s="38"/>
      <c r="H118" s="38"/>
      <c r="I118" s="38"/>
      <c r="J118" s="38"/>
      <c r="K118" s="38"/>
      <c r="L118" s="29"/>
      <c r="M118" s="12"/>
      <c r="N118" s="15"/>
      <c r="O118" s="15"/>
    </row>
    <row r="119" spans="1:16" s="32" customFormat="1" ht="30">
      <c r="A119" s="112"/>
      <c r="B119" s="113" t="s">
        <v>61</v>
      </c>
      <c r="C119" s="80" t="s">
        <v>111</v>
      </c>
      <c r="D119" s="51"/>
      <c r="E119" s="81">
        <v>11</v>
      </c>
      <c r="F119" s="38"/>
      <c r="G119" s="38"/>
      <c r="H119" s="38"/>
      <c r="I119" s="38"/>
      <c r="J119" s="38"/>
      <c r="K119" s="38"/>
      <c r="L119" s="29"/>
      <c r="M119" s="12"/>
      <c r="N119" s="15"/>
      <c r="O119" s="15"/>
    </row>
    <row r="120" spans="1:16" s="32" customFormat="1">
      <c r="A120" s="97" t="s">
        <v>101</v>
      </c>
      <c r="B120" s="18" t="s">
        <v>104</v>
      </c>
      <c r="C120" s="63"/>
      <c r="E120" s="93"/>
      <c r="F120" s="202">
        <f>E113+E114+E115+E116+E117+E118+E119</f>
        <v>26</v>
      </c>
      <c r="G120" s="203"/>
      <c r="H120" s="203"/>
      <c r="I120" s="203"/>
      <c r="J120" s="203"/>
      <c r="K120" s="203"/>
      <c r="L120" s="204"/>
      <c r="M120" s="66"/>
      <c r="N120" s="67"/>
      <c r="O120" s="93"/>
    </row>
    <row r="121" spans="1:16" s="32" customFormat="1">
      <c r="A121" s="97" t="s">
        <v>109</v>
      </c>
      <c r="B121" s="18" t="s">
        <v>14</v>
      </c>
      <c r="C121" s="198" t="s">
        <v>106</v>
      </c>
      <c r="E121" s="133">
        <v>0.1</v>
      </c>
      <c r="F121" s="63"/>
      <c r="L121" s="93"/>
      <c r="M121" s="66"/>
      <c r="N121" s="67"/>
      <c r="O121" s="93"/>
    </row>
    <row r="122" spans="1:16" s="32" customFormat="1">
      <c r="A122" s="98"/>
      <c r="B122" s="96" t="s">
        <v>19</v>
      </c>
      <c r="C122" s="199"/>
      <c r="D122" s="56"/>
      <c r="E122" s="132">
        <v>0.9</v>
      </c>
      <c r="F122" s="94"/>
      <c r="G122" s="56"/>
      <c r="H122" s="56"/>
      <c r="I122" s="56"/>
      <c r="J122" s="56"/>
      <c r="K122" s="56"/>
      <c r="L122" s="95"/>
      <c r="M122" s="130"/>
      <c r="N122" s="67"/>
      <c r="O122" s="93"/>
    </row>
    <row r="123" spans="1:16">
      <c r="A123" s="119">
        <v>9</v>
      </c>
      <c r="B123" s="115" t="s">
        <v>30</v>
      </c>
      <c r="C123" s="116"/>
      <c r="D123" s="116"/>
      <c r="E123" s="116"/>
      <c r="F123" s="116"/>
      <c r="G123" s="116"/>
      <c r="H123" s="116"/>
      <c r="I123" s="116"/>
      <c r="J123" s="116"/>
      <c r="K123" s="116"/>
      <c r="L123" s="118"/>
      <c r="M123" s="117">
        <f t="shared" ref="M123:N123" si="0">SUM(M30:M120)</f>
        <v>1889258.4000000004</v>
      </c>
      <c r="N123" s="117">
        <f t="shared" si="0"/>
        <v>2247002.4000000004</v>
      </c>
      <c r="O123" s="117">
        <f>SUM(O30:O120)</f>
        <v>4136260.8000000007</v>
      </c>
      <c r="P123" s="114"/>
    </row>
  </sheetData>
  <mergeCells count="44">
    <mergeCell ref="A6:B6"/>
    <mergeCell ref="C8:K8"/>
    <mergeCell ref="B12:B13"/>
    <mergeCell ref="A12:A13"/>
    <mergeCell ref="A1:L1"/>
    <mergeCell ref="A3:L3"/>
    <mergeCell ref="A4:L4"/>
    <mergeCell ref="C7:J7"/>
    <mergeCell ref="C14:E14"/>
    <mergeCell ref="C12:E13"/>
    <mergeCell ref="F38:L38"/>
    <mergeCell ref="C9:J9"/>
    <mergeCell ref="A8:B8"/>
    <mergeCell ref="D96:E96"/>
    <mergeCell ref="O12:O13"/>
    <mergeCell ref="D40:E40"/>
    <mergeCell ref="F50:L50"/>
    <mergeCell ref="D54:E54"/>
    <mergeCell ref="F56:L56"/>
    <mergeCell ref="F64:L64"/>
    <mergeCell ref="D31:E31"/>
    <mergeCell ref="F22:L22"/>
    <mergeCell ref="D29:E29"/>
    <mergeCell ref="F84:L84"/>
    <mergeCell ref="F42:L42"/>
    <mergeCell ref="F14:L14"/>
    <mergeCell ref="F12:L12"/>
    <mergeCell ref="M12:N12"/>
    <mergeCell ref="D68:E68"/>
    <mergeCell ref="F70:L70"/>
    <mergeCell ref="F78:L78"/>
    <mergeCell ref="D82:E82"/>
    <mergeCell ref="F92:L92"/>
    <mergeCell ref="F98:L98"/>
    <mergeCell ref="F106:L106"/>
    <mergeCell ref="D110:E110"/>
    <mergeCell ref="F112:L112"/>
    <mergeCell ref="F120:L120"/>
    <mergeCell ref="C51:C52"/>
    <mergeCell ref="C79:C80"/>
    <mergeCell ref="C93:C94"/>
    <mergeCell ref="C107:C108"/>
    <mergeCell ref="C121:C122"/>
    <mergeCell ref="C65:C66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ИНСТРУКЦИЯ</vt:lpstr>
      <vt:lpstr>2.7 АСУ</vt:lpstr>
      <vt:lpstr>'2.7 АСУ'!Область_печати</vt:lpstr>
      <vt:lpstr>ИНСТРУКЦИЯ!Область_печати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2014-03-19T08:01:40Z</dcterms:modified>
</cp:coreProperties>
</file>