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695"/>
  </bookViews>
  <sheets>
    <sheet name="Смета 11 граф c НР и СП" sheetId="1" r:id="rId1"/>
  </sheets>
  <externalReferences>
    <externalReference r:id="rId2"/>
  </externalReferences>
  <definedNames>
    <definedName name="_xlnm.Print_Titles" localSheetId="0">'Смета 11 граф c НР и СП'!$21:$21</definedName>
    <definedName name="_xlnm.Print_Area" localSheetId="0">'Смета 11 граф c НР и СП'!$A$1:$K$587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85" i="1"/>
  <c r="C585"/>
  <c r="I582"/>
  <c r="C582"/>
  <c r="H579"/>
  <c r="C579"/>
  <c r="H578"/>
  <c r="C578"/>
  <c r="H577"/>
  <c r="C577"/>
  <c r="H576"/>
  <c r="C576"/>
  <c r="H575"/>
  <c r="C575"/>
  <c r="H574"/>
  <c r="C574"/>
  <c r="H573"/>
  <c r="C573"/>
  <c r="H572"/>
  <c r="C572"/>
  <c r="H571"/>
  <c r="C571"/>
  <c r="H570"/>
  <c r="C570"/>
  <c r="H569"/>
  <c r="C569"/>
  <c r="K567"/>
  <c r="I567"/>
  <c r="AG566"/>
  <c r="K566"/>
  <c r="I566"/>
  <c r="H566"/>
  <c r="G566"/>
  <c r="H564"/>
  <c r="C564"/>
  <c r="H563"/>
  <c r="C563"/>
  <c r="H562"/>
  <c r="C562"/>
  <c r="H561"/>
  <c r="C561"/>
  <c r="H560"/>
  <c r="C560"/>
  <c r="H559"/>
  <c r="C559"/>
  <c r="H558"/>
  <c r="C558"/>
  <c r="H557"/>
  <c r="C557"/>
  <c r="K554"/>
  <c r="J554"/>
  <c r="I554"/>
  <c r="F554"/>
  <c r="E554"/>
  <c r="C554"/>
  <c r="K553"/>
  <c r="J553"/>
  <c r="I553"/>
  <c r="H553"/>
  <c r="G553"/>
  <c r="F553"/>
  <c r="E553"/>
  <c r="D553"/>
  <c r="C553"/>
  <c r="B553"/>
  <c r="A553"/>
  <c r="G552"/>
  <c r="E552"/>
  <c r="H551"/>
  <c r="G551"/>
  <c r="E551"/>
  <c r="D551"/>
  <c r="H550"/>
  <c r="G550"/>
  <c r="E550"/>
  <c r="D550"/>
  <c r="K549"/>
  <c r="J549"/>
  <c r="I549"/>
  <c r="F549"/>
  <c r="E549"/>
  <c r="C549"/>
  <c r="K548"/>
  <c r="J548"/>
  <c r="I548"/>
  <c r="H548"/>
  <c r="G548"/>
  <c r="F548"/>
  <c r="E548"/>
  <c r="D548"/>
  <c r="C548"/>
  <c r="B548"/>
  <c r="A548"/>
  <c r="K547"/>
  <c r="J547"/>
  <c r="I547"/>
  <c r="F547"/>
  <c r="E547"/>
  <c r="C547"/>
  <c r="K546"/>
  <c r="J546"/>
  <c r="I546"/>
  <c r="H546"/>
  <c r="G546"/>
  <c r="F546"/>
  <c r="E546"/>
  <c r="D546"/>
  <c r="C546"/>
  <c r="B546"/>
  <c r="A546"/>
  <c r="G545"/>
  <c r="E545"/>
  <c r="H544"/>
  <c r="G544"/>
  <c r="E544"/>
  <c r="D544"/>
  <c r="H543"/>
  <c r="G543"/>
  <c r="E543"/>
  <c r="D543"/>
  <c r="K542"/>
  <c r="J542"/>
  <c r="I542"/>
  <c r="F542"/>
  <c r="E542"/>
  <c r="C542"/>
  <c r="K541"/>
  <c r="J541"/>
  <c r="I541"/>
  <c r="H541"/>
  <c r="G541"/>
  <c r="F541"/>
  <c r="E541"/>
  <c r="D541"/>
  <c r="C541"/>
  <c r="B541"/>
  <c r="A541"/>
  <c r="K540"/>
  <c r="J540"/>
  <c r="I540"/>
  <c r="F540"/>
  <c r="E540"/>
  <c r="C540"/>
  <c r="K539"/>
  <c r="J539"/>
  <c r="I539"/>
  <c r="H539"/>
  <c r="G539"/>
  <c r="F539"/>
  <c r="E539"/>
  <c r="D539"/>
  <c r="C539"/>
  <c r="B539"/>
  <c r="A539"/>
  <c r="K538"/>
  <c r="J538"/>
  <c r="I538"/>
  <c r="F538"/>
  <c r="E538"/>
  <c r="C538"/>
  <c r="K537"/>
  <c r="J537"/>
  <c r="I537"/>
  <c r="H537"/>
  <c r="G537"/>
  <c r="F537"/>
  <c r="E537"/>
  <c r="D537"/>
  <c r="C537"/>
  <c r="B537"/>
  <c r="A537"/>
  <c r="K536"/>
  <c r="J536"/>
  <c r="I536"/>
  <c r="F536"/>
  <c r="E536"/>
  <c r="C536"/>
  <c r="K535"/>
  <c r="J535"/>
  <c r="I535"/>
  <c r="H535"/>
  <c r="G535"/>
  <c r="F535"/>
  <c r="E535"/>
  <c r="D535"/>
  <c r="C535"/>
  <c r="B535"/>
  <c r="A535"/>
  <c r="K534"/>
  <c r="J534"/>
  <c r="I534"/>
  <c r="F534"/>
  <c r="E534"/>
  <c r="C534"/>
  <c r="K533"/>
  <c r="J533"/>
  <c r="I533"/>
  <c r="H533"/>
  <c r="G533"/>
  <c r="F533"/>
  <c r="E533"/>
  <c r="D533"/>
  <c r="C533"/>
  <c r="B533"/>
  <c r="A533"/>
  <c r="K532"/>
  <c r="J532"/>
  <c r="I532"/>
  <c r="F532"/>
  <c r="E532"/>
  <c r="C532"/>
  <c r="K531"/>
  <c r="J531"/>
  <c r="I531"/>
  <c r="H531"/>
  <c r="G531"/>
  <c r="F531"/>
  <c r="E531"/>
  <c r="D531"/>
  <c r="C531"/>
  <c r="B531"/>
  <c r="A531"/>
  <c r="K530"/>
  <c r="J530"/>
  <c r="I530"/>
  <c r="F530"/>
  <c r="E530"/>
  <c r="C530"/>
  <c r="K529"/>
  <c r="J529"/>
  <c r="I529"/>
  <c r="H529"/>
  <c r="G529"/>
  <c r="F529"/>
  <c r="E529"/>
  <c r="D529"/>
  <c r="C529"/>
  <c r="B529"/>
  <c r="A529"/>
  <c r="K528"/>
  <c r="J528"/>
  <c r="I528"/>
  <c r="F528"/>
  <c r="E528"/>
  <c r="C528"/>
  <c r="K527"/>
  <c r="J527"/>
  <c r="I527"/>
  <c r="H527"/>
  <c r="G527"/>
  <c r="F527"/>
  <c r="E527"/>
  <c r="D527"/>
  <c r="C527"/>
  <c r="B527"/>
  <c r="A527"/>
  <c r="K526"/>
  <c r="J526"/>
  <c r="I526"/>
  <c r="F526"/>
  <c r="E526"/>
  <c r="C526"/>
  <c r="K525"/>
  <c r="J525"/>
  <c r="I525"/>
  <c r="H525"/>
  <c r="G525"/>
  <c r="F525"/>
  <c r="E525"/>
  <c r="D525"/>
  <c r="C525"/>
  <c r="B525"/>
  <c r="A525"/>
  <c r="K524"/>
  <c r="J524"/>
  <c r="I524"/>
  <c r="F524"/>
  <c r="E524"/>
  <c r="C524"/>
  <c r="K523"/>
  <c r="J523"/>
  <c r="I523"/>
  <c r="H523"/>
  <c r="G523"/>
  <c r="F523"/>
  <c r="E523"/>
  <c r="D523"/>
  <c r="C523"/>
  <c r="B523"/>
  <c r="A523"/>
  <c r="K522"/>
  <c r="J522"/>
  <c r="I522"/>
  <c r="F522"/>
  <c r="E522"/>
  <c r="C522"/>
  <c r="K521"/>
  <c r="J521"/>
  <c r="I521"/>
  <c r="H521"/>
  <c r="G521"/>
  <c r="F521"/>
  <c r="E521"/>
  <c r="D521"/>
  <c r="C521"/>
  <c r="B521"/>
  <c r="A521"/>
  <c r="K520"/>
  <c r="J520"/>
  <c r="I520"/>
  <c r="F520"/>
  <c r="E520"/>
  <c r="C520"/>
  <c r="K519"/>
  <c r="J519"/>
  <c r="I519"/>
  <c r="H519"/>
  <c r="G519"/>
  <c r="F519"/>
  <c r="E519"/>
  <c r="D519"/>
  <c r="C519"/>
  <c r="B519"/>
  <c r="A519"/>
  <c r="G518"/>
  <c r="E518"/>
  <c r="H517"/>
  <c r="G517"/>
  <c r="E517"/>
  <c r="D517"/>
  <c r="H516"/>
  <c r="G516"/>
  <c r="E516"/>
  <c r="D516"/>
  <c r="K515"/>
  <c r="J515"/>
  <c r="I515"/>
  <c r="F515"/>
  <c r="E515"/>
  <c r="C515"/>
  <c r="K514"/>
  <c r="J514"/>
  <c r="I514"/>
  <c r="H514"/>
  <c r="G514"/>
  <c r="F514"/>
  <c r="E514"/>
  <c r="D514"/>
  <c r="C514"/>
  <c r="B514"/>
  <c r="A514"/>
  <c r="K513"/>
  <c r="J513"/>
  <c r="I513"/>
  <c r="F513"/>
  <c r="E513"/>
  <c r="C513"/>
  <c r="K512"/>
  <c r="J512"/>
  <c r="I512"/>
  <c r="H512"/>
  <c r="G512"/>
  <c r="F512"/>
  <c r="E512"/>
  <c r="D512"/>
  <c r="C512"/>
  <c r="B512"/>
  <c r="A512"/>
  <c r="K511"/>
  <c r="J511"/>
  <c r="I511"/>
  <c r="F511"/>
  <c r="E511"/>
  <c r="C511"/>
  <c r="K510"/>
  <c r="J510"/>
  <c r="I510"/>
  <c r="H510"/>
  <c r="G510"/>
  <c r="F510"/>
  <c r="E510"/>
  <c r="D510"/>
  <c r="C510"/>
  <c r="B510"/>
  <c r="A510"/>
  <c r="G509"/>
  <c r="E509"/>
  <c r="H508"/>
  <c r="G508"/>
  <c r="E508"/>
  <c r="D508"/>
  <c r="H507"/>
  <c r="G507"/>
  <c r="E507"/>
  <c r="D507"/>
  <c r="K506"/>
  <c r="J506"/>
  <c r="I506"/>
  <c r="F506"/>
  <c r="E506"/>
  <c r="C506"/>
  <c r="K505"/>
  <c r="J505"/>
  <c r="I505"/>
  <c r="H505"/>
  <c r="G505"/>
  <c r="F505"/>
  <c r="E505"/>
  <c r="D505"/>
  <c r="C505"/>
  <c r="B505"/>
  <c r="A505"/>
  <c r="K504"/>
  <c r="J504"/>
  <c r="I504"/>
  <c r="F504"/>
  <c r="E504"/>
  <c r="C504"/>
  <c r="K503"/>
  <c r="J503"/>
  <c r="I503"/>
  <c r="H503"/>
  <c r="G503"/>
  <c r="F503"/>
  <c r="E503"/>
  <c r="D503"/>
  <c r="C503"/>
  <c r="B503"/>
  <c r="A503"/>
  <c r="K502"/>
  <c r="J502"/>
  <c r="I502"/>
  <c r="F502"/>
  <c r="E502"/>
  <c r="C502"/>
  <c r="K501"/>
  <c r="J501"/>
  <c r="I501"/>
  <c r="H501"/>
  <c r="G501"/>
  <c r="F501"/>
  <c r="E501"/>
  <c r="D501"/>
  <c r="C501"/>
  <c r="B501"/>
  <c r="A501"/>
  <c r="K500"/>
  <c r="J500"/>
  <c r="I500"/>
  <c r="F500"/>
  <c r="E500"/>
  <c r="C500"/>
  <c r="K499"/>
  <c r="J499"/>
  <c r="I499"/>
  <c r="H499"/>
  <c r="G499"/>
  <c r="F499"/>
  <c r="E499"/>
  <c r="D499"/>
  <c r="C499"/>
  <c r="B499"/>
  <c r="A499"/>
  <c r="G498"/>
  <c r="E498"/>
  <c r="H497"/>
  <c r="G497"/>
  <c r="E497"/>
  <c r="D497"/>
  <c r="H496"/>
  <c r="G496"/>
  <c r="E496"/>
  <c r="D496"/>
  <c r="K495"/>
  <c r="J495"/>
  <c r="I495"/>
  <c r="F495"/>
  <c r="E495"/>
  <c r="C495"/>
  <c r="K494"/>
  <c r="J494"/>
  <c r="I494"/>
  <c r="H494"/>
  <c r="G494"/>
  <c r="F494"/>
  <c r="E494"/>
  <c r="D494"/>
  <c r="C494"/>
  <c r="B494"/>
  <c r="A494"/>
  <c r="K493"/>
  <c r="J493"/>
  <c r="I493"/>
  <c r="F493"/>
  <c r="E493"/>
  <c r="C493"/>
  <c r="K492"/>
  <c r="J492"/>
  <c r="I492"/>
  <c r="H492"/>
  <c r="G492"/>
  <c r="F492"/>
  <c r="E492"/>
  <c r="D492"/>
  <c r="C492"/>
  <c r="B492"/>
  <c r="A492"/>
  <c r="K491"/>
  <c r="J491"/>
  <c r="I491"/>
  <c r="F491"/>
  <c r="E491"/>
  <c r="C491"/>
  <c r="K490"/>
  <c r="J490"/>
  <c r="I490"/>
  <c r="H490"/>
  <c r="G490"/>
  <c r="F490"/>
  <c r="E490"/>
  <c r="D490"/>
  <c r="C490"/>
  <c r="B490"/>
  <c r="A490"/>
  <c r="K489"/>
  <c r="J489"/>
  <c r="I489"/>
  <c r="F489"/>
  <c r="E489"/>
  <c r="C489"/>
  <c r="K488"/>
  <c r="J488"/>
  <c r="I488"/>
  <c r="H488"/>
  <c r="G488"/>
  <c r="F488"/>
  <c r="E488"/>
  <c r="D488"/>
  <c r="C488"/>
  <c r="B488"/>
  <c r="A488"/>
  <c r="K487"/>
  <c r="J487"/>
  <c r="I487"/>
  <c r="F487"/>
  <c r="E487"/>
  <c r="C487"/>
  <c r="K486"/>
  <c r="J486"/>
  <c r="I486"/>
  <c r="H486"/>
  <c r="G486"/>
  <c r="F486"/>
  <c r="E486"/>
  <c r="D486"/>
  <c r="C486"/>
  <c r="B486"/>
  <c r="A486"/>
  <c r="K485"/>
  <c r="J485"/>
  <c r="I485"/>
  <c r="F485"/>
  <c r="E485"/>
  <c r="C485"/>
  <c r="K484"/>
  <c r="J484"/>
  <c r="I484"/>
  <c r="H484"/>
  <c r="G484"/>
  <c r="F484"/>
  <c r="E484"/>
  <c r="D484"/>
  <c r="C484"/>
  <c r="B484"/>
  <c r="A484"/>
  <c r="G483"/>
  <c r="E483"/>
  <c r="H482"/>
  <c r="G482"/>
  <c r="E482"/>
  <c r="D482"/>
  <c r="H481"/>
  <c r="G481"/>
  <c r="E481"/>
  <c r="D481"/>
  <c r="K480"/>
  <c r="J480"/>
  <c r="I480"/>
  <c r="F480"/>
  <c r="E480"/>
  <c r="C480"/>
  <c r="K479"/>
  <c r="J479"/>
  <c r="I479"/>
  <c r="H479"/>
  <c r="G479"/>
  <c r="F479"/>
  <c r="E479"/>
  <c r="D479"/>
  <c r="C479"/>
  <c r="B479"/>
  <c r="A479"/>
  <c r="K478"/>
  <c r="J478"/>
  <c r="I478"/>
  <c r="F478"/>
  <c r="E478"/>
  <c r="C478"/>
  <c r="K477"/>
  <c r="J477"/>
  <c r="I477"/>
  <c r="H477"/>
  <c r="G477"/>
  <c r="F477"/>
  <c r="E477"/>
  <c r="D477"/>
  <c r="C477"/>
  <c r="B477"/>
  <c r="A477"/>
  <c r="K476"/>
  <c r="J476"/>
  <c r="I476"/>
  <c r="F476"/>
  <c r="E476"/>
  <c r="C476"/>
  <c r="K475"/>
  <c r="J475"/>
  <c r="I475"/>
  <c r="H475"/>
  <c r="G475"/>
  <c r="F475"/>
  <c r="E475"/>
  <c r="D475"/>
  <c r="C475"/>
  <c r="B475"/>
  <c r="A475"/>
  <c r="K474"/>
  <c r="J474"/>
  <c r="I474"/>
  <c r="F474"/>
  <c r="E474"/>
  <c r="C474"/>
  <c r="K473"/>
  <c r="J473"/>
  <c r="I473"/>
  <c r="H473"/>
  <c r="G473"/>
  <c r="F473"/>
  <c r="E473"/>
  <c r="D473"/>
  <c r="C473"/>
  <c r="B473"/>
  <c r="A473"/>
  <c r="K472"/>
  <c r="J472"/>
  <c r="I472"/>
  <c r="F472"/>
  <c r="E472"/>
  <c r="C472"/>
  <c r="K471"/>
  <c r="J471"/>
  <c r="I471"/>
  <c r="H471"/>
  <c r="G471"/>
  <c r="F471"/>
  <c r="E471"/>
  <c r="D471"/>
  <c r="C471"/>
  <c r="B471"/>
  <c r="A471"/>
  <c r="K470"/>
  <c r="J470"/>
  <c r="I470"/>
  <c r="F470"/>
  <c r="E470"/>
  <c r="C470"/>
  <c r="K469"/>
  <c r="J469"/>
  <c r="I469"/>
  <c r="H469"/>
  <c r="G469"/>
  <c r="F469"/>
  <c r="E469"/>
  <c r="D469"/>
  <c r="C469"/>
  <c r="B469"/>
  <c r="A469"/>
  <c r="G468"/>
  <c r="E468"/>
  <c r="H467"/>
  <c r="G467"/>
  <c r="E467"/>
  <c r="D467"/>
  <c r="H466"/>
  <c r="G466"/>
  <c r="E466"/>
  <c r="D466"/>
  <c r="K465"/>
  <c r="J465"/>
  <c r="I465"/>
  <c r="F465"/>
  <c r="E465"/>
  <c r="C465"/>
  <c r="K464"/>
  <c r="J464"/>
  <c r="I464"/>
  <c r="H464"/>
  <c r="G464"/>
  <c r="F464"/>
  <c r="E464"/>
  <c r="D464"/>
  <c r="C464"/>
  <c r="B464"/>
  <c r="A464"/>
  <c r="K463"/>
  <c r="J463"/>
  <c r="I463"/>
  <c r="F463"/>
  <c r="E463"/>
  <c r="C463"/>
  <c r="K462"/>
  <c r="J462"/>
  <c r="I462"/>
  <c r="H462"/>
  <c r="G462"/>
  <c r="F462"/>
  <c r="E462"/>
  <c r="D462"/>
  <c r="C462"/>
  <c r="B462"/>
  <c r="A462"/>
  <c r="K461"/>
  <c r="J461"/>
  <c r="I461"/>
  <c r="F461"/>
  <c r="E461"/>
  <c r="C461"/>
  <c r="K460"/>
  <c r="J460"/>
  <c r="I460"/>
  <c r="H460"/>
  <c r="G460"/>
  <c r="F460"/>
  <c r="E460"/>
  <c r="D460"/>
  <c r="C460"/>
  <c r="B460"/>
  <c r="A460"/>
  <c r="K459"/>
  <c r="J459"/>
  <c r="I459"/>
  <c r="F459"/>
  <c r="E459"/>
  <c r="C459"/>
  <c r="K458"/>
  <c r="J458"/>
  <c r="I458"/>
  <c r="H458"/>
  <c r="G458"/>
  <c r="F458"/>
  <c r="E458"/>
  <c r="D458"/>
  <c r="C458"/>
  <c r="B458"/>
  <c r="A458"/>
  <c r="K457"/>
  <c r="J457"/>
  <c r="I457"/>
  <c r="F457"/>
  <c r="E457"/>
  <c r="C457"/>
  <c r="K456"/>
  <c r="J456"/>
  <c r="I456"/>
  <c r="H456"/>
  <c r="G456"/>
  <c r="F456"/>
  <c r="E456"/>
  <c r="D456"/>
  <c r="C456"/>
  <c r="B456"/>
  <c r="A456"/>
  <c r="K455"/>
  <c r="J455"/>
  <c r="I455"/>
  <c r="F455"/>
  <c r="E455"/>
  <c r="C455"/>
  <c r="K454"/>
  <c r="J454"/>
  <c r="I454"/>
  <c r="H454"/>
  <c r="G454"/>
  <c r="F454"/>
  <c r="E454"/>
  <c r="D454"/>
  <c r="C454"/>
  <c r="B454"/>
  <c r="A454"/>
  <c r="G453"/>
  <c r="E453"/>
  <c r="H452"/>
  <c r="G452"/>
  <c r="E452"/>
  <c r="D452"/>
  <c r="H451"/>
  <c r="G451"/>
  <c r="E451"/>
  <c r="D451"/>
  <c r="K450"/>
  <c r="J450"/>
  <c r="I450"/>
  <c r="F450"/>
  <c r="E450"/>
  <c r="C450"/>
  <c r="K449"/>
  <c r="J449"/>
  <c r="I449"/>
  <c r="H449"/>
  <c r="G449"/>
  <c r="F449"/>
  <c r="E449"/>
  <c r="D449"/>
  <c r="C449"/>
  <c r="B449"/>
  <c r="A449"/>
  <c r="K448"/>
  <c r="J448"/>
  <c r="I448"/>
  <c r="F448"/>
  <c r="E448"/>
  <c r="C448"/>
  <c r="K447"/>
  <c r="J447"/>
  <c r="I447"/>
  <c r="H447"/>
  <c r="G447"/>
  <c r="F447"/>
  <c r="E447"/>
  <c r="D447"/>
  <c r="C447"/>
  <c r="B447"/>
  <c r="A447"/>
  <c r="K446"/>
  <c r="J446"/>
  <c r="I446"/>
  <c r="F446"/>
  <c r="E446"/>
  <c r="C446"/>
  <c r="K445"/>
  <c r="J445"/>
  <c r="I445"/>
  <c r="H445"/>
  <c r="G445"/>
  <c r="F445"/>
  <c r="E445"/>
  <c r="D445"/>
  <c r="C445"/>
  <c r="B445"/>
  <c r="A445"/>
  <c r="K444"/>
  <c r="J444"/>
  <c r="I444"/>
  <c r="F444"/>
  <c r="E444"/>
  <c r="C444"/>
  <c r="K443"/>
  <c r="J443"/>
  <c r="I443"/>
  <c r="H443"/>
  <c r="G443"/>
  <c r="F443"/>
  <c r="E443"/>
  <c r="D443"/>
  <c r="C443"/>
  <c r="B443"/>
  <c r="A443"/>
  <c r="K442"/>
  <c r="J442"/>
  <c r="I442"/>
  <c r="F442"/>
  <c r="E442"/>
  <c r="C442"/>
  <c r="K441"/>
  <c r="J441"/>
  <c r="I441"/>
  <c r="H441"/>
  <c r="G441"/>
  <c r="F441"/>
  <c r="E441"/>
  <c r="D441"/>
  <c r="C441"/>
  <c r="B441"/>
  <c r="A441"/>
  <c r="K440"/>
  <c r="J440"/>
  <c r="I440"/>
  <c r="F440"/>
  <c r="E440"/>
  <c r="C440"/>
  <c r="K439"/>
  <c r="J439"/>
  <c r="I439"/>
  <c r="H439"/>
  <c r="G439"/>
  <c r="F439"/>
  <c r="E439"/>
  <c r="D439"/>
  <c r="C439"/>
  <c r="B439"/>
  <c r="A439"/>
  <c r="G438"/>
  <c r="E438"/>
  <c r="H437"/>
  <c r="G437"/>
  <c r="E437"/>
  <c r="D437"/>
  <c r="H436"/>
  <c r="G436"/>
  <c r="E436"/>
  <c r="D436"/>
  <c r="K435"/>
  <c r="J435"/>
  <c r="I435"/>
  <c r="F435"/>
  <c r="E435"/>
  <c r="C435"/>
  <c r="K434"/>
  <c r="J434"/>
  <c r="I434"/>
  <c r="H434"/>
  <c r="G434"/>
  <c r="F434"/>
  <c r="E434"/>
  <c r="D434"/>
  <c r="C434"/>
  <c r="B434"/>
  <c r="A434"/>
  <c r="K433"/>
  <c r="J433"/>
  <c r="I433"/>
  <c r="F433"/>
  <c r="E433"/>
  <c r="C433"/>
  <c r="K432"/>
  <c r="J432"/>
  <c r="I432"/>
  <c r="H432"/>
  <c r="G432"/>
  <c r="F432"/>
  <c r="E432"/>
  <c r="D432"/>
  <c r="C432"/>
  <c r="B432"/>
  <c r="A432"/>
  <c r="K431"/>
  <c r="J431"/>
  <c r="I431"/>
  <c r="F431"/>
  <c r="E431"/>
  <c r="C431"/>
  <c r="K430"/>
  <c r="J430"/>
  <c r="I430"/>
  <c r="H430"/>
  <c r="G430"/>
  <c r="F430"/>
  <c r="E430"/>
  <c r="D430"/>
  <c r="C430"/>
  <c r="B430"/>
  <c r="A430"/>
  <c r="K429"/>
  <c r="J429"/>
  <c r="I429"/>
  <c r="F429"/>
  <c r="E429"/>
  <c r="C429"/>
  <c r="K428"/>
  <c r="J428"/>
  <c r="I428"/>
  <c r="H428"/>
  <c r="G428"/>
  <c r="F428"/>
  <c r="E428"/>
  <c r="D428"/>
  <c r="C428"/>
  <c r="B428"/>
  <c r="A428"/>
  <c r="K427"/>
  <c r="J427"/>
  <c r="I427"/>
  <c r="F427"/>
  <c r="E427"/>
  <c r="C427"/>
  <c r="K426"/>
  <c r="J426"/>
  <c r="I426"/>
  <c r="H426"/>
  <c r="G426"/>
  <c r="F426"/>
  <c r="E426"/>
  <c r="D426"/>
  <c r="C426"/>
  <c r="B426"/>
  <c r="A426"/>
  <c r="K425"/>
  <c r="J425"/>
  <c r="I425"/>
  <c r="F425"/>
  <c r="E425"/>
  <c r="C425"/>
  <c r="K424"/>
  <c r="J424"/>
  <c r="I424"/>
  <c r="H424"/>
  <c r="G424"/>
  <c r="F424"/>
  <c r="E424"/>
  <c r="D424"/>
  <c r="C424"/>
  <c r="B424"/>
  <c r="A424"/>
  <c r="G423"/>
  <c r="E423"/>
  <c r="H422"/>
  <c r="G422"/>
  <c r="E422"/>
  <c r="D422"/>
  <c r="H421"/>
  <c r="G421"/>
  <c r="E421"/>
  <c r="D421"/>
  <c r="K420"/>
  <c r="J420"/>
  <c r="I420"/>
  <c r="F420"/>
  <c r="E420"/>
  <c r="C420"/>
  <c r="K419"/>
  <c r="J419"/>
  <c r="I419"/>
  <c r="H419"/>
  <c r="G419"/>
  <c r="F419"/>
  <c r="E419"/>
  <c r="D419"/>
  <c r="C419"/>
  <c r="B419"/>
  <c r="A419"/>
  <c r="K418"/>
  <c r="J418"/>
  <c r="I418"/>
  <c r="F418"/>
  <c r="E418"/>
  <c r="C418"/>
  <c r="K417"/>
  <c r="J417"/>
  <c r="I417"/>
  <c r="H417"/>
  <c r="G417"/>
  <c r="F417"/>
  <c r="E417"/>
  <c r="D417"/>
  <c r="C417"/>
  <c r="B417"/>
  <c r="A417"/>
  <c r="K416"/>
  <c r="J416"/>
  <c r="I416"/>
  <c r="F416"/>
  <c r="E416"/>
  <c r="C416"/>
  <c r="K415"/>
  <c r="J415"/>
  <c r="I415"/>
  <c r="H415"/>
  <c r="G415"/>
  <c r="F415"/>
  <c r="E415"/>
  <c r="D415"/>
  <c r="C415"/>
  <c r="B415"/>
  <c r="A415"/>
  <c r="K414"/>
  <c r="J414"/>
  <c r="I414"/>
  <c r="F414"/>
  <c r="E414"/>
  <c r="C414"/>
  <c r="K413"/>
  <c r="J413"/>
  <c r="I413"/>
  <c r="H413"/>
  <c r="G413"/>
  <c r="F413"/>
  <c r="E413"/>
  <c r="D413"/>
  <c r="C413"/>
  <c r="B413"/>
  <c r="A413"/>
  <c r="K412"/>
  <c r="J412"/>
  <c r="I412"/>
  <c r="F412"/>
  <c r="E412"/>
  <c r="C412"/>
  <c r="K411"/>
  <c r="J411"/>
  <c r="I411"/>
  <c r="H411"/>
  <c r="G411"/>
  <c r="F411"/>
  <c r="E411"/>
  <c r="D411"/>
  <c r="C411"/>
  <c r="B411"/>
  <c r="A411"/>
  <c r="K410"/>
  <c r="J410"/>
  <c r="I410"/>
  <c r="F410"/>
  <c r="E410"/>
  <c r="C410"/>
  <c r="K409"/>
  <c r="J409"/>
  <c r="I409"/>
  <c r="H409"/>
  <c r="G409"/>
  <c r="F409"/>
  <c r="E409"/>
  <c r="D409"/>
  <c r="C409"/>
  <c r="B409"/>
  <c r="A409"/>
  <c r="G408"/>
  <c r="E408"/>
  <c r="H407"/>
  <c r="G407"/>
  <c r="E407"/>
  <c r="D407"/>
  <c r="H406"/>
  <c r="G406"/>
  <c r="E406"/>
  <c r="D406"/>
  <c r="K405"/>
  <c r="J405"/>
  <c r="I405"/>
  <c r="F405"/>
  <c r="E405"/>
  <c r="C405"/>
  <c r="K404"/>
  <c r="J404"/>
  <c r="I404"/>
  <c r="H404"/>
  <c r="G404"/>
  <c r="F404"/>
  <c r="E404"/>
  <c r="D404"/>
  <c r="C404"/>
  <c r="B404"/>
  <c r="A404"/>
  <c r="K403"/>
  <c r="J403"/>
  <c r="I403"/>
  <c r="F403"/>
  <c r="E403"/>
  <c r="C403"/>
  <c r="K402"/>
  <c r="J402"/>
  <c r="I402"/>
  <c r="H402"/>
  <c r="G402"/>
  <c r="F402"/>
  <c r="E402"/>
  <c r="D402"/>
  <c r="C402"/>
  <c r="B402"/>
  <c r="A402"/>
  <c r="K401"/>
  <c r="J401"/>
  <c r="I401"/>
  <c r="F401"/>
  <c r="E401"/>
  <c r="C401"/>
  <c r="K400"/>
  <c r="J400"/>
  <c r="I400"/>
  <c r="H400"/>
  <c r="G400"/>
  <c r="F400"/>
  <c r="E400"/>
  <c r="D400"/>
  <c r="C400"/>
  <c r="B400"/>
  <c r="A400"/>
  <c r="K399"/>
  <c r="J399"/>
  <c r="I399"/>
  <c r="F399"/>
  <c r="E399"/>
  <c r="C399"/>
  <c r="K398"/>
  <c r="J398"/>
  <c r="I398"/>
  <c r="H398"/>
  <c r="G398"/>
  <c r="F398"/>
  <c r="E398"/>
  <c r="D398"/>
  <c r="C398"/>
  <c r="B398"/>
  <c r="A398"/>
  <c r="K397"/>
  <c r="J397"/>
  <c r="I397"/>
  <c r="F397"/>
  <c r="E397"/>
  <c r="C397"/>
  <c r="K396"/>
  <c r="J396"/>
  <c r="I396"/>
  <c r="H396"/>
  <c r="G396"/>
  <c r="F396"/>
  <c r="E396"/>
  <c r="D396"/>
  <c r="C396"/>
  <c r="B396"/>
  <c r="A396"/>
  <c r="G395"/>
  <c r="E395"/>
  <c r="H394"/>
  <c r="G394"/>
  <c r="E394"/>
  <c r="D394"/>
  <c r="H393"/>
  <c r="G393"/>
  <c r="E393"/>
  <c r="D393"/>
  <c r="K392"/>
  <c r="J392"/>
  <c r="I392"/>
  <c r="F392"/>
  <c r="E392"/>
  <c r="C392"/>
  <c r="K391"/>
  <c r="J391"/>
  <c r="I391"/>
  <c r="H391"/>
  <c r="G391"/>
  <c r="F391"/>
  <c r="E391"/>
  <c r="D391"/>
  <c r="C391"/>
  <c r="B391"/>
  <c r="A391"/>
  <c r="K390"/>
  <c r="J390"/>
  <c r="I390"/>
  <c r="F390"/>
  <c r="E390"/>
  <c r="C390"/>
  <c r="K389"/>
  <c r="J389"/>
  <c r="I389"/>
  <c r="H389"/>
  <c r="G389"/>
  <c r="F389"/>
  <c r="E389"/>
  <c r="D389"/>
  <c r="C389"/>
  <c r="B389"/>
  <c r="A389"/>
  <c r="K388"/>
  <c r="J388"/>
  <c r="I388"/>
  <c r="F388"/>
  <c r="E388"/>
  <c r="C388"/>
  <c r="K387"/>
  <c r="J387"/>
  <c r="I387"/>
  <c r="H387"/>
  <c r="G387"/>
  <c r="F387"/>
  <c r="E387"/>
  <c r="D387"/>
  <c r="C387"/>
  <c r="B387"/>
  <c r="A387"/>
  <c r="K386"/>
  <c r="J386"/>
  <c r="I386"/>
  <c r="F386"/>
  <c r="E386"/>
  <c r="C386"/>
  <c r="K385"/>
  <c r="J385"/>
  <c r="I385"/>
  <c r="H385"/>
  <c r="G385"/>
  <c r="F385"/>
  <c r="E385"/>
  <c r="D385"/>
  <c r="C385"/>
  <c r="B385"/>
  <c r="A385"/>
  <c r="K384"/>
  <c r="J384"/>
  <c r="I384"/>
  <c r="F384"/>
  <c r="E384"/>
  <c r="C384"/>
  <c r="K383"/>
  <c r="J383"/>
  <c r="I383"/>
  <c r="H383"/>
  <c r="G383"/>
  <c r="F383"/>
  <c r="E383"/>
  <c r="D383"/>
  <c r="C383"/>
  <c r="B383"/>
  <c r="A383"/>
  <c r="K382"/>
  <c r="J382"/>
  <c r="I382"/>
  <c r="F382"/>
  <c r="E382"/>
  <c r="C382"/>
  <c r="K381"/>
  <c r="J381"/>
  <c r="I381"/>
  <c r="H381"/>
  <c r="G381"/>
  <c r="F381"/>
  <c r="E381"/>
  <c r="D381"/>
  <c r="C381"/>
  <c r="B381"/>
  <c r="A381"/>
  <c r="K380"/>
  <c r="J380"/>
  <c r="I380"/>
  <c r="F380"/>
  <c r="E380"/>
  <c r="C380"/>
  <c r="K379"/>
  <c r="J379"/>
  <c r="I379"/>
  <c r="H379"/>
  <c r="G379"/>
  <c r="F379"/>
  <c r="E379"/>
  <c r="D379"/>
  <c r="C379"/>
  <c r="B379"/>
  <c r="A379"/>
  <c r="K378"/>
  <c r="J378"/>
  <c r="I378"/>
  <c r="F378"/>
  <c r="E378"/>
  <c r="C378"/>
  <c r="K377"/>
  <c r="J377"/>
  <c r="I377"/>
  <c r="H377"/>
  <c r="G377"/>
  <c r="F377"/>
  <c r="E377"/>
  <c r="D377"/>
  <c r="C377"/>
  <c r="B377"/>
  <c r="A377"/>
  <c r="K376"/>
  <c r="J376"/>
  <c r="I376"/>
  <c r="F376"/>
  <c r="E376"/>
  <c r="C376"/>
  <c r="K375"/>
  <c r="J375"/>
  <c r="I375"/>
  <c r="H375"/>
  <c r="G375"/>
  <c r="F375"/>
  <c r="E375"/>
  <c r="D375"/>
  <c r="C375"/>
  <c r="B375"/>
  <c r="A375"/>
  <c r="K374"/>
  <c r="J374"/>
  <c r="I374"/>
  <c r="F374"/>
  <c r="E374"/>
  <c r="C374"/>
  <c r="K373"/>
  <c r="J373"/>
  <c r="I373"/>
  <c r="H373"/>
  <c r="G373"/>
  <c r="F373"/>
  <c r="E373"/>
  <c r="D373"/>
  <c r="C373"/>
  <c r="B373"/>
  <c r="A373"/>
  <c r="K372"/>
  <c r="J372"/>
  <c r="I372"/>
  <c r="F372"/>
  <c r="E372"/>
  <c r="C372"/>
  <c r="K371"/>
  <c r="J371"/>
  <c r="I371"/>
  <c r="H371"/>
  <c r="G371"/>
  <c r="F371"/>
  <c r="E371"/>
  <c r="D371"/>
  <c r="C371"/>
  <c r="B371"/>
  <c r="A371"/>
  <c r="K370"/>
  <c r="J370"/>
  <c r="I370"/>
  <c r="F370"/>
  <c r="E370"/>
  <c r="C370"/>
  <c r="K369"/>
  <c r="J369"/>
  <c r="I369"/>
  <c r="H369"/>
  <c r="G369"/>
  <c r="F369"/>
  <c r="E369"/>
  <c r="D369"/>
  <c r="C369"/>
  <c r="B369"/>
  <c r="A369"/>
  <c r="K368"/>
  <c r="J368"/>
  <c r="I368"/>
  <c r="F368"/>
  <c r="E368"/>
  <c r="C368"/>
  <c r="K367"/>
  <c r="J367"/>
  <c r="I367"/>
  <c r="H367"/>
  <c r="G367"/>
  <c r="F367"/>
  <c r="E367"/>
  <c r="D367"/>
  <c r="C367"/>
  <c r="B367"/>
  <c r="A367"/>
  <c r="K366"/>
  <c r="J366"/>
  <c r="I366"/>
  <c r="F366"/>
  <c r="E366"/>
  <c r="C366"/>
  <c r="K365"/>
  <c r="J365"/>
  <c r="I365"/>
  <c r="H365"/>
  <c r="G365"/>
  <c r="F365"/>
  <c r="E365"/>
  <c r="D365"/>
  <c r="C365"/>
  <c r="B365"/>
  <c r="A365"/>
  <c r="K364"/>
  <c r="J364"/>
  <c r="I364"/>
  <c r="F364"/>
  <c r="E364"/>
  <c r="C364"/>
  <c r="K363"/>
  <c r="J363"/>
  <c r="I363"/>
  <c r="H363"/>
  <c r="G363"/>
  <c r="F363"/>
  <c r="E363"/>
  <c r="D363"/>
  <c r="C363"/>
  <c r="B363"/>
  <c r="A363"/>
  <c r="K362"/>
  <c r="J362"/>
  <c r="I362"/>
  <c r="F362"/>
  <c r="E362"/>
  <c r="C362"/>
  <c r="K361"/>
  <c r="J361"/>
  <c r="I361"/>
  <c r="H361"/>
  <c r="G361"/>
  <c r="F361"/>
  <c r="E361"/>
  <c r="D361"/>
  <c r="C361"/>
  <c r="B361"/>
  <c r="A361"/>
  <c r="K360"/>
  <c r="J360"/>
  <c r="I360"/>
  <c r="F360"/>
  <c r="E360"/>
  <c r="C360"/>
  <c r="K359"/>
  <c r="J359"/>
  <c r="I359"/>
  <c r="H359"/>
  <c r="G359"/>
  <c r="F359"/>
  <c r="E359"/>
  <c r="D359"/>
  <c r="C359"/>
  <c r="B359"/>
  <c r="A359"/>
  <c r="K358"/>
  <c r="J358"/>
  <c r="I358"/>
  <c r="F358"/>
  <c r="E358"/>
  <c r="C358"/>
  <c r="K357"/>
  <c r="J357"/>
  <c r="I357"/>
  <c r="H357"/>
  <c r="G357"/>
  <c r="F357"/>
  <c r="E357"/>
  <c r="D357"/>
  <c r="C357"/>
  <c r="B357"/>
  <c r="A357"/>
  <c r="K356"/>
  <c r="J356"/>
  <c r="I356"/>
  <c r="F356"/>
  <c r="E356"/>
  <c r="C356"/>
  <c r="K355"/>
  <c r="J355"/>
  <c r="I355"/>
  <c r="H355"/>
  <c r="G355"/>
  <c r="F355"/>
  <c r="E355"/>
  <c r="D355"/>
  <c r="C355"/>
  <c r="B355"/>
  <c r="A355"/>
  <c r="K354"/>
  <c r="J354"/>
  <c r="I354"/>
  <c r="F354"/>
  <c r="E354"/>
  <c r="C354"/>
  <c r="K353"/>
  <c r="J353"/>
  <c r="I353"/>
  <c r="H353"/>
  <c r="G353"/>
  <c r="F353"/>
  <c r="E353"/>
  <c r="D353"/>
  <c r="C353"/>
  <c r="B353"/>
  <c r="A353"/>
  <c r="G352"/>
  <c r="E352"/>
  <c r="H351"/>
  <c r="G351"/>
  <c r="E351"/>
  <c r="D351"/>
  <c r="H350"/>
  <c r="G350"/>
  <c r="E350"/>
  <c r="D350"/>
  <c r="K349"/>
  <c r="J349"/>
  <c r="I349"/>
  <c r="F349"/>
  <c r="E349"/>
  <c r="C349"/>
  <c r="K348"/>
  <c r="J348"/>
  <c r="I348"/>
  <c r="H348"/>
  <c r="G348"/>
  <c r="F348"/>
  <c r="E348"/>
  <c r="D348"/>
  <c r="C348"/>
  <c r="B348"/>
  <c r="A348"/>
  <c r="K347"/>
  <c r="J347"/>
  <c r="I347"/>
  <c r="F347"/>
  <c r="E347"/>
  <c r="C347"/>
  <c r="K346"/>
  <c r="J346"/>
  <c r="I346"/>
  <c r="H346"/>
  <c r="G346"/>
  <c r="F346"/>
  <c r="E346"/>
  <c r="D346"/>
  <c r="C346"/>
  <c r="B346"/>
  <c r="A346"/>
  <c r="K345"/>
  <c r="J345"/>
  <c r="I345"/>
  <c r="F345"/>
  <c r="E345"/>
  <c r="C345"/>
  <c r="K344"/>
  <c r="J344"/>
  <c r="I344"/>
  <c r="H344"/>
  <c r="G344"/>
  <c r="F344"/>
  <c r="E344"/>
  <c r="D344"/>
  <c r="C344"/>
  <c r="B344"/>
  <c r="A344"/>
  <c r="K343"/>
  <c r="J343"/>
  <c r="I343"/>
  <c r="F343"/>
  <c r="E343"/>
  <c r="C343"/>
  <c r="K342"/>
  <c r="J342"/>
  <c r="I342"/>
  <c r="H342"/>
  <c r="G342"/>
  <c r="F342"/>
  <c r="E342"/>
  <c r="D342"/>
  <c r="C342"/>
  <c r="B342"/>
  <c r="A342"/>
  <c r="G341"/>
  <c r="E341"/>
  <c r="H340"/>
  <c r="G340"/>
  <c r="E340"/>
  <c r="D340"/>
  <c r="H339"/>
  <c r="G339"/>
  <c r="E339"/>
  <c r="D339"/>
  <c r="K338"/>
  <c r="J338"/>
  <c r="I338"/>
  <c r="F338"/>
  <c r="E338"/>
  <c r="C338"/>
  <c r="K337"/>
  <c r="J337"/>
  <c r="I337"/>
  <c r="H337"/>
  <c r="G337"/>
  <c r="F337"/>
  <c r="E337"/>
  <c r="D337"/>
  <c r="C337"/>
  <c r="B337"/>
  <c r="A337"/>
  <c r="K336"/>
  <c r="J336"/>
  <c r="I336"/>
  <c r="F336"/>
  <c r="E336"/>
  <c r="C336"/>
  <c r="K335"/>
  <c r="J335"/>
  <c r="I335"/>
  <c r="H335"/>
  <c r="G335"/>
  <c r="F335"/>
  <c r="E335"/>
  <c r="D335"/>
  <c r="C335"/>
  <c r="B335"/>
  <c r="A335"/>
  <c r="K334"/>
  <c r="J334"/>
  <c r="I334"/>
  <c r="F334"/>
  <c r="E334"/>
  <c r="C334"/>
  <c r="K333"/>
  <c r="J333"/>
  <c r="I333"/>
  <c r="H333"/>
  <c r="G333"/>
  <c r="F333"/>
  <c r="E333"/>
  <c r="D333"/>
  <c r="C333"/>
  <c r="B333"/>
  <c r="A333"/>
  <c r="K332"/>
  <c r="J332"/>
  <c r="I332"/>
  <c r="F332"/>
  <c r="E332"/>
  <c r="C332"/>
  <c r="K331"/>
  <c r="J331"/>
  <c r="I331"/>
  <c r="H331"/>
  <c r="G331"/>
  <c r="F331"/>
  <c r="E331"/>
  <c r="D331"/>
  <c r="C331"/>
  <c r="B331"/>
  <c r="A331"/>
  <c r="G330"/>
  <c r="E330"/>
  <c r="H329"/>
  <c r="G329"/>
  <c r="E329"/>
  <c r="D329"/>
  <c r="H328"/>
  <c r="G328"/>
  <c r="E328"/>
  <c r="D328"/>
  <c r="K327"/>
  <c r="J327"/>
  <c r="I327"/>
  <c r="F327"/>
  <c r="E327"/>
  <c r="C327"/>
  <c r="K326"/>
  <c r="J326"/>
  <c r="I326"/>
  <c r="H326"/>
  <c r="G326"/>
  <c r="F326"/>
  <c r="E326"/>
  <c r="D326"/>
  <c r="C326"/>
  <c r="B326"/>
  <c r="A326"/>
  <c r="K325"/>
  <c r="J325"/>
  <c r="I325"/>
  <c r="F325"/>
  <c r="E325"/>
  <c r="C325"/>
  <c r="K324"/>
  <c r="J324"/>
  <c r="I324"/>
  <c r="H324"/>
  <c r="G324"/>
  <c r="F324"/>
  <c r="E324"/>
  <c r="D324"/>
  <c r="C324"/>
  <c r="B324"/>
  <c r="A324"/>
  <c r="K323"/>
  <c r="J323"/>
  <c r="I323"/>
  <c r="F323"/>
  <c r="E323"/>
  <c r="C323"/>
  <c r="K322"/>
  <c r="J322"/>
  <c r="I322"/>
  <c r="H322"/>
  <c r="G322"/>
  <c r="F322"/>
  <c r="E322"/>
  <c r="D322"/>
  <c r="C322"/>
  <c r="B322"/>
  <c r="A322"/>
  <c r="K321"/>
  <c r="J321"/>
  <c r="I321"/>
  <c r="F321"/>
  <c r="E321"/>
  <c r="C321"/>
  <c r="K320"/>
  <c r="J320"/>
  <c r="I320"/>
  <c r="H320"/>
  <c r="G320"/>
  <c r="F320"/>
  <c r="E320"/>
  <c r="D320"/>
  <c r="C320"/>
  <c r="B320"/>
  <c r="A320"/>
  <c r="K319"/>
  <c r="J319"/>
  <c r="I319"/>
  <c r="F319"/>
  <c r="E319"/>
  <c r="C319"/>
  <c r="K318"/>
  <c r="J318"/>
  <c r="I318"/>
  <c r="H318"/>
  <c r="G318"/>
  <c r="F318"/>
  <c r="E318"/>
  <c r="D318"/>
  <c r="C318"/>
  <c r="B318"/>
  <c r="A318"/>
  <c r="K317"/>
  <c r="J317"/>
  <c r="I317"/>
  <c r="F317"/>
  <c r="E317"/>
  <c r="C317"/>
  <c r="K316"/>
  <c r="J316"/>
  <c r="I316"/>
  <c r="H316"/>
  <c r="G316"/>
  <c r="F316"/>
  <c r="E316"/>
  <c r="D316"/>
  <c r="C316"/>
  <c r="B316"/>
  <c r="A316"/>
  <c r="K315"/>
  <c r="J315"/>
  <c r="I315"/>
  <c r="F315"/>
  <c r="E315"/>
  <c r="C315"/>
  <c r="K314"/>
  <c r="J314"/>
  <c r="I314"/>
  <c r="H314"/>
  <c r="G314"/>
  <c r="F314"/>
  <c r="E314"/>
  <c r="D314"/>
  <c r="C314"/>
  <c r="B314"/>
  <c r="A314"/>
  <c r="K313"/>
  <c r="J313"/>
  <c r="I313"/>
  <c r="F313"/>
  <c r="E313"/>
  <c r="C313"/>
  <c r="K312"/>
  <c r="J312"/>
  <c r="I312"/>
  <c r="H312"/>
  <c r="G312"/>
  <c r="F312"/>
  <c r="E312"/>
  <c r="D312"/>
  <c r="C312"/>
  <c r="B312"/>
  <c r="A312"/>
  <c r="G311"/>
  <c r="E311"/>
  <c r="H310"/>
  <c r="G310"/>
  <c r="E310"/>
  <c r="D310"/>
  <c r="H309"/>
  <c r="G309"/>
  <c r="E309"/>
  <c r="D309"/>
  <c r="K308"/>
  <c r="J308"/>
  <c r="I308"/>
  <c r="F308"/>
  <c r="E308"/>
  <c r="C308"/>
  <c r="K307"/>
  <c r="J307"/>
  <c r="I307"/>
  <c r="H307"/>
  <c r="G307"/>
  <c r="F307"/>
  <c r="E307"/>
  <c r="D307"/>
  <c r="C307"/>
  <c r="B307"/>
  <c r="A307"/>
  <c r="K306"/>
  <c r="J306"/>
  <c r="I306"/>
  <c r="F306"/>
  <c r="E306"/>
  <c r="C306"/>
  <c r="K305"/>
  <c r="J305"/>
  <c r="I305"/>
  <c r="H305"/>
  <c r="G305"/>
  <c r="F305"/>
  <c r="E305"/>
  <c r="D305"/>
  <c r="C305"/>
  <c r="B305"/>
  <c r="A305"/>
  <c r="K304"/>
  <c r="J304"/>
  <c r="I304"/>
  <c r="F304"/>
  <c r="E304"/>
  <c r="C304"/>
  <c r="K303"/>
  <c r="J303"/>
  <c r="I303"/>
  <c r="H303"/>
  <c r="G303"/>
  <c r="F303"/>
  <c r="E303"/>
  <c r="D303"/>
  <c r="C303"/>
  <c r="B303"/>
  <c r="A303"/>
  <c r="G302"/>
  <c r="E302"/>
  <c r="H301"/>
  <c r="G301"/>
  <c r="E301"/>
  <c r="D301"/>
  <c r="H300"/>
  <c r="G300"/>
  <c r="E300"/>
  <c r="D300"/>
  <c r="K299"/>
  <c r="J299"/>
  <c r="I299"/>
  <c r="F299"/>
  <c r="E299"/>
  <c r="C299"/>
  <c r="K298"/>
  <c r="J298"/>
  <c r="I298"/>
  <c r="H298"/>
  <c r="G298"/>
  <c r="F298"/>
  <c r="E298"/>
  <c r="D298"/>
  <c r="C298"/>
  <c r="B298"/>
  <c r="A298"/>
  <c r="K297"/>
  <c r="J297"/>
  <c r="I297"/>
  <c r="F297"/>
  <c r="E297"/>
  <c r="C297"/>
  <c r="K296"/>
  <c r="J296"/>
  <c r="I296"/>
  <c r="H296"/>
  <c r="G296"/>
  <c r="F296"/>
  <c r="E296"/>
  <c r="D296"/>
  <c r="C296"/>
  <c r="B296"/>
  <c r="A296"/>
  <c r="K295"/>
  <c r="J295"/>
  <c r="I295"/>
  <c r="F295"/>
  <c r="E295"/>
  <c r="C295"/>
  <c r="K294"/>
  <c r="J294"/>
  <c r="I294"/>
  <c r="H294"/>
  <c r="G294"/>
  <c r="F294"/>
  <c r="E294"/>
  <c r="D294"/>
  <c r="C294"/>
  <c r="B294"/>
  <c r="A294"/>
  <c r="K293"/>
  <c r="J293"/>
  <c r="I293"/>
  <c r="F293"/>
  <c r="E293"/>
  <c r="C293"/>
  <c r="K292"/>
  <c r="J292"/>
  <c r="I292"/>
  <c r="H292"/>
  <c r="G292"/>
  <c r="F292"/>
  <c r="E292"/>
  <c r="D292"/>
  <c r="C292"/>
  <c r="B292"/>
  <c r="A292"/>
  <c r="K291"/>
  <c r="J291"/>
  <c r="I291"/>
  <c r="F291"/>
  <c r="E291"/>
  <c r="C291"/>
  <c r="K290"/>
  <c r="J290"/>
  <c r="I290"/>
  <c r="H290"/>
  <c r="G290"/>
  <c r="F290"/>
  <c r="E290"/>
  <c r="D290"/>
  <c r="C290"/>
  <c r="B290"/>
  <c r="A290"/>
  <c r="G289"/>
  <c r="E289"/>
  <c r="H288"/>
  <c r="G288"/>
  <c r="E288"/>
  <c r="D288"/>
  <c r="H287"/>
  <c r="G287"/>
  <c r="E287"/>
  <c r="D287"/>
  <c r="K286"/>
  <c r="J286"/>
  <c r="I286"/>
  <c r="F286"/>
  <c r="E286"/>
  <c r="C286"/>
  <c r="K285"/>
  <c r="J285"/>
  <c r="I285"/>
  <c r="H285"/>
  <c r="G285"/>
  <c r="F285"/>
  <c r="E285"/>
  <c r="D285"/>
  <c r="C285"/>
  <c r="B285"/>
  <c r="A285"/>
  <c r="K284"/>
  <c r="J284"/>
  <c r="I284"/>
  <c r="F284"/>
  <c r="E284"/>
  <c r="C284"/>
  <c r="K283"/>
  <c r="J283"/>
  <c r="I283"/>
  <c r="H283"/>
  <c r="G283"/>
  <c r="F283"/>
  <c r="E283"/>
  <c r="D283"/>
  <c r="C283"/>
  <c r="B283"/>
  <c r="A283"/>
  <c r="K282"/>
  <c r="J282"/>
  <c r="I282"/>
  <c r="F282"/>
  <c r="E282"/>
  <c r="C282"/>
  <c r="K281"/>
  <c r="J281"/>
  <c r="I281"/>
  <c r="H281"/>
  <c r="G281"/>
  <c r="F281"/>
  <c r="E281"/>
  <c r="D281"/>
  <c r="C281"/>
  <c r="B281"/>
  <c r="A281"/>
  <c r="K280"/>
  <c r="J280"/>
  <c r="I280"/>
  <c r="F280"/>
  <c r="E280"/>
  <c r="C280"/>
  <c r="K279"/>
  <c r="J279"/>
  <c r="I279"/>
  <c r="H279"/>
  <c r="G279"/>
  <c r="F279"/>
  <c r="E279"/>
  <c r="D279"/>
  <c r="C279"/>
  <c r="B279"/>
  <c r="A279"/>
  <c r="K278"/>
  <c r="J278"/>
  <c r="I278"/>
  <c r="F278"/>
  <c r="E278"/>
  <c r="C278"/>
  <c r="K277"/>
  <c r="J277"/>
  <c r="I277"/>
  <c r="H277"/>
  <c r="G277"/>
  <c r="F277"/>
  <c r="E277"/>
  <c r="D277"/>
  <c r="C277"/>
  <c r="B277"/>
  <c r="A277"/>
  <c r="K276"/>
  <c r="J276"/>
  <c r="I276"/>
  <c r="F276"/>
  <c r="E276"/>
  <c r="C276"/>
  <c r="K275"/>
  <c r="J275"/>
  <c r="I275"/>
  <c r="H275"/>
  <c r="G275"/>
  <c r="F275"/>
  <c r="E275"/>
  <c r="D275"/>
  <c r="C275"/>
  <c r="B275"/>
  <c r="A275"/>
  <c r="K274"/>
  <c r="J274"/>
  <c r="I274"/>
  <c r="F274"/>
  <c r="E274"/>
  <c r="C274"/>
  <c r="K273"/>
  <c r="J273"/>
  <c r="I273"/>
  <c r="H273"/>
  <c r="G273"/>
  <c r="F273"/>
  <c r="E273"/>
  <c r="D273"/>
  <c r="C273"/>
  <c r="B273"/>
  <c r="A273"/>
  <c r="K272"/>
  <c r="J272"/>
  <c r="I272"/>
  <c r="F272"/>
  <c r="E272"/>
  <c r="C272"/>
  <c r="K271"/>
  <c r="J271"/>
  <c r="I271"/>
  <c r="H271"/>
  <c r="G271"/>
  <c r="F271"/>
  <c r="E271"/>
  <c r="D271"/>
  <c r="C271"/>
  <c r="B271"/>
  <c r="A271"/>
  <c r="G270"/>
  <c r="E270"/>
  <c r="H269"/>
  <c r="G269"/>
  <c r="E269"/>
  <c r="D269"/>
  <c r="H268"/>
  <c r="G268"/>
  <c r="E268"/>
  <c r="D268"/>
  <c r="K267"/>
  <c r="J267"/>
  <c r="I267"/>
  <c r="F267"/>
  <c r="E267"/>
  <c r="C267"/>
  <c r="K266"/>
  <c r="J266"/>
  <c r="I266"/>
  <c r="H266"/>
  <c r="G266"/>
  <c r="F266"/>
  <c r="E266"/>
  <c r="D266"/>
  <c r="C266"/>
  <c r="B266"/>
  <c r="A266"/>
  <c r="K265"/>
  <c r="J265"/>
  <c r="I265"/>
  <c r="F265"/>
  <c r="E265"/>
  <c r="C265"/>
  <c r="K264"/>
  <c r="J264"/>
  <c r="I264"/>
  <c r="H264"/>
  <c r="G264"/>
  <c r="F264"/>
  <c r="E264"/>
  <c r="D264"/>
  <c r="C264"/>
  <c r="B264"/>
  <c r="A264"/>
  <c r="K263"/>
  <c r="J263"/>
  <c r="I263"/>
  <c r="F263"/>
  <c r="E263"/>
  <c r="C263"/>
  <c r="K262"/>
  <c r="J262"/>
  <c r="I262"/>
  <c r="H262"/>
  <c r="G262"/>
  <c r="F262"/>
  <c r="E262"/>
  <c r="D262"/>
  <c r="C262"/>
  <c r="B262"/>
  <c r="A262"/>
  <c r="K261"/>
  <c r="J261"/>
  <c r="I261"/>
  <c r="F261"/>
  <c r="E261"/>
  <c r="C261"/>
  <c r="K260"/>
  <c r="J260"/>
  <c r="I260"/>
  <c r="H260"/>
  <c r="G260"/>
  <c r="F260"/>
  <c r="E260"/>
  <c r="D260"/>
  <c r="C260"/>
  <c r="B260"/>
  <c r="A260"/>
  <c r="K259"/>
  <c r="J259"/>
  <c r="I259"/>
  <c r="F259"/>
  <c r="E259"/>
  <c r="C259"/>
  <c r="K258"/>
  <c r="J258"/>
  <c r="I258"/>
  <c r="H258"/>
  <c r="G258"/>
  <c r="F258"/>
  <c r="E258"/>
  <c r="D258"/>
  <c r="C258"/>
  <c r="B258"/>
  <c r="A258"/>
  <c r="K257"/>
  <c r="J257"/>
  <c r="I257"/>
  <c r="F257"/>
  <c r="E257"/>
  <c r="C257"/>
  <c r="K256"/>
  <c r="J256"/>
  <c r="I256"/>
  <c r="H256"/>
  <c r="G256"/>
  <c r="F256"/>
  <c r="E256"/>
  <c r="D256"/>
  <c r="C256"/>
  <c r="B256"/>
  <c r="A256"/>
  <c r="G255"/>
  <c r="E255"/>
  <c r="H254"/>
  <c r="G254"/>
  <c r="E254"/>
  <c r="D254"/>
  <c r="H253"/>
  <c r="G253"/>
  <c r="E253"/>
  <c r="D253"/>
  <c r="K252"/>
  <c r="J252"/>
  <c r="I252"/>
  <c r="F252"/>
  <c r="E252"/>
  <c r="C252"/>
  <c r="K251"/>
  <c r="J251"/>
  <c r="I251"/>
  <c r="H251"/>
  <c r="G251"/>
  <c r="F251"/>
  <c r="E251"/>
  <c r="D251"/>
  <c r="C251"/>
  <c r="B251"/>
  <c r="A251"/>
  <c r="K250"/>
  <c r="J250"/>
  <c r="I250"/>
  <c r="F250"/>
  <c r="E250"/>
  <c r="C250"/>
  <c r="K249"/>
  <c r="J249"/>
  <c r="I249"/>
  <c r="H249"/>
  <c r="G249"/>
  <c r="F249"/>
  <c r="E249"/>
  <c r="D249"/>
  <c r="C249"/>
  <c r="B249"/>
  <c r="A249"/>
  <c r="K248"/>
  <c r="J248"/>
  <c r="I248"/>
  <c r="F248"/>
  <c r="E248"/>
  <c r="C248"/>
  <c r="K247"/>
  <c r="J247"/>
  <c r="I247"/>
  <c r="H247"/>
  <c r="G247"/>
  <c r="F247"/>
  <c r="E247"/>
  <c r="D247"/>
  <c r="C247"/>
  <c r="B247"/>
  <c r="A247"/>
  <c r="K246"/>
  <c r="J246"/>
  <c r="I246"/>
  <c r="F246"/>
  <c r="E246"/>
  <c r="C246"/>
  <c r="K245"/>
  <c r="J245"/>
  <c r="I245"/>
  <c r="H245"/>
  <c r="G245"/>
  <c r="F245"/>
  <c r="E245"/>
  <c r="D245"/>
  <c r="C245"/>
  <c r="B245"/>
  <c r="A245"/>
  <c r="K244"/>
  <c r="J244"/>
  <c r="I244"/>
  <c r="F244"/>
  <c r="E244"/>
  <c r="C244"/>
  <c r="K243"/>
  <c r="J243"/>
  <c r="I243"/>
  <c r="H243"/>
  <c r="G243"/>
  <c r="F243"/>
  <c r="E243"/>
  <c r="D243"/>
  <c r="C243"/>
  <c r="B243"/>
  <c r="A243"/>
  <c r="K242"/>
  <c r="J242"/>
  <c r="I242"/>
  <c r="F242"/>
  <c r="E242"/>
  <c r="C242"/>
  <c r="K241"/>
  <c r="J241"/>
  <c r="I241"/>
  <c r="H241"/>
  <c r="G241"/>
  <c r="F241"/>
  <c r="E241"/>
  <c r="D241"/>
  <c r="C241"/>
  <c r="B241"/>
  <c r="A241"/>
  <c r="G240"/>
  <c r="E240"/>
  <c r="H239"/>
  <c r="G239"/>
  <c r="E239"/>
  <c r="D239"/>
  <c r="H238"/>
  <c r="G238"/>
  <c r="E238"/>
  <c r="D238"/>
  <c r="K237"/>
  <c r="J237"/>
  <c r="I237"/>
  <c r="F237"/>
  <c r="E237"/>
  <c r="C237"/>
  <c r="K236"/>
  <c r="J236"/>
  <c r="I236"/>
  <c r="H236"/>
  <c r="G236"/>
  <c r="F236"/>
  <c r="E236"/>
  <c r="D236"/>
  <c r="C236"/>
  <c r="B236"/>
  <c r="A236"/>
  <c r="K235"/>
  <c r="J235"/>
  <c r="I235"/>
  <c r="F235"/>
  <c r="E235"/>
  <c r="C235"/>
  <c r="K234"/>
  <c r="J234"/>
  <c r="I234"/>
  <c r="H234"/>
  <c r="G234"/>
  <c r="F234"/>
  <c r="E234"/>
  <c r="D234"/>
  <c r="C234"/>
  <c r="B234"/>
  <c r="A234"/>
  <c r="K233"/>
  <c r="J233"/>
  <c r="I233"/>
  <c r="F233"/>
  <c r="E233"/>
  <c r="C233"/>
  <c r="K232"/>
  <c r="J232"/>
  <c r="I232"/>
  <c r="H232"/>
  <c r="G232"/>
  <c r="F232"/>
  <c r="E232"/>
  <c r="D232"/>
  <c r="C232"/>
  <c r="B232"/>
  <c r="A232"/>
  <c r="K231"/>
  <c r="J231"/>
  <c r="I231"/>
  <c r="F231"/>
  <c r="E231"/>
  <c r="C231"/>
  <c r="K230"/>
  <c r="J230"/>
  <c r="I230"/>
  <c r="H230"/>
  <c r="G230"/>
  <c r="F230"/>
  <c r="E230"/>
  <c r="D230"/>
  <c r="C230"/>
  <c r="B230"/>
  <c r="A230"/>
  <c r="K229"/>
  <c r="J229"/>
  <c r="I229"/>
  <c r="F229"/>
  <c r="E229"/>
  <c r="C229"/>
  <c r="K228"/>
  <c r="J228"/>
  <c r="I228"/>
  <c r="H228"/>
  <c r="G228"/>
  <c r="F228"/>
  <c r="E228"/>
  <c r="D228"/>
  <c r="C228"/>
  <c r="B228"/>
  <c r="A228"/>
  <c r="K227"/>
  <c r="J227"/>
  <c r="I227"/>
  <c r="F227"/>
  <c r="E227"/>
  <c r="C227"/>
  <c r="K226"/>
  <c r="J226"/>
  <c r="I226"/>
  <c r="H226"/>
  <c r="G226"/>
  <c r="F226"/>
  <c r="E226"/>
  <c r="D226"/>
  <c r="C226"/>
  <c r="B226"/>
  <c r="A226"/>
  <c r="G225"/>
  <c r="E225"/>
  <c r="H224"/>
  <c r="G224"/>
  <c r="E224"/>
  <c r="D224"/>
  <c r="H223"/>
  <c r="G223"/>
  <c r="E223"/>
  <c r="D223"/>
  <c r="K222"/>
  <c r="J222"/>
  <c r="I222"/>
  <c r="F222"/>
  <c r="E222"/>
  <c r="C222"/>
  <c r="K221"/>
  <c r="J221"/>
  <c r="I221"/>
  <c r="H221"/>
  <c r="G221"/>
  <c r="F221"/>
  <c r="E221"/>
  <c r="D221"/>
  <c r="C221"/>
  <c r="B221"/>
  <c r="A221"/>
  <c r="K220"/>
  <c r="J220"/>
  <c r="I220"/>
  <c r="F220"/>
  <c r="E220"/>
  <c r="C220"/>
  <c r="K219"/>
  <c r="J219"/>
  <c r="I219"/>
  <c r="H219"/>
  <c r="G219"/>
  <c r="F219"/>
  <c r="E219"/>
  <c r="D219"/>
  <c r="C219"/>
  <c r="B219"/>
  <c r="A219"/>
  <c r="K218"/>
  <c r="J218"/>
  <c r="I218"/>
  <c r="F218"/>
  <c r="E218"/>
  <c r="C218"/>
  <c r="K217"/>
  <c r="J217"/>
  <c r="I217"/>
  <c r="H217"/>
  <c r="G217"/>
  <c r="F217"/>
  <c r="E217"/>
  <c r="D217"/>
  <c r="C217"/>
  <c r="B217"/>
  <c r="A217"/>
  <c r="K216"/>
  <c r="J216"/>
  <c r="I216"/>
  <c r="F216"/>
  <c r="E216"/>
  <c r="C216"/>
  <c r="K215"/>
  <c r="J215"/>
  <c r="I215"/>
  <c r="H215"/>
  <c r="G215"/>
  <c r="F215"/>
  <c r="E215"/>
  <c r="D215"/>
  <c r="C215"/>
  <c r="B215"/>
  <c r="A215"/>
  <c r="K214"/>
  <c r="J214"/>
  <c r="I214"/>
  <c r="F214"/>
  <c r="E214"/>
  <c r="C214"/>
  <c r="K213"/>
  <c r="J213"/>
  <c r="I213"/>
  <c r="H213"/>
  <c r="G213"/>
  <c r="F213"/>
  <c r="E213"/>
  <c r="D213"/>
  <c r="C213"/>
  <c r="B213"/>
  <c r="A213"/>
  <c r="K212"/>
  <c r="J212"/>
  <c r="I212"/>
  <c r="F212"/>
  <c r="E212"/>
  <c r="C212"/>
  <c r="K211"/>
  <c r="J211"/>
  <c r="I211"/>
  <c r="H211"/>
  <c r="G211"/>
  <c r="F211"/>
  <c r="E211"/>
  <c r="D211"/>
  <c r="C211"/>
  <c r="B211"/>
  <c r="A211"/>
  <c r="G210"/>
  <c r="E210"/>
  <c r="H209"/>
  <c r="G209"/>
  <c r="E209"/>
  <c r="D209"/>
  <c r="H208"/>
  <c r="G208"/>
  <c r="E208"/>
  <c r="D208"/>
  <c r="K207"/>
  <c r="J207"/>
  <c r="I207"/>
  <c r="F207"/>
  <c r="E207"/>
  <c r="C207"/>
  <c r="K206"/>
  <c r="J206"/>
  <c r="I206"/>
  <c r="H206"/>
  <c r="G206"/>
  <c r="F206"/>
  <c r="E206"/>
  <c r="D206"/>
  <c r="C206"/>
  <c r="B206"/>
  <c r="A206"/>
  <c r="K205"/>
  <c r="J205"/>
  <c r="I205"/>
  <c r="F205"/>
  <c r="E205"/>
  <c r="C205"/>
  <c r="K204"/>
  <c r="J204"/>
  <c r="I204"/>
  <c r="H204"/>
  <c r="G204"/>
  <c r="F204"/>
  <c r="E204"/>
  <c r="D204"/>
  <c r="C204"/>
  <c r="B204"/>
  <c r="A204"/>
  <c r="K203"/>
  <c r="J203"/>
  <c r="I203"/>
  <c r="F203"/>
  <c r="E203"/>
  <c r="C203"/>
  <c r="K202"/>
  <c r="J202"/>
  <c r="I202"/>
  <c r="H202"/>
  <c r="G202"/>
  <c r="F202"/>
  <c r="E202"/>
  <c r="D202"/>
  <c r="C202"/>
  <c r="B202"/>
  <c r="A202"/>
  <c r="K201"/>
  <c r="J201"/>
  <c r="I201"/>
  <c r="F201"/>
  <c r="E201"/>
  <c r="C201"/>
  <c r="K200"/>
  <c r="J200"/>
  <c r="I200"/>
  <c r="H200"/>
  <c r="G200"/>
  <c r="F200"/>
  <c r="E200"/>
  <c r="D200"/>
  <c r="C200"/>
  <c r="B200"/>
  <c r="A200"/>
  <c r="K199"/>
  <c r="J199"/>
  <c r="I199"/>
  <c r="F199"/>
  <c r="E199"/>
  <c r="C199"/>
  <c r="K198"/>
  <c r="J198"/>
  <c r="I198"/>
  <c r="H198"/>
  <c r="G198"/>
  <c r="F198"/>
  <c r="E198"/>
  <c r="D198"/>
  <c r="C198"/>
  <c r="B198"/>
  <c r="A198"/>
  <c r="K197"/>
  <c r="J197"/>
  <c r="I197"/>
  <c r="F197"/>
  <c r="E197"/>
  <c r="C197"/>
  <c r="K196"/>
  <c r="J196"/>
  <c r="I196"/>
  <c r="H196"/>
  <c r="G196"/>
  <c r="F196"/>
  <c r="E196"/>
  <c r="D196"/>
  <c r="C196"/>
  <c r="B196"/>
  <c r="A196"/>
  <c r="G195"/>
  <c r="E195"/>
  <c r="H194"/>
  <c r="G194"/>
  <c r="E194"/>
  <c r="D194"/>
  <c r="H193"/>
  <c r="G193"/>
  <c r="E193"/>
  <c r="D193"/>
  <c r="K192"/>
  <c r="J192"/>
  <c r="I192"/>
  <c r="F192"/>
  <c r="E192"/>
  <c r="C192"/>
  <c r="K191"/>
  <c r="J191"/>
  <c r="I191"/>
  <c r="H191"/>
  <c r="G191"/>
  <c r="F191"/>
  <c r="E191"/>
  <c r="D191"/>
  <c r="C191"/>
  <c r="B191"/>
  <c r="A191"/>
  <c r="K190"/>
  <c r="J190"/>
  <c r="I190"/>
  <c r="F190"/>
  <c r="E190"/>
  <c r="C190"/>
  <c r="K189"/>
  <c r="J189"/>
  <c r="I189"/>
  <c r="H189"/>
  <c r="G189"/>
  <c r="F189"/>
  <c r="E189"/>
  <c r="D189"/>
  <c r="C189"/>
  <c r="B189"/>
  <c r="A189"/>
  <c r="K188"/>
  <c r="J188"/>
  <c r="I188"/>
  <c r="F188"/>
  <c r="E188"/>
  <c r="C188"/>
  <c r="K187"/>
  <c r="J187"/>
  <c r="I187"/>
  <c r="H187"/>
  <c r="G187"/>
  <c r="F187"/>
  <c r="E187"/>
  <c r="D187"/>
  <c r="C187"/>
  <c r="B187"/>
  <c r="A187"/>
  <c r="G186"/>
  <c r="E186"/>
  <c r="H185"/>
  <c r="G185"/>
  <c r="E185"/>
  <c r="D185"/>
  <c r="H184"/>
  <c r="G184"/>
  <c r="E184"/>
  <c r="D184"/>
  <c r="K183"/>
  <c r="J183"/>
  <c r="I183"/>
  <c r="F183"/>
  <c r="E183"/>
  <c r="C183"/>
  <c r="K182"/>
  <c r="J182"/>
  <c r="I182"/>
  <c r="H182"/>
  <c r="G182"/>
  <c r="F182"/>
  <c r="E182"/>
  <c r="D182"/>
  <c r="C182"/>
  <c r="B182"/>
  <c r="A182"/>
  <c r="K181"/>
  <c r="J181"/>
  <c r="I181"/>
  <c r="F181"/>
  <c r="E181"/>
  <c r="C181"/>
  <c r="K180"/>
  <c r="J180"/>
  <c r="I180"/>
  <c r="H180"/>
  <c r="G180"/>
  <c r="F180"/>
  <c r="E180"/>
  <c r="D180"/>
  <c r="C180"/>
  <c r="B180"/>
  <c r="A180"/>
  <c r="G179"/>
  <c r="E179"/>
  <c r="H178"/>
  <c r="G178"/>
  <c r="E178"/>
  <c r="D178"/>
  <c r="H177"/>
  <c r="G177"/>
  <c r="E177"/>
  <c r="D177"/>
  <c r="K176"/>
  <c r="J176"/>
  <c r="I176"/>
  <c r="F176"/>
  <c r="E176"/>
  <c r="C176"/>
  <c r="K175"/>
  <c r="J175"/>
  <c r="I175"/>
  <c r="H175"/>
  <c r="G175"/>
  <c r="F175"/>
  <c r="E175"/>
  <c r="D175"/>
  <c r="C175"/>
  <c r="B175"/>
  <c r="A175"/>
  <c r="K174"/>
  <c r="J174"/>
  <c r="I174"/>
  <c r="F174"/>
  <c r="E174"/>
  <c r="C174"/>
  <c r="K173"/>
  <c r="J173"/>
  <c r="I173"/>
  <c r="H173"/>
  <c r="G173"/>
  <c r="F173"/>
  <c r="E173"/>
  <c r="D173"/>
  <c r="C173"/>
  <c r="B173"/>
  <c r="A173"/>
  <c r="K172"/>
  <c r="J172"/>
  <c r="I172"/>
  <c r="F172"/>
  <c r="E172"/>
  <c r="C172"/>
  <c r="K171"/>
  <c r="J171"/>
  <c r="I171"/>
  <c r="H171"/>
  <c r="G171"/>
  <c r="F171"/>
  <c r="E171"/>
  <c r="D171"/>
  <c r="C171"/>
  <c r="B171"/>
  <c r="A171"/>
  <c r="K170"/>
  <c r="J170"/>
  <c r="I170"/>
  <c r="F170"/>
  <c r="E170"/>
  <c r="C170"/>
  <c r="K169"/>
  <c r="J169"/>
  <c r="I169"/>
  <c r="H169"/>
  <c r="G169"/>
  <c r="F169"/>
  <c r="E169"/>
  <c r="D169"/>
  <c r="C169"/>
  <c r="B169"/>
  <c r="A169"/>
  <c r="G168"/>
  <c r="E168"/>
  <c r="H167"/>
  <c r="G167"/>
  <c r="E167"/>
  <c r="D167"/>
  <c r="H166"/>
  <c r="G166"/>
  <c r="E166"/>
  <c r="D166"/>
  <c r="K165"/>
  <c r="J165"/>
  <c r="I165"/>
  <c r="F165"/>
  <c r="E165"/>
  <c r="C165"/>
  <c r="K164"/>
  <c r="J164"/>
  <c r="I164"/>
  <c r="H164"/>
  <c r="G164"/>
  <c r="F164"/>
  <c r="E164"/>
  <c r="D164"/>
  <c r="C164"/>
  <c r="B164"/>
  <c r="A164"/>
  <c r="K163"/>
  <c r="J163"/>
  <c r="I163"/>
  <c r="F163"/>
  <c r="E163"/>
  <c r="C163"/>
  <c r="K162"/>
  <c r="J162"/>
  <c r="I162"/>
  <c r="H162"/>
  <c r="G162"/>
  <c r="F162"/>
  <c r="E162"/>
  <c r="D162"/>
  <c r="C162"/>
  <c r="B162"/>
  <c r="A162"/>
  <c r="K161"/>
  <c r="J161"/>
  <c r="I161"/>
  <c r="F161"/>
  <c r="E161"/>
  <c r="C161"/>
  <c r="K160"/>
  <c r="J160"/>
  <c r="I160"/>
  <c r="H160"/>
  <c r="G160"/>
  <c r="F160"/>
  <c r="E160"/>
  <c r="D160"/>
  <c r="C160"/>
  <c r="B160"/>
  <c r="A160"/>
  <c r="K159"/>
  <c r="J159"/>
  <c r="I159"/>
  <c r="F159"/>
  <c r="E159"/>
  <c r="C159"/>
  <c r="K158"/>
  <c r="J158"/>
  <c r="I158"/>
  <c r="H158"/>
  <c r="G158"/>
  <c r="F158"/>
  <c r="E158"/>
  <c r="D158"/>
  <c r="C158"/>
  <c r="B158"/>
  <c r="A158"/>
  <c r="K157"/>
  <c r="J157"/>
  <c r="I157"/>
  <c r="F157"/>
  <c r="E157"/>
  <c r="C157"/>
  <c r="K156"/>
  <c r="J156"/>
  <c r="I156"/>
  <c r="H156"/>
  <c r="G156"/>
  <c r="F156"/>
  <c r="E156"/>
  <c r="D156"/>
  <c r="C156"/>
  <c r="B156"/>
  <c r="A156"/>
  <c r="K155"/>
  <c r="J155"/>
  <c r="I155"/>
  <c r="F155"/>
  <c r="E155"/>
  <c r="C155"/>
  <c r="K154"/>
  <c r="J154"/>
  <c r="I154"/>
  <c r="H154"/>
  <c r="G154"/>
  <c r="F154"/>
  <c r="E154"/>
  <c r="D154"/>
  <c r="C154"/>
  <c r="B154"/>
  <c r="A154"/>
  <c r="K153"/>
  <c r="J153"/>
  <c r="I153"/>
  <c r="F153"/>
  <c r="E153"/>
  <c r="C153"/>
  <c r="K152"/>
  <c r="J152"/>
  <c r="I152"/>
  <c r="H152"/>
  <c r="G152"/>
  <c r="F152"/>
  <c r="E152"/>
  <c r="D152"/>
  <c r="C152"/>
  <c r="B152"/>
  <c r="A152"/>
  <c r="K151"/>
  <c r="J151"/>
  <c r="I151"/>
  <c r="F151"/>
  <c r="E151"/>
  <c r="C151"/>
  <c r="K150"/>
  <c r="J150"/>
  <c r="I150"/>
  <c r="H150"/>
  <c r="G150"/>
  <c r="F150"/>
  <c r="E150"/>
  <c r="D150"/>
  <c r="C150"/>
  <c r="B150"/>
  <c r="A150"/>
  <c r="K149"/>
  <c r="J149"/>
  <c r="I149"/>
  <c r="F149"/>
  <c r="E149"/>
  <c r="C149"/>
  <c r="K148"/>
  <c r="J148"/>
  <c r="I148"/>
  <c r="H148"/>
  <c r="G148"/>
  <c r="F148"/>
  <c r="E148"/>
  <c r="D148"/>
  <c r="C148"/>
  <c r="B148"/>
  <c r="A148"/>
  <c r="K147"/>
  <c r="J147"/>
  <c r="I147"/>
  <c r="F147"/>
  <c r="E147"/>
  <c r="C147"/>
  <c r="K146"/>
  <c r="J146"/>
  <c r="I146"/>
  <c r="H146"/>
  <c r="G146"/>
  <c r="F146"/>
  <c r="E146"/>
  <c r="D146"/>
  <c r="C146"/>
  <c r="B146"/>
  <c r="A146"/>
  <c r="K145"/>
  <c r="J145"/>
  <c r="I145"/>
  <c r="F145"/>
  <c r="E145"/>
  <c r="C145"/>
  <c r="K144"/>
  <c r="J144"/>
  <c r="I144"/>
  <c r="H144"/>
  <c r="G144"/>
  <c r="F144"/>
  <c r="E144"/>
  <c r="D144"/>
  <c r="C144"/>
  <c r="B144"/>
  <c r="A144"/>
  <c r="K143"/>
  <c r="J143"/>
  <c r="I143"/>
  <c r="F143"/>
  <c r="E143"/>
  <c r="C143"/>
  <c r="K142"/>
  <c r="J142"/>
  <c r="I142"/>
  <c r="H142"/>
  <c r="G142"/>
  <c r="F142"/>
  <c r="E142"/>
  <c r="D142"/>
  <c r="C142"/>
  <c r="B142"/>
  <c r="A142"/>
  <c r="K141"/>
  <c r="J141"/>
  <c r="I141"/>
  <c r="F141"/>
  <c r="E141"/>
  <c r="C141"/>
  <c r="K140"/>
  <c r="J140"/>
  <c r="I140"/>
  <c r="H140"/>
  <c r="G140"/>
  <c r="F140"/>
  <c r="E140"/>
  <c r="D140"/>
  <c r="C140"/>
  <c r="B140"/>
  <c r="A140"/>
  <c r="G139"/>
  <c r="E139"/>
  <c r="H138"/>
  <c r="G138"/>
  <c r="E138"/>
  <c r="D138"/>
  <c r="H137"/>
  <c r="G137"/>
  <c r="E137"/>
  <c r="D137"/>
  <c r="K136"/>
  <c r="J136"/>
  <c r="I136"/>
  <c r="F136"/>
  <c r="E136"/>
  <c r="C136"/>
  <c r="K135"/>
  <c r="J135"/>
  <c r="I135"/>
  <c r="H135"/>
  <c r="G135"/>
  <c r="F135"/>
  <c r="E135"/>
  <c r="D135"/>
  <c r="C135"/>
  <c r="B135"/>
  <c r="A135"/>
  <c r="K134"/>
  <c r="J134"/>
  <c r="I134"/>
  <c r="F134"/>
  <c r="E134"/>
  <c r="C134"/>
  <c r="K133"/>
  <c r="J133"/>
  <c r="I133"/>
  <c r="H133"/>
  <c r="G133"/>
  <c r="F133"/>
  <c r="E133"/>
  <c r="D133"/>
  <c r="C133"/>
  <c r="B133"/>
  <c r="A133"/>
  <c r="K132"/>
  <c r="J132"/>
  <c r="I132"/>
  <c r="F132"/>
  <c r="E132"/>
  <c r="C132"/>
  <c r="K131"/>
  <c r="J131"/>
  <c r="I131"/>
  <c r="H131"/>
  <c r="G131"/>
  <c r="F131"/>
  <c r="E131"/>
  <c r="D131"/>
  <c r="C131"/>
  <c r="B131"/>
  <c r="A131"/>
  <c r="K130"/>
  <c r="J130"/>
  <c r="I130"/>
  <c r="F130"/>
  <c r="E130"/>
  <c r="C130"/>
  <c r="K129"/>
  <c r="J129"/>
  <c r="I129"/>
  <c r="H129"/>
  <c r="G129"/>
  <c r="F129"/>
  <c r="E129"/>
  <c r="D129"/>
  <c r="C129"/>
  <c r="B129"/>
  <c r="A129"/>
  <c r="K128"/>
  <c r="J128"/>
  <c r="I128"/>
  <c r="F128"/>
  <c r="E128"/>
  <c r="C128"/>
  <c r="K127"/>
  <c r="J127"/>
  <c r="I127"/>
  <c r="H127"/>
  <c r="G127"/>
  <c r="F127"/>
  <c r="E127"/>
  <c r="D127"/>
  <c r="C127"/>
  <c r="B127"/>
  <c r="A127"/>
  <c r="K126"/>
  <c r="J126"/>
  <c r="I126"/>
  <c r="F126"/>
  <c r="E126"/>
  <c r="C126"/>
  <c r="K125"/>
  <c r="J125"/>
  <c r="I125"/>
  <c r="H125"/>
  <c r="G125"/>
  <c r="F125"/>
  <c r="E125"/>
  <c r="D125"/>
  <c r="C125"/>
  <c r="B125"/>
  <c r="A125"/>
  <c r="G124"/>
  <c r="E124"/>
  <c r="H123"/>
  <c r="G123"/>
  <c r="E123"/>
  <c r="D123"/>
  <c r="H122"/>
  <c r="G122"/>
  <c r="E122"/>
  <c r="D122"/>
  <c r="K121"/>
  <c r="J121"/>
  <c r="I121"/>
  <c r="F121"/>
  <c r="E121"/>
  <c r="C121"/>
  <c r="K120"/>
  <c r="J120"/>
  <c r="I120"/>
  <c r="H120"/>
  <c r="G120"/>
  <c r="F120"/>
  <c r="E120"/>
  <c r="D120"/>
  <c r="C120"/>
  <c r="B120"/>
  <c r="A120"/>
  <c r="K119"/>
  <c r="J119"/>
  <c r="I119"/>
  <c r="F119"/>
  <c r="E119"/>
  <c r="C119"/>
  <c r="K118"/>
  <c r="J118"/>
  <c r="I118"/>
  <c r="H118"/>
  <c r="G118"/>
  <c r="F118"/>
  <c r="E118"/>
  <c r="D118"/>
  <c r="C118"/>
  <c r="B118"/>
  <c r="A118"/>
  <c r="K117"/>
  <c r="J117"/>
  <c r="I117"/>
  <c r="F117"/>
  <c r="E117"/>
  <c r="C117"/>
  <c r="K116"/>
  <c r="J116"/>
  <c r="I116"/>
  <c r="H116"/>
  <c r="G116"/>
  <c r="F116"/>
  <c r="E116"/>
  <c r="D116"/>
  <c r="C116"/>
  <c r="B116"/>
  <c r="A116"/>
  <c r="K115"/>
  <c r="J115"/>
  <c r="I115"/>
  <c r="F115"/>
  <c r="E115"/>
  <c r="C115"/>
  <c r="K114"/>
  <c r="J114"/>
  <c r="I114"/>
  <c r="H114"/>
  <c r="G114"/>
  <c r="F114"/>
  <c r="E114"/>
  <c r="D114"/>
  <c r="C114"/>
  <c r="B114"/>
  <c r="A114"/>
  <c r="K113"/>
  <c r="J113"/>
  <c r="I113"/>
  <c r="F113"/>
  <c r="E113"/>
  <c r="C113"/>
  <c r="K112"/>
  <c r="J112"/>
  <c r="I112"/>
  <c r="H112"/>
  <c r="G112"/>
  <c r="F112"/>
  <c r="E112"/>
  <c r="D112"/>
  <c r="C112"/>
  <c r="B112"/>
  <c r="A112"/>
  <c r="K111"/>
  <c r="J111"/>
  <c r="I111"/>
  <c r="F111"/>
  <c r="E111"/>
  <c r="C111"/>
  <c r="K110"/>
  <c r="J110"/>
  <c r="I110"/>
  <c r="H110"/>
  <c r="G110"/>
  <c r="F110"/>
  <c r="E110"/>
  <c r="D110"/>
  <c r="C110"/>
  <c r="B110"/>
  <c r="A110"/>
  <c r="K109"/>
  <c r="J109"/>
  <c r="I109"/>
  <c r="F109"/>
  <c r="E109"/>
  <c r="C109"/>
  <c r="K108"/>
  <c r="J108"/>
  <c r="I108"/>
  <c r="H108"/>
  <c r="G108"/>
  <c r="F108"/>
  <c r="E108"/>
  <c r="D108"/>
  <c r="C108"/>
  <c r="B108"/>
  <c r="A108"/>
  <c r="K107"/>
  <c r="J107"/>
  <c r="I107"/>
  <c r="F107"/>
  <c r="E107"/>
  <c r="C107"/>
  <c r="K106"/>
  <c r="J106"/>
  <c r="I106"/>
  <c r="H106"/>
  <c r="G106"/>
  <c r="F106"/>
  <c r="E106"/>
  <c r="D106"/>
  <c r="C106"/>
  <c r="B106"/>
  <c r="A106"/>
  <c r="K105"/>
  <c r="J105"/>
  <c r="I105"/>
  <c r="F105"/>
  <c r="E105"/>
  <c r="C105"/>
  <c r="K104"/>
  <c r="J104"/>
  <c r="I104"/>
  <c r="H104"/>
  <c r="G104"/>
  <c r="F104"/>
  <c r="E104"/>
  <c r="D104"/>
  <c r="C104"/>
  <c r="B104"/>
  <c r="A104"/>
  <c r="K103"/>
  <c r="J103"/>
  <c r="I103"/>
  <c r="F103"/>
  <c r="E103"/>
  <c r="C103"/>
  <c r="K102"/>
  <c r="J102"/>
  <c r="I102"/>
  <c r="H102"/>
  <c r="G102"/>
  <c r="F102"/>
  <c r="E102"/>
  <c r="D102"/>
  <c r="C102"/>
  <c r="B102"/>
  <c r="A102"/>
  <c r="K101"/>
  <c r="J101"/>
  <c r="I101"/>
  <c r="F101"/>
  <c r="E101"/>
  <c r="C101"/>
  <c r="K100"/>
  <c r="J100"/>
  <c r="I100"/>
  <c r="H100"/>
  <c r="G100"/>
  <c r="F100"/>
  <c r="E100"/>
  <c r="D100"/>
  <c r="C100"/>
  <c r="B100"/>
  <c r="A100"/>
  <c r="K99"/>
  <c r="J99"/>
  <c r="I99"/>
  <c r="F99"/>
  <c r="E99"/>
  <c r="C99"/>
  <c r="K98"/>
  <c r="J98"/>
  <c r="I98"/>
  <c r="H98"/>
  <c r="G98"/>
  <c r="F98"/>
  <c r="E98"/>
  <c r="D98"/>
  <c r="C98"/>
  <c r="B98"/>
  <c r="A98"/>
  <c r="K97"/>
  <c r="J97"/>
  <c r="I97"/>
  <c r="F97"/>
  <c r="E97"/>
  <c r="C97"/>
  <c r="K96"/>
  <c r="J96"/>
  <c r="I96"/>
  <c r="H96"/>
  <c r="G96"/>
  <c r="F96"/>
  <c r="E96"/>
  <c r="D96"/>
  <c r="C96"/>
  <c r="B96"/>
  <c r="A96"/>
  <c r="K95"/>
  <c r="J95"/>
  <c r="I95"/>
  <c r="F95"/>
  <c r="E95"/>
  <c r="C95"/>
  <c r="K94"/>
  <c r="J94"/>
  <c r="I94"/>
  <c r="H94"/>
  <c r="G94"/>
  <c r="F94"/>
  <c r="E94"/>
  <c r="D94"/>
  <c r="C94"/>
  <c r="B94"/>
  <c r="A94"/>
  <c r="K93"/>
  <c r="J93"/>
  <c r="I93"/>
  <c r="F93"/>
  <c r="E93"/>
  <c r="C93"/>
  <c r="K92"/>
  <c r="J92"/>
  <c r="I92"/>
  <c r="H92"/>
  <c r="G92"/>
  <c r="F92"/>
  <c r="E92"/>
  <c r="D92"/>
  <c r="C92"/>
  <c r="B92"/>
  <c r="A92"/>
  <c r="K91"/>
  <c r="J91"/>
  <c r="I91"/>
  <c r="F91"/>
  <c r="E91"/>
  <c r="C91"/>
  <c r="K90"/>
  <c r="J90"/>
  <c r="I90"/>
  <c r="H90"/>
  <c r="G90"/>
  <c r="F90"/>
  <c r="E90"/>
  <c r="D90"/>
  <c r="C90"/>
  <c r="B90"/>
  <c r="A90"/>
  <c r="K89"/>
  <c r="J89"/>
  <c r="I89"/>
  <c r="F89"/>
  <c r="E89"/>
  <c r="C89"/>
  <c r="K88"/>
  <c r="J88"/>
  <c r="I88"/>
  <c r="H88"/>
  <c r="G88"/>
  <c r="F88"/>
  <c r="E88"/>
  <c r="D88"/>
  <c r="C88"/>
  <c r="B88"/>
  <c r="A88"/>
  <c r="K87"/>
  <c r="J87"/>
  <c r="I87"/>
  <c r="F87"/>
  <c r="E87"/>
  <c r="C87"/>
  <c r="K86"/>
  <c r="J86"/>
  <c r="I86"/>
  <c r="H86"/>
  <c r="G86"/>
  <c r="F86"/>
  <c r="E86"/>
  <c r="D86"/>
  <c r="C86"/>
  <c r="B86"/>
  <c r="A86"/>
  <c r="K85"/>
  <c r="J85"/>
  <c r="I85"/>
  <c r="F85"/>
  <c r="E85"/>
  <c r="C85"/>
  <c r="K84"/>
  <c r="J84"/>
  <c r="I84"/>
  <c r="H84"/>
  <c r="G84"/>
  <c r="F84"/>
  <c r="E84"/>
  <c r="D84"/>
  <c r="C84"/>
  <c r="B84"/>
  <c r="A84"/>
  <c r="K83"/>
  <c r="J83"/>
  <c r="I83"/>
  <c r="F83"/>
  <c r="E83"/>
  <c r="C83"/>
  <c r="K82"/>
  <c r="J82"/>
  <c r="I82"/>
  <c r="H82"/>
  <c r="G82"/>
  <c r="F82"/>
  <c r="E82"/>
  <c r="D82"/>
  <c r="C82"/>
  <c r="B82"/>
  <c r="A82"/>
  <c r="K81"/>
  <c r="J81"/>
  <c r="I81"/>
  <c r="F81"/>
  <c r="E81"/>
  <c r="C81"/>
  <c r="K80"/>
  <c r="J80"/>
  <c r="I80"/>
  <c r="H80"/>
  <c r="G80"/>
  <c r="F80"/>
  <c r="E80"/>
  <c r="D80"/>
  <c r="C80"/>
  <c r="B80"/>
  <c r="A80"/>
  <c r="K79"/>
  <c r="J79"/>
  <c r="I79"/>
  <c r="F79"/>
  <c r="E79"/>
  <c r="C79"/>
  <c r="K78"/>
  <c r="J78"/>
  <c r="I78"/>
  <c r="H78"/>
  <c r="G78"/>
  <c r="F78"/>
  <c r="E78"/>
  <c r="D78"/>
  <c r="C78"/>
  <c r="B78"/>
  <c r="A78"/>
  <c r="K77"/>
  <c r="J77"/>
  <c r="I77"/>
  <c r="F77"/>
  <c r="E77"/>
  <c r="C77"/>
  <c r="K76"/>
  <c r="J76"/>
  <c r="I76"/>
  <c r="H76"/>
  <c r="G76"/>
  <c r="F76"/>
  <c r="E76"/>
  <c r="D76"/>
  <c r="C76"/>
  <c r="B76"/>
  <c r="A76"/>
  <c r="K75"/>
  <c r="J75"/>
  <c r="I75"/>
  <c r="F75"/>
  <c r="E75"/>
  <c r="C75"/>
  <c r="K74"/>
  <c r="J74"/>
  <c r="I74"/>
  <c r="H74"/>
  <c r="G74"/>
  <c r="F74"/>
  <c r="E74"/>
  <c r="D74"/>
  <c r="C74"/>
  <c r="B74"/>
  <c r="A74"/>
  <c r="K73"/>
  <c r="J73"/>
  <c r="I73"/>
  <c r="F73"/>
  <c r="E73"/>
  <c r="C73"/>
  <c r="K72"/>
  <c r="J72"/>
  <c r="I72"/>
  <c r="H72"/>
  <c r="G72"/>
  <c r="F72"/>
  <c r="E72"/>
  <c r="D72"/>
  <c r="C72"/>
  <c r="B72"/>
  <c r="A72"/>
  <c r="K71"/>
  <c r="J71"/>
  <c r="I71"/>
  <c r="F71"/>
  <c r="E71"/>
  <c r="C71"/>
  <c r="K70"/>
  <c r="J70"/>
  <c r="I70"/>
  <c r="H70"/>
  <c r="G70"/>
  <c r="F70"/>
  <c r="E70"/>
  <c r="D70"/>
  <c r="C70"/>
  <c r="B70"/>
  <c r="A70"/>
  <c r="K69"/>
  <c r="J69"/>
  <c r="I69"/>
  <c r="F69"/>
  <c r="E69"/>
  <c r="C69"/>
  <c r="K68"/>
  <c r="J68"/>
  <c r="I68"/>
  <c r="H68"/>
  <c r="G68"/>
  <c r="F68"/>
  <c r="E68"/>
  <c r="D68"/>
  <c r="C68"/>
  <c r="B68"/>
  <c r="A68"/>
  <c r="K67"/>
  <c r="J67"/>
  <c r="I67"/>
  <c r="F67"/>
  <c r="E67"/>
  <c r="C67"/>
  <c r="K66"/>
  <c r="J66"/>
  <c r="I66"/>
  <c r="H66"/>
  <c r="G66"/>
  <c r="F66"/>
  <c r="E66"/>
  <c r="D66"/>
  <c r="C66"/>
  <c r="B66"/>
  <c r="A66"/>
  <c r="K65"/>
  <c r="J65"/>
  <c r="I65"/>
  <c r="F65"/>
  <c r="E65"/>
  <c r="C65"/>
  <c r="K64"/>
  <c r="J64"/>
  <c r="I64"/>
  <c r="H64"/>
  <c r="G64"/>
  <c r="F64"/>
  <c r="E64"/>
  <c r="D64"/>
  <c r="C64"/>
  <c r="B64"/>
  <c r="A64"/>
  <c r="K63"/>
  <c r="J63"/>
  <c r="I63"/>
  <c r="F63"/>
  <c r="E63"/>
  <c r="C63"/>
  <c r="K62"/>
  <c r="J62"/>
  <c r="I62"/>
  <c r="H62"/>
  <c r="G62"/>
  <c r="F62"/>
  <c r="E62"/>
  <c r="D62"/>
  <c r="C62"/>
  <c r="B62"/>
  <c r="A62"/>
  <c r="K61"/>
  <c r="J61"/>
  <c r="I61"/>
  <c r="F61"/>
  <c r="E61"/>
  <c r="C61"/>
  <c r="K60"/>
  <c r="J60"/>
  <c r="I60"/>
  <c r="H60"/>
  <c r="G60"/>
  <c r="F60"/>
  <c r="E60"/>
  <c r="D60"/>
  <c r="C60"/>
  <c r="B60"/>
  <c r="A60"/>
  <c r="K59"/>
  <c r="J59"/>
  <c r="I59"/>
  <c r="F59"/>
  <c r="E59"/>
  <c r="C59"/>
  <c r="K58"/>
  <c r="J58"/>
  <c r="I58"/>
  <c r="H58"/>
  <c r="G58"/>
  <c r="F58"/>
  <c r="E58"/>
  <c r="D58"/>
  <c r="C58"/>
  <c r="B58"/>
  <c r="A58"/>
  <c r="K57"/>
  <c r="J57"/>
  <c r="I57"/>
  <c r="F57"/>
  <c r="E57"/>
  <c r="C57"/>
  <c r="K56"/>
  <c r="J56"/>
  <c r="I56"/>
  <c r="H56"/>
  <c r="G56"/>
  <c r="F56"/>
  <c r="E56"/>
  <c r="D56"/>
  <c r="C56"/>
  <c r="B56"/>
  <c r="A56"/>
  <c r="K55"/>
  <c r="J55"/>
  <c r="I55"/>
  <c r="F55"/>
  <c r="E55"/>
  <c r="C55"/>
  <c r="K54"/>
  <c r="J54"/>
  <c r="I54"/>
  <c r="H54"/>
  <c r="G54"/>
  <c r="F54"/>
  <c r="E54"/>
  <c r="D54"/>
  <c r="C54"/>
  <c r="B54"/>
  <c r="A54"/>
  <c r="K53"/>
  <c r="J53"/>
  <c r="I53"/>
  <c r="F53"/>
  <c r="E53"/>
  <c r="C53"/>
  <c r="K52"/>
  <c r="J52"/>
  <c r="I52"/>
  <c r="H52"/>
  <c r="G52"/>
  <c r="F52"/>
  <c r="E52"/>
  <c r="D52"/>
  <c r="C52"/>
  <c r="B52"/>
  <c r="A52"/>
  <c r="K51"/>
  <c r="J51"/>
  <c r="I51"/>
  <c r="F51"/>
  <c r="E51"/>
  <c r="C51"/>
  <c r="K50"/>
  <c r="J50"/>
  <c r="I50"/>
  <c r="H50"/>
  <c r="G50"/>
  <c r="F50"/>
  <c r="E50"/>
  <c r="D50"/>
  <c r="C50"/>
  <c r="B50"/>
  <c r="A50"/>
  <c r="K49"/>
  <c r="J49"/>
  <c r="I49"/>
  <c r="F49"/>
  <c r="E49"/>
  <c r="C49"/>
  <c r="K48"/>
  <c r="J48"/>
  <c r="I48"/>
  <c r="H48"/>
  <c r="G48"/>
  <c r="F48"/>
  <c r="E48"/>
  <c r="D48"/>
  <c r="C48"/>
  <c r="B48"/>
  <c r="A48"/>
  <c r="K47"/>
  <c r="J47"/>
  <c r="I47"/>
  <c r="F47"/>
  <c r="E47"/>
  <c r="C47"/>
  <c r="K46"/>
  <c r="J46"/>
  <c r="I46"/>
  <c r="H46"/>
  <c r="G46"/>
  <c r="F46"/>
  <c r="E46"/>
  <c r="D46"/>
  <c r="C46"/>
  <c r="B46"/>
  <c r="A46"/>
  <c r="K45"/>
  <c r="J45"/>
  <c r="I45"/>
  <c r="F45"/>
  <c r="E45"/>
  <c r="C45"/>
  <c r="K44"/>
  <c r="J44"/>
  <c r="I44"/>
  <c r="H44"/>
  <c r="G44"/>
  <c r="F44"/>
  <c r="E44"/>
  <c r="D44"/>
  <c r="C44"/>
  <c r="B44"/>
  <c r="A44"/>
  <c r="K43"/>
  <c r="J43"/>
  <c r="I43"/>
  <c r="F43"/>
  <c r="E43"/>
  <c r="C43"/>
  <c r="K42"/>
  <c r="J42"/>
  <c r="I42"/>
  <c r="H42"/>
  <c r="G42"/>
  <c r="F42"/>
  <c r="E42"/>
  <c r="D42"/>
  <c r="C42"/>
  <c r="B42"/>
  <c r="A42"/>
  <c r="K41"/>
  <c r="J41"/>
  <c r="I41"/>
  <c r="F41"/>
  <c r="E41"/>
  <c r="C41"/>
  <c r="K40"/>
  <c r="J40"/>
  <c r="I40"/>
  <c r="H40"/>
  <c r="G40"/>
  <c r="F40"/>
  <c r="E40"/>
  <c r="D40"/>
  <c r="C40"/>
  <c r="B40"/>
  <c r="A40"/>
  <c r="K39"/>
  <c r="J39"/>
  <c r="I39"/>
  <c r="F39"/>
  <c r="E39"/>
  <c r="C39"/>
  <c r="K38"/>
  <c r="J38"/>
  <c r="I38"/>
  <c r="H38"/>
  <c r="G38"/>
  <c r="F38"/>
  <c r="E38"/>
  <c r="D38"/>
  <c r="C38"/>
  <c r="B38"/>
  <c r="A38"/>
  <c r="K37"/>
  <c r="J37"/>
  <c r="I37"/>
  <c r="F37"/>
  <c r="E37"/>
  <c r="C37"/>
  <c r="K36"/>
  <c r="J36"/>
  <c r="I36"/>
  <c r="H36"/>
  <c r="G36"/>
  <c r="F36"/>
  <c r="E36"/>
  <c r="D36"/>
  <c r="C36"/>
  <c r="B36"/>
  <c r="A36"/>
  <c r="G35"/>
  <c r="E35"/>
  <c r="H34"/>
  <c r="G34"/>
  <c r="E34"/>
  <c r="D34"/>
  <c r="H33"/>
  <c r="G33"/>
  <c r="E33"/>
  <c r="D33"/>
  <c r="K32"/>
  <c r="J32"/>
  <c r="I32"/>
  <c r="F32"/>
  <c r="E32"/>
  <c r="C32"/>
  <c r="K31"/>
  <c r="J31"/>
  <c r="I31"/>
  <c r="H31"/>
  <c r="G31"/>
  <c r="F31"/>
  <c r="E31"/>
  <c r="D31"/>
  <c r="C31"/>
  <c r="B31"/>
  <c r="A31"/>
  <c r="K30"/>
  <c r="J30"/>
  <c r="I30"/>
  <c r="F30"/>
  <c r="E30"/>
  <c r="C30"/>
  <c r="K29"/>
  <c r="J29"/>
  <c r="I29"/>
  <c r="H29"/>
  <c r="G29"/>
  <c r="F29"/>
  <c r="E29"/>
  <c r="D29"/>
  <c r="C29"/>
  <c r="B29"/>
  <c r="A29"/>
  <c r="K28"/>
  <c r="J28"/>
  <c r="I28"/>
  <c r="F28"/>
  <c r="E28"/>
  <c r="C28"/>
  <c r="K27"/>
  <c r="J27"/>
  <c r="I27"/>
  <c r="H27"/>
  <c r="G27"/>
  <c r="F27"/>
  <c r="E27"/>
  <c r="D27"/>
  <c r="C27"/>
  <c r="B27"/>
  <c r="A27"/>
  <c r="G26"/>
  <c r="E26"/>
  <c r="H25"/>
  <c r="G25"/>
  <c r="E25"/>
  <c r="D25"/>
  <c r="H24"/>
  <c r="G24"/>
  <c r="E24"/>
  <c r="D24"/>
  <c r="K23"/>
  <c r="J23"/>
  <c r="I23"/>
  <c r="F23"/>
  <c r="E23"/>
  <c r="C23"/>
  <c r="K22"/>
  <c r="J22"/>
  <c r="I22"/>
  <c r="H22"/>
  <c r="G22"/>
  <c r="F22"/>
  <c r="E22"/>
  <c r="D22"/>
  <c r="C22"/>
  <c r="B22"/>
  <c r="A22"/>
  <c r="I15"/>
  <c r="I14"/>
  <c r="I13"/>
  <c r="AF11"/>
  <c r="A11"/>
  <c r="AD9"/>
  <c r="AF7"/>
  <c r="AF6"/>
  <c r="AD4"/>
</calcChain>
</file>

<file path=xl/sharedStrings.xml><?xml version="1.0" encoding="utf-8"?>
<sst xmlns="http://schemas.openxmlformats.org/spreadsheetml/2006/main" count="145" uniqueCount="42">
  <si>
    <t>КРС зоопарк Полярная зона</t>
  </si>
  <si>
    <t xml:space="preserve">Составлена в ценах Индексы к ФЕР редакции 2009 года январь 2016 года </t>
  </si>
  <si>
    <t>Сметная стоимость</t>
  </si>
  <si>
    <t>тыс.руб</t>
  </si>
  <si>
    <t>Нормативная трудоемкость</t>
  </si>
  <si>
    <t>чел.-ч</t>
  </si>
  <si>
    <t>Сметная заработная плата</t>
  </si>
  <si>
    <t>№ п/п</t>
  </si>
  <si>
    <t>Шифр и № позиции норматива</t>
  </si>
  <si>
    <t>Наименование работ и затрат, единица измерения</t>
  </si>
  <si>
    <t>Кол-во</t>
  </si>
  <si>
    <t>Стоимость ед, руб.</t>
  </si>
  <si>
    <t>Общая стоимость, руб.</t>
  </si>
  <si>
    <t>Затраты труда рабочих, чел.-ч., не занятых обсл. Машин</t>
  </si>
  <si>
    <t>Всего</t>
  </si>
  <si>
    <t>Экспл. Машин</t>
  </si>
  <si>
    <t>зар.платы</t>
  </si>
  <si>
    <t>Основной зар.платы</t>
  </si>
  <si>
    <t>в т.ч. Зарплаты</t>
  </si>
  <si>
    <t>обслуж. машины</t>
  </si>
  <si>
    <t>на един.</t>
  </si>
  <si>
    <t>всего</t>
  </si>
  <si>
    <t xml:space="preserve">% НР </t>
  </si>
  <si>
    <t xml:space="preserve">% СП </t>
  </si>
  <si>
    <t xml:space="preserve">Итого с НР и СП </t>
  </si>
  <si>
    <t>Итого по локальной смете: Общестроительные работы.</t>
  </si>
  <si>
    <t>Прямые затраты</t>
  </si>
  <si>
    <t>Стоимость оборудования (всего)</t>
  </si>
  <si>
    <t>Основная ЗП рабочих</t>
  </si>
  <si>
    <t>Строительные работы с НР и СП</t>
  </si>
  <si>
    <t>Монтажные работы с НР и СП</t>
  </si>
  <si>
    <t>Накладные расходы</t>
  </si>
  <si>
    <t>Сметная прибыль</t>
  </si>
  <si>
    <t>Всего с НР и СП</t>
  </si>
  <si>
    <t>Итого</t>
  </si>
  <si>
    <t>ндс-18%</t>
  </si>
  <si>
    <t>ВСЕГО</t>
  </si>
  <si>
    <t xml:space="preserve">Составил    </t>
  </si>
  <si>
    <t>[должность,подпись(инициалы,фамилия)]</t>
  </si>
  <si>
    <t xml:space="preserve">Проверил    </t>
  </si>
  <si>
    <t xml:space="preserve">Итого по локальной смете: ЛС № 01-01. </t>
  </si>
  <si>
    <t xml:space="preserve">Итого по смете: ЛС № 01-01. Блок №1. </t>
  </si>
</sst>
</file>

<file path=xl/styles.xml><?xml version="1.0" encoding="utf-8"?>
<styleSheet xmlns="http://schemas.openxmlformats.org/spreadsheetml/2006/main">
  <numFmts count="2">
    <numFmt numFmtId="164" formatCode="#,##0.00;[Red]\-\ #,##0.00"/>
    <numFmt numFmtId="165" formatCode="#,##0.00####;[Red]\-\ #,##0.00####"/>
  </numFmts>
  <fonts count="11">
    <font>
      <sz val="10"/>
      <name val="Arial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u/>
      <sz val="14"/>
      <name val="Arial"/>
      <family val="2"/>
      <charset val="204"/>
    </font>
    <font>
      <i/>
      <sz val="11"/>
      <name val="Arial"/>
      <family val="2"/>
      <charset val="204"/>
    </font>
    <font>
      <b/>
      <sz val="13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left" wrapText="1"/>
    </xf>
    <xf numFmtId="0" fontId="2" fillId="0" borderId="0" xfId="0" applyFont="1" applyAlignment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165" fontId="2" fillId="0" borderId="3" xfId="0" applyNumberFormat="1" applyFont="1" applyBorder="1"/>
    <xf numFmtId="164" fontId="2" fillId="0" borderId="0" xfId="0" applyNumberFormat="1" applyFont="1"/>
    <xf numFmtId="164" fontId="2" fillId="0" borderId="3" xfId="0" applyNumberFormat="1" applyFont="1" applyBorder="1"/>
    <xf numFmtId="0" fontId="7" fillId="0" borderId="0" xfId="0" applyFont="1" applyAlignment="1">
      <alignment horizontal="right" wrapText="1"/>
    </xf>
    <xf numFmtId="165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right" wrapText="1"/>
    </xf>
    <xf numFmtId="165" fontId="3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horizontal="right" wrapText="1"/>
    </xf>
    <xf numFmtId="165" fontId="2" fillId="0" borderId="1" xfId="0" applyNumberFormat="1" applyFont="1" applyBorder="1"/>
    <xf numFmtId="164" fontId="2" fillId="0" borderId="1" xfId="0" applyNumberFormat="1" applyFont="1" applyBorder="1"/>
    <xf numFmtId="0" fontId="8" fillId="0" borderId="0" xfId="0" quotePrefix="1" applyFont="1" applyAlignment="1">
      <alignment horizontal="left" wrapText="1"/>
    </xf>
    <xf numFmtId="0" fontId="2" fillId="0" borderId="0" xfId="0" quotePrefix="1" applyFont="1" applyAlignment="1">
      <alignment horizontal="left" wrapText="1"/>
    </xf>
    <xf numFmtId="0" fontId="9" fillId="0" borderId="0" xfId="0" applyFont="1" applyAlignment="1">
      <alignment horizontal="right"/>
    </xf>
    <xf numFmtId="164" fontId="9" fillId="0" borderId="0" xfId="0" applyNumberFormat="1" applyFont="1" applyAlignment="1">
      <alignment horizontal="right"/>
    </xf>
    <xf numFmtId="164" fontId="9" fillId="0" borderId="1" xfId="0" applyNumberFormat="1" applyFont="1" applyBorder="1" applyAlignment="1">
      <alignment horizontal="right"/>
    </xf>
    <xf numFmtId="0" fontId="9" fillId="0" borderId="0" xfId="0" applyFont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 applyAlignment="1">
      <alignment horizontal="right"/>
    </xf>
    <xf numFmtId="0" fontId="1" fillId="0" borderId="4" xfId="0" applyFont="1" applyBorder="1" applyAlignment="1">
      <alignment horizontal="center" vertical="top"/>
    </xf>
    <xf numFmtId="0" fontId="2" fillId="0" borderId="0" xfId="0" applyFont="1" applyAlignment="1">
      <alignment horizontal="left" wrapText="1"/>
    </xf>
    <xf numFmtId="164" fontId="2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Makarova/&#1052;&#1086;&#1080;%20&#1076;&#1086;&#1082;&#1091;&#1084;&#1077;&#1085;&#1090;&#1099;/Downloads/160713_&#1050;&#1056;&#1057;%20&#1057;&#1084;&#1077;&#1090;&#1072;%20%20&#1079;&#1086;&#1086;&#1087;&#1072;&#1088;&#1082;%20&#1055;&#1086;&#1083;&#1103;&#1088;&#1085;&#1072;&#1103;%20&#1079;&#1086;&#1085;&#1072;%2018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 11 граф c НР и СП"/>
      <sheetName val="Source"/>
      <sheetName val="SourceObSm"/>
      <sheetName val="SmtRes"/>
      <sheetName val="EtalonRes"/>
    </sheetNames>
    <sheetDataSet>
      <sheetData sheetId="0"/>
      <sheetData sheetId="1">
        <row r="1">
          <cell r="B1" t="str">
            <v>Smeta.RU  (495) 974-1589</v>
          </cell>
        </row>
        <row r="12">
          <cell r="F12" t="str">
            <v>Сметы</v>
          </cell>
          <cell r="G12" t="str">
            <v>КРС зоопарк Полярная зона</v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</row>
        <row r="20">
          <cell r="F20" t="str">
            <v>ЛС № 01-01. Блок №1. Вольеры для белых медведей и нерпы.</v>
          </cell>
          <cell r="G20" t="str">
            <v>Общестроительные работы.</v>
          </cell>
          <cell r="J20" t="str">
            <v/>
          </cell>
        </row>
        <row r="25">
          <cell r="E25" t="str">
            <v>1</v>
          </cell>
          <cell r="F25" t="str">
            <v>15-02-019-6</v>
          </cell>
          <cell r="G25" t="str">
            <v>Сплошное выравнивание внутренних поверхностей (однослойное оштукатуривание)из сухих растворных смесей толщиной до 10 мм оконных и дверных откосов криволинейных, четвертей под установку триплекса подводного.</v>
          </cell>
          <cell r="H25" t="str">
            <v>100 м2 оштукатуриваемой поверхности</v>
          </cell>
          <cell r="I25">
            <v>0.71899999999999997</v>
          </cell>
          <cell r="O25">
            <v>77957.240000000005</v>
          </cell>
          <cell r="Q25">
            <v>730.31</v>
          </cell>
          <cell r="R25">
            <v>666.94</v>
          </cell>
          <cell r="S25">
            <v>38539.279999999999</v>
          </cell>
          <cell r="U25">
            <v>161.31016649999998</v>
          </cell>
          <cell r="V25">
            <v>2.7534104999999998</v>
          </cell>
          <cell r="X25">
            <v>34893.54</v>
          </cell>
          <cell r="Y25">
            <v>17250.740000000002</v>
          </cell>
          <cell r="AB25">
            <v>6649.94</v>
          </cell>
          <cell r="AD25">
            <v>61.5595</v>
          </cell>
          <cell r="AE25">
            <v>39.640500000000003</v>
          </cell>
          <cell r="AF25">
            <v>2290.6505000000002</v>
          </cell>
          <cell r="AH25">
            <v>224.3535</v>
          </cell>
          <cell r="AI25">
            <v>3.8294999999999999</v>
          </cell>
          <cell r="AT25">
            <v>89</v>
          </cell>
          <cell r="AU25">
            <v>44</v>
          </cell>
          <cell r="BZ25">
            <v>105</v>
          </cell>
          <cell r="CA25">
            <v>55</v>
          </cell>
          <cell r="FV25" t="str">
            <v>*0,85</v>
          </cell>
          <cell r="FW25" t="str">
            <v>*0,8</v>
          </cell>
          <cell r="FX25">
            <v>105</v>
          </cell>
          <cell r="FY25">
            <v>55</v>
          </cell>
        </row>
        <row r="26">
          <cell r="E26" t="str">
            <v>1,1</v>
          </cell>
          <cell r="F26" t="str">
            <v>101-9732</v>
          </cell>
          <cell r="G26" t="str">
            <v>Сухая смесь серии EMACO или аналог.</v>
          </cell>
          <cell r="H26" t="str">
            <v>т</v>
          </cell>
          <cell r="I26">
            <v>1.24</v>
          </cell>
          <cell r="O26">
            <v>93525.43</v>
          </cell>
          <cell r="Q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AB26">
            <v>75423.73</v>
          </cell>
          <cell r="AD26">
            <v>0</v>
          </cell>
          <cell r="AE26">
            <v>0</v>
          </cell>
          <cell r="AF26">
            <v>0</v>
          </cell>
          <cell r="AH26">
            <v>0</v>
          </cell>
          <cell r="AI26">
            <v>0</v>
          </cell>
        </row>
        <row r="27">
          <cell r="E27" t="str">
            <v>1,2</v>
          </cell>
          <cell r="F27" t="str">
            <v>402-0070</v>
          </cell>
          <cell r="G27" t="str">
            <v>Смесь сухая для заделки швов (фуга) АТЛАС растворная для ручной работы</v>
          </cell>
          <cell r="H27" t="str">
            <v>т</v>
          </cell>
          <cell r="I27">
            <v>-1.235242</v>
          </cell>
          <cell r="O27">
            <v>-38663.07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AB27">
            <v>2500</v>
          </cell>
          <cell r="AD27">
            <v>0</v>
          </cell>
          <cell r="AE27">
            <v>0</v>
          </cell>
          <cell r="AF27">
            <v>0</v>
          </cell>
          <cell r="AH27">
            <v>0</v>
          </cell>
          <cell r="AI27">
            <v>0</v>
          </cell>
        </row>
        <row r="28">
          <cell r="E28" t="str">
            <v>3</v>
          </cell>
          <cell r="F28" t="str">
            <v>15-04-006-2</v>
          </cell>
          <cell r="G28" t="str">
            <v>Покрытие поверхностей грунтовкой глубокого проникновения за 2 раза потолков, четвертей под триплекс подводный.</v>
          </cell>
          <cell r="H28" t="str">
            <v>100 м2 покрытия</v>
          </cell>
          <cell r="I28">
            <v>0.71899999999999997</v>
          </cell>
          <cell r="O28">
            <v>3747.32</v>
          </cell>
          <cell r="Q28">
            <v>18.34</v>
          </cell>
          <cell r="R28">
            <v>2.71</v>
          </cell>
          <cell r="S28">
            <v>3726.29</v>
          </cell>
          <cell r="U28">
            <v>16.553536999999995</v>
          </cell>
          <cell r="V28">
            <v>8.2684999999999998E-3</v>
          </cell>
          <cell r="X28">
            <v>3318.81</v>
          </cell>
          <cell r="Y28">
            <v>1640.76</v>
          </cell>
          <cell r="AB28">
            <v>225.208</v>
          </cell>
          <cell r="AD28">
            <v>3.3694999999999999</v>
          </cell>
          <cell r="AE28">
            <v>0.161</v>
          </cell>
          <cell r="AF28">
            <v>221.4785</v>
          </cell>
          <cell r="AH28">
            <v>23.022999999999996</v>
          </cell>
          <cell r="AI28">
            <v>1.15E-2</v>
          </cell>
          <cell r="AT28">
            <v>89</v>
          </cell>
          <cell r="AU28">
            <v>44</v>
          </cell>
          <cell r="BZ28">
            <v>105</v>
          </cell>
          <cell r="CA28">
            <v>55</v>
          </cell>
          <cell r="FV28" t="str">
            <v>*0,85</v>
          </cell>
          <cell r="FW28" t="str">
            <v>*0,8</v>
          </cell>
          <cell r="FX28">
            <v>105</v>
          </cell>
          <cell r="FY28">
            <v>55</v>
          </cell>
        </row>
        <row r="29">
          <cell r="E29" t="str">
            <v>3,1</v>
          </cell>
          <cell r="F29" t="str">
            <v>101-9732</v>
          </cell>
          <cell r="G29" t="str">
            <v>Гидроизоляция марки Денстоп ЭП-106, двухкомпонентная, грунтовочная.</v>
          </cell>
          <cell r="H29" t="str">
            <v>т</v>
          </cell>
          <cell r="I29">
            <v>0.42</v>
          </cell>
          <cell r="O29">
            <v>124077.97</v>
          </cell>
          <cell r="Q29">
            <v>0</v>
          </cell>
          <cell r="R29">
            <v>0</v>
          </cell>
          <cell r="S29">
            <v>0</v>
          </cell>
          <cell r="U29">
            <v>0</v>
          </cell>
          <cell r="V29">
            <v>0</v>
          </cell>
          <cell r="AB29">
            <v>295423.73</v>
          </cell>
          <cell r="AD29">
            <v>0</v>
          </cell>
          <cell r="AE29">
            <v>0</v>
          </cell>
          <cell r="AF29">
            <v>0</v>
          </cell>
          <cell r="AH29">
            <v>0</v>
          </cell>
          <cell r="AI29">
            <v>0</v>
          </cell>
        </row>
        <row r="30">
          <cell r="E30" t="str">
            <v>4</v>
          </cell>
          <cell r="F30" t="str">
            <v>Прайс-лист.</v>
          </cell>
          <cell r="G30" t="str">
            <v>Монтаж смотровой подводной  конструкции бассейна с герметичным остеклением акриловыми панелями.</v>
          </cell>
          <cell r="H30" t="str">
            <v>м2</v>
          </cell>
          <cell r="I30">
            <v>325.60000000000002</v>
          </cell>
          <cell r="O30">
            <v>4138981.62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AB30">
            <v>12711.86</v>
          </cell>
          <cell r="AD30">
            <v>0</v>
          </cell>
          <cell r="AE30">
            <v>0</v>
          </cell>
          <cell r="AF30">
            <v>0</v>
          </cell>
          <cell r="AH30">
            <v>0</v>
          </cell>
          <cell r="AI30">
            <v>0</v>
          </cell>
        </row>
        <row r="31">
          <cell r="E31" t="str">
            <v>4,1</v>
          </cell>
          <cell r="F31" t="str">
            <v>Прайс-лист.</v>
          </cell>
          <cell r="G31" t="str">
            <v>Элементы крепления нащельников и деталей обрамления (самонарезающиеся винты, заклёпки,...)</v>
          </cell>
          <cell r="H31" t="str">
            <v>т</v>
          </cell>
          <cell r="I31">
            <v>0.1</v>
          </cell>
          <cell r="O31">
            <v>3220.34</v>
          </cell>
          <cell r="Q31">
            <v>0</v>
          </cell>
          <cell r="R31">
            <v>0</v>
          </cell>
          <cell r="S31">
            <v>0</v>
          </cell>
          <cell r="U31">
            <v>0</v>
          </cell>
          <cell r="V31">
            <v>0</v>
          </cell>
          <cell r="AB31">
            <v>32203.39</v>
          </cell>
          <cell r="AD31">
            <v>0</v>
          </cell>
          <cell r="AE31">
            <v>0</v>
          </cell>
          <cell r="AF31">
            <v>0</v>
          </cell>
          <cell r="AH31">
            <v>0</v>
          </cell>
          <cell r="AI31">
            <v>0</v>
          </cell>
        </row>
        <row r="32">
          <cell r="E32" t="str">
            <v>4,2</v>
          </cell>
          <cell r="F32" t="str">
            <v>Прайс-лист.</v>
          </cell>
          <cell r="G32" t="str">
            <v>Акриловые панели 6 000х3 000х120 мм.</v>
          </cell>
          <cell r="H32" t="str">
            <v>ШТ</v>
          </cell>
          <cell r="I32">
            <v>12</v>
          </cell>
          <cell r="O32">
            <v>38084745.719999999</v>
          </cell>
          <cell r="Q32">
            <v>0</v>
          </cell>
          <cell r="R32">
            <v>0</v>
          </cell>
          <cell r="S32">
            <v>0</v>
          </cell>
          <cell r="U32">
            <v>0</v>
          </cell>
          <cell r="V32">
            <v>0</v>
          </cell>
          <cell r="AB32">
            <v>3173728.81</v>
          </cell>
          <cell r="AD32">
            <v>0</v>
          </cell>
          <cell r="AE32">
            <v>0</v>
          </cell>
          <cell r="AF32">
            <v>0</v>
          </cell>
          <cell r="AH32">
            <v>0</v>
          </cell>
          <cell r="AI32">
            <v>0</v>
          </cell>
        </row>
        <row r="33">
          <cell r="E33" t="str">
            <v>4,3</v>
          </cell>
          <cell r="F33" t="str">
            <v>Прайс-лист.</v>
          </cell>
          <cell r="G33" t="str">
            <v>Акриловые панели 4 000х3 000х120 мм.</v>
          </cell>
          <cell r="H33" t="str">
            <v>ШТ</v>
          </cell>
          <cell r="I33">
            <v>3</v>
          </cell>
          <cell r="O33">
            <v>6589830.5099999998</v>
          </cell>
          <cell r="Q33">
            <v>0</v>
          </cell>
          <cell r="R33">
            <v>0</v>
          </cell>
          <cell r="S33">
            <v>0</v>
          </cell>
          <cell r="U33">
            <v>0</v>
          </cell>
          <cell r="V33">
            <v>0</v>
          </cell>
          <cell r="AB33">
            <v>2196610.17</v>
          </cell>
          <cell r="AD33">
            <v>0</v>
          </cell>
          <cell r="AE33">
            <v>0</v>
          </cell>
          <cell r="AF33">
            <v>0</v>
          </cell>
          <cell r="AH33">
            <v>0</v>
          </cell>
          <cell r="AI33">
            <v>0</v>
          </cell>
        </row>
        <row r="34">
          <cell r="E34" t="str">
            <v>4,4</v>
          </cell>
          <cell r="F34" t="str">
            <v>Прайс-лист.</v>
          </cell>
          <cell r="G34" t="str">
            <v>Акриловые панели 4 500х1 200х120 мм.</v>
          </cell>
          <cell r="H34" t="str">
            <v>ШТ</v>
          </cell>
          <cell r="I34">
            <v>1</v>
          </cell>
          <cell r="O34">
            <v>915254.24</v>
          </cell>
          <cell r="Q34">
            <v>0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AB34">
            <v>915254.24</v>
          </cell>
          <cell r="AD34">
            <v>0</v>
          </cell>
          <cell r="AE34">
            <v>0</v>
          </cell>
          <cell r="AF34">
            <v>0</v>
          </cell>
          <cell r="AH34">
            <v>0</v>
          </cell>
          <cell r="AI34">
            <v>0</v>
          </cell>
        </row>
        <row r="35">
          <cell r="E35" t="str">
            <v>4,5</v>
          </cell>
          <cell r="F35" t="str">
            <v>Прайс-лист.</v>
          </cell>
          <cell r="G35" t="str">
            <v>Акриловые панели 6 000х1 100х80 мм.</v>
          </cell>
          <cell r="H35" t="str">
            <v>ШТ</v>
          </cell>
          <cell r="I35">
            <v>9</v>
          </cell>
          <cell r="O35">
            <v>5491525.4100000001</v>
          </cell>
          <cell r="Q35">
            <v>0</v>
          </cell>
          <cell r="R35">
            <v>0</v>
          </cell>
          <cell r="S35">
            <v>0</v>
          </cell>
          <cell r="U35">
            <v>0</v>
          </cell>
          <cell r="V35">
            <v>0</v>
          </cell>
          <cell r="AB35">
            <v>610169.49</v>
          </cell>
          <cell r="AD35">
            <v>0</v>
          </cell>
          <cell r="AE35">
            <v>0</v>
          </cell>
          <cell r="AF35">
            <v>0</v>
          </cell>
          <cell r="AH35">
            <v>0</v>
          </cell>
          <cell r="AI35">
            <v>0</v>
          </cell>
        </row>
        <row r="36">
          <cell r="E36" t="str">
            <v>4,6</v>
          </cell>
          <cell r="F36" t="str">
            <v>Прайс-лист.</v>
          </cell>
          <cell r="G36" t="str">
            <v>Акриловые панели 4 000х1 100х80 мм.</v>
          </cell>
          <cell r="H36" t="str">
            <v>ШТ</v>
          </cell>
          <cell r="I36">
            <v>2</v>
          </cell>
          <cell r="O36">
            <v>976271.18</v>
          </cell>
          <cell r="Q36">
            <v>0</v>
          </cell>
          <cell r="R36">
            <v>0</v>
          </cell>
          <cell r="S36">
            <v>0</v>
          </cell>
          <cell r="U36">
            <v>0</v>
          </cell>
          <cell r="V36">
            <v>0</v>
          </cell>
          <cell r="AB36">
            <v>488135.59</v>
          </cell>
          <cell r="AD36">
            <v>0</v>
          </cell>
          <cell r="AE36">
            <v>0</v>
          </cell>
          <cell r="AF36">
            <v>0</v>
          </cell>
          <cell r="AH36">
            <v>0</v>
          </cell>
          <cell r="AI36">
            <v>0</v>
          </cell>
        </row>
        <row r="37">
          <cell r="E37" t="str">
            <v>4,7</v>
          </cell>
          <cell r="F37" t="str">
            <v>Прайс-лист.</v>
          </cell>
          <cell r="G37" t="str">
            <v>Нащельники и детали обрамления из ПБ.</v>
          </cell>
          <cell r="H37" t="str">
            <v>м2</v>
          </cell>
          <cell r="I37">
            <v>89</v>
          </cell>
          <cell r="O37">
            <v>829660.67</v>
          </cell>
          <cell r="Q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AB37">
            <v>9322.0300000000007</v>
          </cell>
          <cell r="AD37">
            <v>0</v>
          </cell>
          <cell r="AE37">
            <v>0</v>
          </cell>
          <cell r="AF37">
            <v>0</v>
          </cell>
          <cell r="AH37">
            <v>0</v>
          </cell>
          <cell r="AI37">
            <v>0</v>
          </cell>
        </row>
        <row r="38">
          <cell r="E38" t="str">
            <v>4,8</v>
          </cell>
          <cell r="F38" t="str">
            <v>Прайс-лист.</v>
          </cell>
          <cell r="G38" t="str">
            <v>Уплотнитль резиновый 20х50 мм.</v>
          </cell>
          <cell r="H38" t="str">
            <v>м</v>
          </cell>
          <cell r="I38">
            <v>186</v>
          </cell>
          <cell r="O38">
            <v>12452.7</v>
          </cell>
          <cell r="Q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AB38">
            <v>66.95</v>
          </cell>
          <cell r="AD38">
            <v>0</v>
          </cell>
          <cell r="AE38">
            <v>0</v>
          </cell>
          <cell r="AF38">
            <v>0</v>
          </cell>
          <cell r="AH38">
            <v>0</v>
          </cell>
          <cell r="AI38">
            <v>0</v>
          </cell>
        </row>
        <row r="39">
          <cell r="E39" t="str">
            <v>4,9</v>
          </cell>
          <cell r="F39" t="str">
            <v>Прайс-лист.</v>
          </cell>
          <cell r="G39" t="str">
            <v>Трубка из вспененного ПЭ "Вилотерм".</v>
          </cell>
          <cell r="H39" t="str">
            <v>м</v>
          </cell>
          <cell r="I39">
            <v>186</v>
          </cell>
          <cell r="O39">
            <v>21752.7</v>
          </cell>
          <cell r="Q39">
            <v>0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  <cell r="AB39">
            <v>116.95</v>
          </cell>
          <cell r="AD39">
            <v>0</v>
          </cell>
          <cell r="AE39">
            <v>0</v>
          </cell>
          <cell r="AF39">
            <v>0</v>
          </cell>
          <cell r="AH39">
            <v>0</v>
          </cell>
          <cell r="AI39">
            <v>0</v>
          </cell>
        </row>
        <row r="40">
          <cell r="E40" t="str">
            <v>4,10</v>
          </cell>
          <cell r="F40" t="str">
            <v>Прайс-лист.</v>
          </cell>
          <cell r="G40" t="str">
            <v>Безусадочная цементно-песчаная смесь.</v>
          </cell>
          <cell r="H40" t="str">
            <v>кг</v>
          </cell>
          <cell r="I40">
            <v>650</v>
          </cell>
          <cell r="O40">
            <v>7709</v>
          </cell>
          <cell r="Q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AB40">
            <v>11.86</v>
          </cell>
          <cell r="AD40">
            <v>0</v>
          </cell>
          <cell r="AE40">
            <v>0</v>
          </cell>
          <cell r="AF40">
            <v>0</v>
          </cell>
          <cell r="AH40">
            <v>0</v>
          </cell>
          <cell r="AI40">
            <v>0</v>
          </cell>
        </row>
        <row r="41">
          <cell r="E41" t="str">
            <v>4,11</v>
          </cell>
          <cell r="F41" t="str">
            <v>Прайс-лист.</v>
          </cell>
          <cell r="G41" t="str">
            <v>Герметик  внутренний Sikasil SG-20 в тубах по 600 млл.</v>
          </cell>
          <cell r="H41" t="str">
            <v>ШТ</v>
          </cell>
          <cell r="I41">
            <v>78</v>
          </cell>
          <cell r="O41">
            <v>59623.98</v>
          </cell>
          <cell r="Q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AB41">
            <v>764.41</v>
          </cell>
          <cell r="AD41">
            <v>0</v>
          </cell>
          <cell r="AE41">
            <v>0</v>
          </cell>
          <cell r="AF41">
            <v>0</v>
          </cell>
          <cell r="AH41">
            <v>0</v>
          </cell>
          <cell r="AI41">
            <v>0</v>
          </cell>
        </row>
        <row r="42">
          <cell r="E42" t="str">
            <v>4,12</v>
          </cell>
          <cell r="F42" t="str">
            <v>Прайс-лист.</v>
          </cell>
          <cell r="G42" t="str">
            <v>Герметик  наружный Sikasil SG-20 в тубах по 600 млл.</v>
          </cell>
          <cell r="H42" t="str">
            <v>ШТ</v>
          </cell>
          <cell r="I42">
            <v>78</v>
          </cell>
          <cell r="O42">
            <v>59888.4</v>
          </cell>
          <cell r="Q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AB42">
            <v>767.8</v>
          </cell>
          <cell r="AD42">
            <v>0</v>
          </cell>
          <cell r="AE42">
            <v>0</v>
          </cell>
          <cell r="AF42">
            <v>0</v>
          </cell>
          <cell r="AH42">
            <v>0</v>
          </cell>
          <cell r="AI42">
            <v>0</v>
          </cell>
        </row>
        <row r="43">
          <cell r="E43" t="str">
            <v>4,13</v>
          </cell>
          <cell r="F43" t="str">
            <v>Прайс-лист.</v>
          </cell>
          <cell r="G43" t="str">
            <v>Химическая обработка акрила.</v>
          </cell>
          <cell r="H43" t="str">
            <v>КОМПЛ</v>
          </cell>
          <cell r="I43">
            <v>7</v>
          </cell>
          <cell r="O43">
            <v>7996.59</v>
          </cell>
          <cell r="Q43">
            <v>0</v>
          </cell>
          <cell r="R43">
            <v>0</v>
          </cell>
          <cell r="S43">
            <v>0</v>
          </cell>
          <cell r="U43">
            <v>0</v>
          </cell>
          <cell r="V43">
            <v>0</v>
          </cell>
          <cell r="AB43">
            <v>1142.3699999999999</v>
          </cell>
          <cell r="AD43">
            <v>0</v>
          </cell>
          <cell r="AE43">
            <v>0</v>
          </cell>
          <cell r="AF43">
            <v>0</v>
          </cell>
          <cell r="AH43">
            <v>0</v>
          </cell>
          <cell r="AI43">
            <v>0</v>
          </cell>
        </row>
        <row r="44">
          <cell r="E44" t="str">
            <v>5</v>
          </cell>
          <cell r="F44" t="str">
            <v>01-10-01 (МДС 81-42.2008).</v>
          </cell>
          <cell r="G44" t="str">
            <v>Авторское вознаграждение за изготовление полимер-бетонных декораций (ПБД) блока №1 в соответствии с таблицей 01-10-(ОЕРх81-06-01-2001) с учётом стоимости материалов. Патент на полезную модель RU 145555 U1 от 14.08.2014 г.</v>
          </cell>
          <cell r="H44" t="str">
            <v>м2</v>
          </cell>
          <cell r="I44">
            <v>3893</v>
          </cell>
          <cell r="O44">
            <v>36290662.789999999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AB44">
            <v>9322.0300000000007</v>
          </cell>
          <cell r="AD44">
            <v>0</v>
          </cell>
          <cell r="AE44">
            <v>0</v>
          </cell>
          <cell r="AF44">
            <v>0</v>
          </cell>
          <cell r="AH44">
            <v>0</v>
          </cell>
          <cell r="AI44">
            <v>0</v>
          </cell>
        </row>
        <row r="45">
          <cell r="E45" t="str">
            <v>6</v>
          </cell>
          <cell r="F45" t="str">
            <v>Прайс-лист.</v>
          </cell>
          <cell r="G45" t="str">
            <v>ПБД - тотемные столбы (диаметр свыше  500 мм., высота - 2 м.)</v>
          </cell>
          <cell r="H45" t="str">
            <v>ШТ</v>
          </cell>
          <cell r="I45">
            <v>10</v>
          </cell>
          <cell r="O45">
            <v>1169491.5</v>
          </cell>
          <cell r="Q45">
            <v>0</v>
          </cell>
          <cell r="R45">
            <v>0</v>
          </cell>
          <cell r="S45">
            <v>0</v>
          </cell>
          <cell r="U45">
            <v>0</v>
          </cell>
          <cell r="V45">
            <v>0</v>
          </cell>
          <cell r="AB45">
            <v>116949.15</v>
          </cell>
          <cell r="AD45">
            <v>0</v>
          </cell>
          <cell r="AE45">
            <v>0</v>
          </cell>
          <cell r="AF45">
            <v>0</v>
          </cell>
          <cell r="AH45">
            <v>0</v>
          </cell>
          <cell r="AI45">
            <v>0</v>
          </cell>
        </row>
        <row r="46">
          <cell r="E46" t="str">
            <v>7</v>
          </cell>
          <cell r="F46" t="str">
            <v>Прайс-лист.</v>
          </cell>
          <cell r="G46" t="str">
            <v>ПБД - лодка (ширина - 0,75 м., длина - 1,36 м.).</v>
          </cell>
          <cell r="H46" t="str">
            <v>шт.</v>
          </cell>
          <cell r="I46">
            <v>1</v>
          </cell>
          <cell r="O46">
            <v>411864.41</v>
          </cell>
          <cell r="Q46">
            <v>0</v>
          </cell>
          <cell r="R46">
            <v>0</v>
          </cell>
          <cell r="S46">
            <v>0</v>
          </cell>
          <cell r="U46">
            <v>0</v>
          </cell>
          <cell r="V46">
            <v>0</v>
          </cell>
          <cell r="AB46">
            <v>411864.41</v>
          </cell>
          <cell r="AD46">
            <v>0</v>
          </cell>
          <cell r="AE46">
            <v>0</v>
          </cell>
          <cell r="AF46">
            <v>0</v>
          </cell>
          <cell r="AH46">
            <v>0</v>
          </cell>
          <cell r="AI46">
            <v>0</v>
          </cell>
        </row>
        <row r="47">
          <cell r="E47" t="str">
            <v>8</v>
          </cell>
          <cell r="F47" t="str">
            <v>Прайс-лист.</v>
          </cell>
          <cell r="G47" t="str">
            <v>Монтаж стеклянного ограждения смотровой площадки.</v>
          </cell>
          <cell r="H47" t="str">
            <v>м</v>
          </cell>
          <cell r="I47">
            <v>19</v>
          </cell>
          <cell r="O47">
            <v>61991.49</v>
          </cell>
          <cell r="Q47">
            <v>0</v>
          </cell>
          <cell r="R47">
            <v>0</v>
          </cell>
          <cell r="S47">
            <v>0</v>
          </cell>
          <cell r="U47">
            <v>0</v>
          </cell>
          <cell r="V47">
            <v>0</v>
          </cell>
          <cell r="AB47">
            <v>3262.71</v>
          </cell>
          <cell r="AD47">
            <v>0</v>
          </cell>
          <cell r="AE47">
            <v>0</v>
          </cell>
          <cell r="AF47">
            <v>0</v>
          </cell>
          <cell r="AH47">
            <v>0</v>
          </cell>
          <cell r="AI47">
            <v>0</v>
          </cell>
        </row>
        <row r="48">
          <cell r="E48" t="str">
            <v>8,1</v>
          </cell>
          <cell r="F48" t="str">
            <v>Прайс-лист.</v>
          </cell>
          <cell r="G48" t="str">
            <v>Триплекс 4.4.4 мм.</v>
          </cell>
          <cell r="H48" t="str">
            <v>м2</v>
          </cell>
          <cell r="I48">
            <v>19</v>
          </cell>
          <cell r="O48">
            <v>162949.13</v>
          </cell>
          <cell r="Q48">
            <v>0</v>
          </cell>
          <cell r="R48">
            <v>0</v>
          </cell>
          <cell r="S48">
            <v>0</v>
          </cell>
          <cell r="U48">
            <v>0</v>
          </cell>
          <cell r="V48">
            <v>0</v>
          </cell>
          <cell r="AB48">
            <v>8576.27</v>
          </cell>
          <cell r="AD48">
            <v>0</v>
          </cell>
          <cell r="AE48">
            <v>0</v>
          </cell>
          <cell r="AF48">
            <v>0</v>
          </cell>
          <cell r="AH48">
            <v>0</v>
          </cell>
          <cell r="AI48">
            <v>0</v>
          </cell>
        </row>
        <row r="49">
          <cell r="E49" t="str">
            <v>8,2</v>
          </cell>
          <cell r="F49" t="str">
            <v>Прайс-лист.</v>
          </cell>
          <cell r="G49" t="str">
            <v>Т-102 AL КОМПЛЕКТ-12 (анод). Профиль для стеклянных ограждений 12 мм.</v>
          </cell>
          <cell r="H49" t="str">
            <v>м</v>
          </cell>
          <cell r="I49">
            <v>19</v>
          </cell>
          <cell r="O49">
            <v>100957.64</v>
          </cell>
          <cell r="Q49">
            <v>0</v>
          </cell>
          <cell r="R49">
            <v>0</v>
          </cell>
          <cell r="S49">
            <v>0</v>
          </cell>
          <cell r="U49">
            <v>0</v>
          </cell>
          <cell r="V49">
            <v>0</v>
          </cell>
          <cell r="AB49">
            <v>5313.56</v>
          </cell>
          <cell r="AD49">
            <v>0</v>
          </cell>
          <cell r="AE49">
            <v>0</v>
          </cell>
          <cell r="AF49">
            <v>0</v>
          </cell>
          <cell r="AH49">
            <v>0</v>
          </cell>
          <cell r="AI49">
            <v>0</v>
          </cell>
        </row>
        <row r="50">
          <cell r="E50" t="str">
            <v>8,3</v>
          </cell>
          <cell r="F50" t="str">
            <v>Прайс-лист.</v>
          </cell>
          <cell r="G50" t="str">
            <v>Т-105 SSS Поручень для лестничных ограждений SUS304 Размер 50х50 мм.</v>
          </cell>
          <cell r="H50" t="str">
            <v>м</v>
          </cell>
          <cell r="I50">
            <v>19</v>
          </cell>
          <cell r="O50">
            <v>23379.69</v>
          </cell>
          <cell r="Q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AB50">
            <v>1230.51</v>
          </cell>
          <cell r="AD50">
            <v>0</v>
          </cell>
          <cell r="AE50">
            <v>0</v>
          </cell>
          <cell r="AF50">
            <v>0</v>
          </cell>
          <cell r="AH50">
            <v>0</v>
          </cell>
          <cell r="AI50">
            <v>0</v>
          </cell>
        </row>
        <row r="51">
          <cell r="E51" t="str">
            <v>8,4</v>
          </cell>
          <cell r="F51" t="str">
            <v>Прайс-лист.</v>
          </cell>
          <cell r="G51" t="str">
            <v>Уплотнитель для стекла 16 мм. для поручня 50х50 мм.(длина</v>
          </cell>
          <cell r="H51" t="str">
            <v>м</v>
          </cell>
          <cell r="I51">
            <v>19</v>
          </cell>
          <cell r="O51">
            <v>5152.6099999999997</v>
          </cell>
          <cell r="Q51">
            <v>0</v>
          </cell>
          <cell r="R51">
            <v>0</v>
          </cell>
          <cell r="S51">
            <v>0</v>
          </cell>
          <cell r="U51">
            <v>0</v>
          </cell>
          <cell r="V51">
            <v>0</v>
          </cell>
          <cell r="AB51">
            <v>271.19</v>
          </cell>
          <cell r="AD51">
            <v>0</v>
          </cell>
          <cell r="AE51">
            <v>0</v>
          </cell>
          <cell r="AF51">
            <v>0</v>
          </cell>
          <cell r="AH51">
            <v>0</v>
          </cell>
          <cell r="AI51">
            <v>0</v>
          </cell>
        </row>
        <row r="52">
          <cell r="E52" t="str">
            <v>9</v>
          </cell>
          <cell r="F52" t="str">
            <v>Прайс-лист.</v>
          </cell>
          <cell r="G52" t="str">
            <v>Монтаж сухого остекления в металлокаркасе с  триплексом 10.10.10 мм.</v>
          </cell>
          <cell r="H52" t="str">
            <v>м2</v>
          </cell>
          <cell r="I52">
            <v>110.6</v>
          </cell>
          <cell r="O52">
            <v>1405931.72</v>
          </cell>
          <cell r="Q52">
            <v>0</v>
          </cell>
          <cell r="R52">
            <v>0</v>
          </cell>
          <cell r="S52">
            <v>0</v>
          </cell>
          <cell r="U52">
            <v>0</v>
          </cell>
          <cell r="V52">
            <v>0</v>
          </cell>
          <cell r="AB52">
            <v>12711.86</v>
          </cell>
          <cell r="AD52">
            <v>0</v>
          </cell>
          <cell r="AE52">
            <v>0</v>
          </cell>
          <cell r="AF52">
            <v>0</v>
          </cell>
          <cell r="AH52">
            <v>0</v>
          </cell>
          <cell r="AI52">
            <v>0</v>
          </cell>
        </row>
        <row r="53">
          <cell r="E53" t="str">
            <v>9,1</v>
          </cell>
          <cell r="F53" t="str">
            <v>Прайс-лист.</v>
          </cell>
          <cell r="G53" t="str">
            <v>Труба профильная 120х120х6 мм.</v>
          </cell>
          <cell r="H53" t="str">
            <v>м</v>
          </cell>
          <cell r="I53">
            <v>90</v>
          </cell>
          <cell r="O53">
            <v>80847.899999999994</v>
          </cell>
          <cell r="Q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AB53">
            <v>898.31</v>
          </cell>
          <cell r="AD53">
            <v>0</v>
          </cell>
          <cell r="AE53">
            <v>0</v>
          </cell>
          <cell r="AF53">
            <v>0</v>
          </cell>
          <cell r="AH53">
            <v>0</v>
          </cell>
          <cell r="AI53">
            <v>0</v>
          </cell>
        </row>
        <row r="54">
          <cell r="E54" t="str">
            <v>9,2</v>
          </cell>
          <cell r="F54" t="str">
            <v>Прайс-лист.</v>
          </cell>
          <cell r="G54" t="str">
            <v>Труба профильная 150х150х8 мм.</v>
          </cell>
          <cell r="H54" t="str">
            <v>м</v>
          </cell>
          <cell r="I54">
            <v>59.999999999999993</v>
          </cell>
          <cell r="O54">
            <v>90915</v>
          </cell>
          <cell r="Q54">
            <v>0</v>
          </cell>
          <cell r="R54">
            <v>0</v>
          </cell>
          <cell r="S54">
            <v>0</v>
          </cell>
          <cell r="U54">
            <v>0</v>
          </cell>
          <cell r="V54">
            <v>0</v>
          </cell>
          <cell r="AB54">
            <v>1515.25</v>
          </cell>
          <cell r="AD54">
            <v>0</v>
          </cell>
          <cell r="AE54">
            <v>0</v>
          </cell>
          <cell r="AF54">
            <v>0</v>
          </cell>
          <cell r="AH54">
            <v>0</v>
          </cell>
          <cell r="AI54">
            <v>0</v>
          </cell>
        </row>
        <row r="55">
          <cell r="E55" t="str">
            <v>10</v>
          </cell>
          <cell r="F55" t="str">
            <v>Прайс-лист.</v>
          </cell>
          <cell r="G55" t="str">
            <v>Монтаж стеклопакета 6000х2000х10х4.4.4. мм.</v>
          </cell>
          <cell r="H55" t="str">
            <v>М.</v>
          </cell>
          <cell r="I55">
            <v>12</v>
          </cell>
          <cell r="O55">
            <v>152542.32</v>
          </cell>
          <cell r="Q55">
            <v>0</v>
          </cell>
          <cell r="R55">
            <v>0</v>
          </cell>
          <cell r="S55">
            <v>0</v>
          </cell>
          <cell r="U55">
            <v>0</v>
          </cell>
          <cell r="V55">
            <v>0</v>
          </cell>
          <cell r="AB55">
            <v>12711.86</v>
          </cell>
          <cell r="AD55">
            <v>0</v>
          </cell>
          <cell r="AE55">
            <v>0</v>
          </cell>
          <cell r="AF55">
            <v>0</v>
          </cell>
          <cell r="AH55">
            <v>0</v>
          </cell>
          <cell r="AI55">
            <v>0</v>
          </cell>
        </row>
        <row r="56">
          <cell r="E56" t="str">
            <v>10,1</v>
          </cell>
          <cell r="F56" t="str">
            <v>Прайс-лист.</v>
          </cell>
          <cell r="G56" t="str">
            <v>Стеклопакет однокамерный 6000х2000 мм. Внутреннее стекло - триплекс 3х4 мм., наружное стекло - калёное просветлённое стекло 10 мм.</v>
          </cell>
          <cell r="H56" t="str">
            <v>ШТ</v>
          </cell>
          <cell r="I56">
            <v>1</v>
          </cell>
          <cell r="O56">
            <v>232677.97</v>
          </cell>
          <cell r="Q56">
            <v>0</v>
          </cell>
          <cell r="R56">
            <v>0</v>
          </cell>
          <cell r="S56">
            <v>0</v>
          </cell>
          <cell r="U56">
            <v>0</v>
          </cell>
          <cell r="V56">
            <v>0</v>
          </cell>
          <cell r="AB56">
            <v>232677.97</v>
          </cell>
          <cell r="AD56">
            <v>0</v>
          </cell>
          <cell r="AE56">
            <v>0</v>
          </cell>
          <cell r="AF56">
            <v>0</v>
          </cell>
          <cell r="AH56">
            <v>0</v>
          </cell>
          <cell r="AI56">
            <v>0</v>
          </cell>
        </row>
        <row r="57">
          <cell r="E57" t="str">
            <v>11</v>
          </cell>
          <cell r="F57" t="str">
            <v>Прайс-лист.</v>
          </cell>
          <cell r="G57" t="str">
            <v>Монтаж электро-изгороди в вольере белого медведя.</v>
          </cell>
          <cell r="H57" t="str">
            <v>КОМПЛ</v>
          </cell>
          <cell r="I57">
            <v>1</v>
          </cell>
          <cell r="O57">
            <v>222457.63</v>
          </cell>
          <cell r="Q57">
            <v>0</v>
          </cell>
          <cell r="R57">
            <v>0</v>
          </cell>
          <cell r="S57">
            <v>0</v>
          </cell>
          <cell r="U57">
            <v>0</v>
          </cell>
          <cell r="V57">
            <v>0</v>
          </cell>
          <cell r="AB57">
            <v>222457.63</v>
          </cell>
          <cell r="AD57">
            <v>0</v>
          </cell>
          <cell r="AE57">
            <v>0</v>
          </cell>
          <cell r="AF57">
            <v>0</v>
          </cell>
          <cell r="AH57">
            <v>0</v>
          </cell>
          <cell r="AI57">
            <v>0</v>
          </cell>
        </row>
        <row r="58">
          <cell r="E58" t="str">
            <v>11,1</v>
          </cell>
          <cell r="F58" t="str">
            <v>Прайс-лист.</v>
          </cell>
          <cell r="G58" t="str">
            <v>Генератор импульсов OLLI Protector 11.</v>
          </cell>
          <cell r="H58" t="str">
            <v>ШТ</v>
          </cell>
          <cell r="I58">
            <v>1</v>
          </cell>
          <cell r="O58">
            <v>43347.46</v>
          </cell>
          <cell r="Q58">
            <v>0</v>
          </cell>
          <cell r="R58">
            <v>0</v>
          </cell>
          <cell r="S58">
            <v>0</v>
          </cell>
          <cell r="U58">
            <v>0</v>
          </cell>
          <cell r="V58">
            <v>0</v>
          </cell>
          <cell r="AB58">
            <v>43347.46</v>
          </cell>
          <cell r="AD58">
            <v>0</v>
          </cell>
          <cell r="AE58">
            <v>0</v>
          </cell>
          <cell r="AF58">
            <v>0</v>
          </cell>
          <cell r="AH58">
            <v>0</v>
          </cell>
          <cell r="AI58">
            <v>0</v>
          </cell>
        </row>
        <row r="59">
          <cell r="E59" t="str">
            <v>11,2</v>
          </cell>
          <cell r="F59" t="str">
            <v>Прайс-лист.</v>
          </cell>
          <cell r="G59" t="str">
            <v>Стойки металлические 1,15 м.</v>
          </cell>
          <cell r="H59" t="str">
            <v>ШТ</v>
          </cell>
          <cell r="I59">
            <v>115</v>
          </cell>
          <cell r="O59">
            <v>79330.45</v>
          </cell>
          <cell r="Q59">
            <v>0</v>
          </cell>
          <cell r="R59">
            <v>0</v>
          </cell>
          <cell r="S59">
            <v>0</v>
          </cell>
          <cell r="U59">
            <v>0</v>
          </cell>
          <cell r="V59">
            <v>0</v>
          </cell>
          <cell r="AB59">
            <v>689.83</v>
          </cell>
          <cell r="AD59">
            <v>0</v>
          </cell>
          <cell r="AE59">
            <v>0</v>
          </cell>
          <cell r="AF59">
            <v>0</v>
          </cell>
          <cell r="AH59">
            <v>0</v>
          </cell>
          <cell r="AI59">
            <v>0</v>
          </cell>
        </row>
        <row r="60">
          <cell r="E60" t="str">
            <v>11,3</v>
          </cell>
          <cell r="F60" t="str">
            <v>Прайс-лист.</v>
          </cell>
          <cell r="G60" t="str">
            <v>Изоляторы OLLI.(упак. - 25 шт.)</v>
          </cell>
          <cell r="H60" t="str">
            <v>ШТ</v>
          </cell>
          <cell r="I60">
            <v>26</v>
          </cell>
          <cell r="O60">
            <v>24237.200000000001</v>
          </cell>
          <cell r="Q60">
            <v>0</v>
          </cell>
          <cell r="R60">
            <v>0</v>
          </cell>
          <cell r="S60">
            <v>0</v>
          </cell>
          <cell r="U60">
            <v>0</v>
          </cell>
          <cell r="V60">
            <v>0</v>
          </cell>
          <cell r="AB60">
            <v>932.2</v>
          </cell>
          <cell r="AD60">
            <v>0</v>
          </cell>
          <cell r="AE60">
            <v>0</v>
          </cell>
          <cell r="AF60">
            <v>0</v>
          </cell>
          <cell r="AH60">
            <v>0</v>
          </cell>
          <cell r="AI60">
            <v>0</v>
          </cell>
        </row>
        <row r="61">
          <cell r="E61" t="str">
            <v>11,4</v>
          </cell>
          <cell r="F61" t="str">
            <v>Прайс-лист.</v>
          </cell>
          <cell r="G61" t="str">
            <v>Трос 3 мм. (упак. - 1000 м.)</v>
          </cell>
          <cell r="H61" t="str">
            <v>ШТ</v>
          </cell>
          <cell r="I61">
            <v>2</v>
          </cell>
          <cell r="O61">
            <v>9694.92</v>
          </cell>
          <cell r="Q61">
            <v>0</v>
          </cell>
          <cell r="R61">
            <v>0</v>
          </cell>
          <cell r="S61">
            <v>0</v>
          </cell>
          <cell r="U61">
            <v>0</v>
          </cell>
          <cell r="V61">
            <v>0</v>
          </cell>
          <cell r="AB61">
            <v>4847.46</v>
          </cell>
          <cell r="AD61">
            <v>0</v>
          </cell>
          <cell r="AE61">
            <v>0</v>
          </cell>
          <cell r="AF61">
            <v>0</v>
          </cell>
          <cell r="AH61">
            <v>0</v>
          </cell>
          <cell r="AI61">
            <v>0</v>
          </cell>
        </row>
        <row r="62">
          <cell r="E62" t="str">
            <v>11,5</v>
          </cell>
          <cell r="F62" t="str">
            <v>Прайс-лист.</v>
          </cell>
          <cell r="G62" t="str">
            <v>Натяжители (упак. - 10 шт.)</v>
          </cell>
          <cell r="H62" t="str">
            <v>шт.</v>
          </cell>
          <cell r="I62">
            <v>4</v>
          </cell>
          <cell r="O62">
            <v>2281.36</v>
          </cell>
          <cell r="Q62">
            <v>0</v>
          </cell>
          <cell r="R62">
            <v>0</v>
          </cell>
          <cell r="S62">
            <v>0</v>
          </cell>
          <cell r="U62">
            <v>0</v>
          </cell>
          <cell r="V62">
            <v>0</v>
          </cell>
          <cell r="AB62">
            <v>570.34</v>
          </cell>
          <cell r="AD62">
            <v>0</v>
          </cell>
          <cell r="AE62">
            <v>0</v>
          </cell>
          <cell r="AF62">
            <v>0</v>
          </cell>
          <cell r="AH62">
            <v>0</v>
          </cell>
          <cell r="AI62">
            <v>0</v>
          </cell>
        </row>
        <row r="63">
          <cell r="E63" t="str">
            <v>11,6</v>
          </cell>
          <cell r="F63" t="str">
            <v>Прайс-лист.</v>
          </cell>
          <cell r="G63" t="str">
            <v>Зажимы.(упак. - 4 шт.)</v>
          </cell>
          <cell r="H63" t="str">
            <v>ШТ</v>
          </cell>
          <cell r="I63">
            <v>2</v>
          </cell>
          <cell r="O63">
            <v>1144.06</v>
          </cell>
          <cell r="Q63">
            <v>0</v>
          </cell>
          <cell r="R63">
            <v>0</v>
          </cell>
          <cell r="S63">
            <v>0</v>
          </cell>
          <cell r="U63">
            <v>0</v>
          </cell>
          <cell r="V63">
            <v>0</v>
          </cell>
          <cell r="AB63">
            <v>572.03</v>
          </cell>
          <cell r="AD63">
            <v>0</v>
          </cell>
          <cell r="AE63">
            <v>0</v>
          </cell>
          <cell r="AF63">
            <v>0</v>
          </cell>
          <cell r="AH63">
            <v>0</v>
          </cell>
          <cell r="AI63">
            <v>0</v>
          </cell>
        </row>
        <row r="64">
          <cell r="E64" t="str">
            <v>12</v>
          </cell>
          <cell r="F64" t="str">
            <v>Прайс-лист.</v>
          </cell>
          <cell r="G64" t="str">
            <v>Монтаж электро-изгороди в вольере ластоногих (нерпа).</v>
          </cell>
          <cell r="H64" t="str">
            <v>КОМПЛ</v>
          </cell>
          <cell r="I64">
            <v>1</v>
          </cell>
          <cell r="O64">
            <v>32967</v>
          </cell>
          <cell r="Q64">
            <v>0</v>
          </cell>
          <cell r="R64">
            <v>0</v>
          </cell>
          <cell r="S64">
            <v>0</v>
          </cell>
          <cell r="U64">
            <v>0</v>
          </cell>
          <cell r="V64">
            <v>0</v>
          </cell>
          <cell r="AB64">
            <v>32967</v>
          </cell>
          <cell r="AD64">
            <v>0</v>
          </cell>
          <cell r="AE64">
            <v>0</v>
          </cell>
          <cell r="AF64">
            <v>0</v>
          </cell>
          <cell r="AH64">
            <v>0</v>
          </cell>
          <cell r="AI64">
            <v>0</v>
          </cell>
        </row>
        <row r="65">
          <cell r="E65" t="str">
            <v>12,1</v>
          </cell>
          <cell r="F65" t="str">
            <v>Прайс-лист.</v>
          </cell>
          <cell r="G65" t="str">
            <v>Генератор импульсов OLLI Protector 11.</v>
          </cell>
          <cell r="H65" t="str">
            <v>ШТ</v>
          </cell>
          <cell r="I65">
            <v>1</v>
          </cell>
          <cell r="O65">
            <v>43347.46</v>
          </cell>
          <cell r="Q65">
            <v>0</v>
          </cell>
          <cell r="R65">
            <v>0</v>
          </cell>
          <cell r="S65">
            <v>0</v>
          </cell>
          <cell r="U65">
            <v>0</v>
          </cell>
          <cell r="V65">
            <v>0</v>
          </cell>
          <cell r="AB65">
            <v>43347.46</v>
          </cell>
          <cell r="AD65">
            <v>0</v>
          </cell>
          <cell r="AE65">
            <v>0</v>
          </cell>
          <cell r="AF65">
            <v>0</v>
          </cell>
          <cell r="AH65">
            <v>0</v>
          </cell>
          <cell r="AI65">
            <v>0</v>
          </cell>
        </row>
        <row r="66">
          <cell r="E66" t="str">
            <v>12,2</v>
          </cell>
          <cell r="F66" t="str">
            <v>Прайс-лист.</v>
          </cell>
          <cell r="G66" t="str">
            <v>Стойки металлические 1,15 м.</v>
          </cell>
          <cell r="H66" t="str">
            <v>ШТ</v>
          </cell>
          <cell r="I66">
            <v>13</v>
          </cell>
          <cell r="O66">
            <v>8967.7900000000009</v>
          </cell>
          <cell r="Q66">
            <v>0</v>
          </cell>
          <cell r="R66">
            <v>0</v>
          </cell>
          <cell r="S66">
            <v>0</v>
          </cell>
          <cell r="U66">
            <v>0</v>
          </cell>
          <cell r="V66">
            <v>0</v>
          </cell>
          <cell r="AB66">
            <v>689.83</v>
          </cell>
          <cell r="AD66">
            <v>0</v>
          </cell>
          <cell r="AE66">
            <v>0</v>
          </cell>
          <cell r="AF66">
            <v>0</v>
          </cell>
          <cell r="AH66">
            <v>0</v>
          </cell>
          <cell r="AI66">
            <v>0</v>
          </cell>
        </row>
        <row r="67">
          <cell r="E67" t="str">
            <v>12,3</v>
          </cell>
          <cell r="F67" t="str">
            <v>Прайс-лист.</v>
          </cell>
          <cell r="G67" t="str">
            <v>Изоляторы OLLI.(упак. - 25 шт.)</v>
          </cell>
          <cell r="H67" t="str">
            <v>ШТ</v>
          </cell>
          <cell r="I67">
            <v>4</v>
          </cell>
          <cell r="O67">
            <v>3728.8</v>
          </cell>
          <cell r="Q67">
            <v>0</v>
          </cell>
          <cell r="R67">
            <v>0</v>
          </cell>
          <cell r="S67">
            <v>0</v>
          </cell>
          <cell r="U67">
            <v>0</v>
          </cell>
          <cell r="V67">
            <v>0</v>
          </cell>
          <cell r="AB67">
            <v>932.2</v>
          </cell>
          <cell r="AD67">
            <v>0</v>
          </cell>
          <cell r="AE67">
            <v>0</v>
          </cell>
          <cell r="AF67">
            <v>0</v>
          </cell>
          <cell r="AH67">
            <v>0</v>
          </cell>
          <cell r="AI67">
            <v>0</v>
          </cell>
        </row>
        <row r="68">
          <cell r="E68" t="str">
            <v>12,4</v>
          </cell>
          <cell r="F68" t="str">
            <v>Прайс-лист.</v>
          </cell>
          <cell r="G68" t="str">
            <v>Трос 3 мм. (упак. - 1000 м.)</v>
          </cell>
          <cell r="H68" t="str">
            <v>ШТ</v>
          </cell>
          <cell r="I68">
            <v>1</v>
          </cell>
          <cell r="O68">
            <v>4847.46</v>
          </cell>
          <cell r="Q68">
            <v>0</v>
          </cell>
          <cell r="R68">
            <v>0</v>
          </cell>
          <cell r="S68">
            <v>0</v>
          </cell>
          <cell r="U68">
            <v>0</v>
          </cell>
          <cell r="V68">
            <v>0</v>
          </cell>
          <cell r="AB68">
            <v>4847.46</v>
          </cell>
          <cell r="AD68">
            <v>0</v>
          </cell>
          <cell r="AE68">
            <v>0</v>
          </cell>
          <cell r="AF68">
            <v>0</v>
          </cell>
          <cell r="AH68">
            <v>0</v>
          </cell>
          <cell r="AI68">
            <v>0</v>
          </cell>
        </row>
        <row r="69">
          <cell r="E69" t="str">
            <v>12,5</v>
          </cell>
          <cell r="F69" t="str">
            <v>Прайс-лист.</v>
          </cell>
          <cell r="G69" t="str">
            <v>Натяжители (упак. - 10 шт.)</v>
          </cell>
          <cell r="H69" t="str">
            <v>шт.</v>
          </cell>
          <cell r="I69">
            <v>1</v>
          </cell>
          <cell r="O69">
            <v>570.34</v>
          </cell>
          <cell r="Q69">
            <v>0</v>
          </cell>
          <cell r="R69">
            <v>0</v>
          </cell>
          <cell r="S69">
            <v>0</v>
          </cell>
          <cell r="U69">
            <v>0</v>
          </cell>
          <cell r="V69">
            <v>0</v>
          </cell>
          <cell r="AB69">
            <v>570.34</v>
          </cell>
          <cell r="AD69">
            <v>0</v>
          </cell>
          <cell r="AE69">
            <v>0</v>
          </cell>
          <cell r="AF69">
            <v>0</v>
          </cell>
          <cell r="AH69">
            <v>0</v>
          </cell>
          <cell r="AI69">
            <v>0</v>
          </cell>
        </row>
        <row r="70">
          <cell r="E70" t="str">
            <v>12,6</v>
          </cell>
          <cell r="F70" t="str">
            <v>Прайс-лист.</v>
          </cell>
          <cell r="G70" t="str">
            <v>Зажимы.(упак. - 4 шт.)</v>
          </cell>
          <cell r="H70" t="str">
            <v>ШТ</v>
          </cell>
          <cell r="I70">
            <v>2</v>
          </cell>
          <cell r="O70">
            <v>1144.06</v>
          </cell>
          <cell r="Q70">
            <v>0</v>
          </cell>
          <cell r="R70">
            <v>0</v>
          </cell>
          <cell r="S70">
            <v>0</v>
          </cell>
          <cell r="U70">
            <v>0</v>
          </cell>
          <cell r="V70">
            <v>0</v>
          </cell>
          <cell r="AB70">
            <v>572.03</v>
          </cell>
          <cell r="AD70">
            <v>0</v>
          </cell>
          <cell r="AE70">
            <v>0</v>
          </cell>
          <cell r="AF70">
            <v>0</v>
          </cell>
          <cell r="AH70">
            <v>0</v>
          </cell>
          <cell r="AI70">
            <v>0</v>
          </cell>
        </row>
        <row r="71">
          <cell r="E71" t="str">
            <v>13</v>
          </cell>
          <cell r="F71" t="str">
            <v>06-01-015-7</v>
          </cell>
          <cell r="G71" t="str">
            <v>Установка закладных деталей весом до 4 кг в бассейнах белых медведей.</v>
          </cell>
          <cell r="H71" t="str">
            <v>1 Т</v>
          </cell>
          <cell r="I71">
            <v>0.8</v>
          </cell>
          <cell r="O71">
            <v>67766.19</v>
          </cell>
          <cell r="Q71">
            <v>220.55</v>
          </cell>
          <cell r="R71">
            <v>43.7</v>
          </cell>
          <cell r="S71">
            <v>42140.84</v>
          </cell>
          <cell r="U71">
            <v>198.55439999999999</v>
          </cell>
          <cell r="V71">
            <v>0.13799999999999998</v>
          </cell>
          <cell r="X71">
            <v>37544.239999999998</v>
          </cell>
          <cell r="Y71">
            <v>21935.96</v>
          </cell>
          <cell r="AB71">
            <v>9091.4784999999993</v>
          </cell>
          <cell r="AD71">
            <v>40.365000000000002</v>
          </cell>
          <cell r="AE71">
            <v>2.3344999999999998</v>
          </cell>
          <cell r="AF71">
            <v>2251.1134999999999</v>
          </cell>
          <cell r="AH71">
            <v>248.19299999999998</v>
          </cell>
          <cell r="AI71">
            <v>0.17249999999999999</v>
          </cell>
          <cell r="AT71">
            <v>89</v>
          </cell>
          <cell r="AU71">
            <v>52</v>
          </cell>
          <cell r="BZ71">
            <v>105</v>
          </cell>
          <cell r="CA71">
            <v>65</v>
          </cell>
          <cell r="FV71" t="str">
            <v>*0,85</v>
          </cell>
          <cell r="FW71" t="str">
            <v>*0,8</v>
          </cell>
          <cell r="FX71">
            <v>105</v>
          </cell>
          <cell r="FY71">
            <v>65</v>
          </cell>
        </row>
        <row r="72">
          <cell r="E72" t="str">
            <v>13,1</v>
          </cell>
          <cell r="F72" t="str">
            <v>204-0064</v>
          </cell>
          <cell r="G72" t="str">
            <v>Детали закладные и накладные изготовленные с применением сварки, гнутья, сверления (пробивки) отверстий (при наличии одной из этих операций или всего перечня в любых сочетаниях) поставляемые отдельно</v>
          </cell>
          <cell r="H72" t="str">
            <v>т</v>
          </cell>
          <cell r="I72">
            <v>-0.8</v>
          </cell>
          <cell r="O72">
            <v>-25404.799999999999</v>
          </cell>
          <cell r="Q72">
            <v>0</v>
          </cell>
          <cell r="R72">
            <v>0</v>
          </cell>
          <cell r="S72">
            <v>0</v>
          </cell>
          <cell r="U72">
            <v>0</v>
          </cell>
          <cell r="V72">
            <v>0</v>
          </cell>
          <cell r="AB72">
            <v>6800</v>
          </cell>
          <cell r="AD72">
            <v>0</v>
          </cell>
          <cell r="AE72">
            <v>0</v>
          </cell>
          <cell r="AF72">
            <v>0</v>
          </cell>
          <cell r="AH72">
            <v>0</v>
          </cell>
          <cell r="AI72">
            <v>0</v>
          </cell>
        </row>
        <row r="73">
          <cell r="E73" t="str">
            <v>13,2</v>
          </cell>
          <cell r="F73" t="str">
            <v>Прайс-лист.</v>
          </cell>
          <cell r="G73" t="str">
            <v>Донный слив 512х512 Д=200 мм. Astral (20289).</v>
          </cell>
          <cell r="H73" t="str">
            <v>ШТ</v>
          </cell>
          <cell r="I73">
            <v>6</v>
          </cell>
          <cell r="O73">
            <v>98644.08</v>
          </cell>
          <cell r="Q73">
            <v>0</v>
          </cell>
          <cell r="R73">
            <v>0</v>
          </cell>
          <cell r="S73">
            <v>0</v>
          </cell>
          <cell r="U73">
            <v>0</v>
          </cell>
          <cell r="V73">
            <v>0</v>
          </cell>
          <cell r="AB73">
            <v>16440.68</v>
          </cell>
          <cell r="AD73">
            <v>0</v>
          </cell>
          <cell r="AE73">
            <v>0</v>
          </cell>
          <cell r="AF73">
            <v>0</v>
          </cell>
          <cell r="AH73">
            <v>0</v>
          </cell>
          <cell r="AI73">
            <v>0</v>
          </cell>
        </row>
        <row r="74">
          <cell r="E74" t="str">
            <v>13,3</v>
          </cell>
          <cell r="F74" t="str">
            <v>Прайс-лист.</v>
          </cell>
          <cell r="G74" t="str">
            <v>Скиммер Д=160 мм.</v>
          </cell>
          <cell r="H74" t="str">
            <v>ШТ</v>
          </cell>
          <cell r="I74">
            <v>9</v>
          </cell>
          <cell r="O74">
            <v>181525.41</v>
          </cell>
          <cell r="Q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AB74">
            <v>20169.490000000002</v>
          </cell>
          <cell r="AD74">
            <v>0</v>
          </cell>
          <cell r="AE74">
            <v>0</v>
          </cell>
          <cell r="AF74">
            <v>0</v>
          </cell>
          <cell r="AH74">
            <v>0</v>
          </cell>
          <cell r="AI74">
            <v>0</v>
          </cell>
        </row>
        <row r="75">
          <cell r="E75" t="str">
            <v>13,4</v>
          </cell>
          <cell r="F75" t="str">
            <v>Прайс-лист.</v>
          </cell>
          <cell r="G75" t="str">
            <v>Напорные форсунки Astral (340).</v>
          </cell>
          <cell r="H75" t="str">
            <v>ШТ</v>
          </cell>
          <cell r="I75">
            <v>44</v>
          </cell>
          <cell r="O75">
            <v>56603.360000000001</v>
          </cell>
          <cell r="Q75">
            <v>0</v>
          </cell>
          <cell r="R75">
            <v>0</v>
          </cell>
          <cell r="S75">
            <v>0</v>
          </cell>
          <cell r="U75">
            <v>0</v>
          </cell>
          <cell r="V75">
            <v>0</v>
          </cell>
          <cell r="AB75">
            <v>1286.44</v>
          </cell>
          <cell r="AD75">
            <v>0</v>
          </cell>
          <cell r="AE75">
            <v>0</v>
          </cell>
          <cell r="AF75">
            <v>0</v>
          </cell>
          <cell r="AH75">
            <v>0</v>
          </cell>
          <cell r="AI75">
            <v>0</v>
          </cell>
        </row>
        <row r="76">
          <cell r="E76" t="str">
            <v>13,5</v>
          </cell>
          <cell r="F76" t="str">
            <v>Прайс-лист.</v>
          </cell>
          <cell r="G76" t="str">
            <v>Деталь прохода через бетон Astral (15658).</v>
          </cell>
          <cell r="H76" t="str">
            <v>ШТ</v>
          </cell>
          <cell r="I76">
            <v>44</v>
          </cell>
          <cell r="O76">
            <v>95979.839999999997</v>
          </cell>
          <cell r="Q76">
            <v>0</v>
          </cell>
          <cell r="R76">
            <v>0</v>
          </cell>
          <cell r="S76">
            <v>0</v>
          </cell>
          <cell r="U76">
            <v>0</v>
          </cell>
          <cell r="V76">
            <v>0</v>
          </cell>
          <cell r="AB76">
            <v>2181.36</v>
          </cell>
          <cell r="AD76">
            <v>0</v>
          </cell>
          <cell r="AE76">
            <v>0</v>
          </cell>
          <cell r="AF76">
            <v>0</v>
          </cell>
          <cell r="AH76">
            <v>0</v>
          </cell>
          <cell r="AI76">
            <v>0</v>
          </cell>
        </row>
        <row r="77">
          <cell r="E77" t="str">
            <v>14</v>
          </cell>
          <cell r="F77" t="str">
            <v>м37-01-002-2</v>
          </cell>
          <cell r="G77" t="str">
            <v>Монтаж оборудования без механизмов в помещении, масса оборудования 0,05 т</v>
          </cell>
          <cell r="H77" t="str">
            <v>1  ШТ.</v>
          </cell>
          <cell r="I77">
            <v>15</v>
          </cell>
          <cell r="O77">
            <v>90828.58</v>
          </cell>
          <cell r="Q77">
            <v>3288.09</v>
          </cell>
          <cell r="R77">
            <v>0</v>
          </cell>
          <cell r="S77">
            <v>71532.399999999994</v>
          </cell>
          <cell r="U77">
            <v>333</v>
          </cell>
          <cell r="V77">
            <v>0</v>
          </cell>
          <cell r="X77">
            <v>48642.03</v>
          </cell>
          <cell r="Y77">
            <v>34335.550000000003</v>
          </cell>
          <cell r="AB77">
            <v>501.76400000000001</v>
          </cell>
          <cell r="AD77">
            <v>52.067999999999998</v>
          </cell>
          <cell r="AE77">
            <v>0</v>
          </cell>
          <cell r="AF77">
            <v>203.79599999999999</v>
          </cell>
          <cell r="AH77">
            <v>22.2</v>
          </cell>
          <cell r="AI77">
            <v>0</v>
          </cell>
          <cell r="AT77">
            <v>68</v>
          </cell>
          <cell r="AU77">
            <v>48</v>
          </cell>
          <cell r="BZ77">
            <v>80</v>
          </cell>
          <cell r="CA77">
            <v>60</v>
          </cell>
          <cell r="FV77" t="str">
            <v>*0,85</v>
          </cell>
          <cell r="FW77" t="str">
            <v>*0,8</v>
          </cell>
          <cell r="FX77">
            <v>80</v>
          </cell>
          <cell r="FY77">
            <v>60</v>
          </cell>
        </row>
        <row r="78">
          <cell r="E78" t="str">
            <v>15</v>
          </cell>
          <cell r="F78" t="str">
            <v>Прайс-лист.</v>
          </cell>
          <cell r="G78" t="str">
            <v>Префильтр-грязевик Д=125 мм. Astral.</v>
          </cell>
          <cell r="H78" t="str">
            <v>ШТ</v>
          </cell>
          <cell r="I78">
            <v>4</v>
          </cell>
          <cell r="O78">
            <v>543050.84</v>
          </cell>
          <cell r="Q78">
            <v>0</v>
          </cell>
          <cell r="R78">
            <v>0</v>
          </cell>
          <cell r="S78">
            <v>0</v>
          </cell>
          <cell r="U78">
            <v>0</v>
          </cell>
          <cell r="V78">
            <v>0</v>
          </cell>
          <cell r="AB78">
            <v>135762.71</v>
          </cell>
          <cell r="AD78">
            <v>0</v>
          </cell>
          <cell r="AE78">
            <v>0</v>
          </cell>
          <cell r="AF78">
            <v>0</v>
          </cell>
          <cell r="AH78">
            <v>0</v>
          </cell>
          <cell r="AI78">
            <v>0</v>
          </cell>
        </row>
        <row r="79">
          <cell r="E79" t="str">
            <v>16</v>
          </cell>
          <cell r="F79" t="str">
            <v>Прайс-лист.</v>
          </cell>
          <cell r="G79" t="str">
            <v>Прозрачная вставка D110 СЕРЕХ (2392).</v>
          </cell>
          <cell r="H79" t="str">
            <v>ШТ</v>
          </cell>
          <cell r="I79">
            <v>1</v>
          </cell>
          <cell r="O79">
            <v>8135.59</v>
          </cell>
          <cell r="Q79">
            <v>0</v>
          </cell>
          <cell r="R79">
            <v>0</v>
          </cell>
          <cell r="S79">
            <v>0</v>
          </cell>
          <cell r="U79">
            <v>0</v>
          </cell>
          <cell r="V79">
            <v>0</v>
          </cell>
          <cell r="AB79">
            <v>8135.59</v>
          </cell>
          <cell r="AD79">
            <v>0</v>
          </cell>
          <cell r="AE79">
            <v>0</v>
          </cell>
          <cell r="AF79">
            <v>0</v>
          </cell>
          <cell r="AH79">
            <v>0</v>
          </cell>
          <cell r="AI79">
            <v>0</v>
          </cell>
        </row>
        <row r="80">
          <cell r="E80" t="str">
            <v>17</v>
          </cell>
          <cell r="F80" t="str">
            <v>Прайс-лист.</v>
          </cell>
          <cell r="G80" t="str">
            <v>Расходомер Акрон 01 (подпитка) Д=50 мм. Сигнур.</v>
          </cell>
          <cell r="H80" t="str">
            <v>ШТ</v>
          </cell>
          <cell r="I80">
            <v>1</v>
          </cell>
          <cell r="O80">
            <v>143813.56</v>
          </cell>
          <cell r="Q80">
            <v>0</v>
          </cell>
          <cell r="R80">
            <v>0</v>
          </cell>
          <cell r="S80">
            <v>0</v>
          </cell>
          <cell r="U80">
            <v>0</v>
          </cell>
          <cell r="V80">
            <v>0</v>
          </cell>
          <cell r="AB80">
            <v>143813.56</v>
          </cell>
          <cell r="AD80">
            <v>0</v>
          </cell>
          <cell r="AE80">
            <v>0</v>
          </cell>
          <cell r="AF80">
            <v>0</v>
          </cell>
          <cell r="AH80">
            <v>0</v>
          </cell>
          <cell r="AI80">
            <v>0</v>
          </cell>
        </row>
        <row r="81">
          <cell r="E81" t="str">
            <v>18</v>
          </cell>
          <cell r="F81" t="str">
            <v>Прайс-лист.</v>
          </cell>
          <cell r="G81" t="str">
            <v>Расходомер Акрон 01 (циркуляция) Д=160 мм. Сигнур.</v>
          </cell>
          <cell r="H81" t="str">
            <v>ШТ</v>
          </cell>
          <cell r="I81">
            <v>1</v>
          </cell>
          <cell r="O81">
            <v>58474.58</v>
          </cell>
          <cell r="Q81">
            <v>0</v>
          </cell>
          <cell r="R81">
            <v>0</v>
          </cell>
          <cell r="S81">
            <v>0</v>
          </cell>
          <cell r="U81">
            <v>0</v>
          </cell>
          <cell r="V81">
            <v>0</v>
          </cell>
          <cell r="AB81">
            <v>58474.58</v>
          </cell>
          <cell r="AD81">
            <v>0</v>
          </cell>
          <cell r="AE81">
            <v>0</v>
          </cell>
          <cell r="AF81">
            <v>0</v>
          </cell>
          <cell r="AH81">
            <v>0</v>
          </cell>
          <cell r="AI81">
            <v>0</v>
          </cell>
        </row>
        <row r="82">
          <cell r="E82" t="str">
            <v>19</v>
          </cell>
          <cell r="F82" t="str">
            <v>Прайс-лист.</v>
          </cell>
          <cell r="G82" t="str">
            <v>Озоногенератор производительность 100 г/ч.(в комплекте с трубкой безопасности) Озон-100 НТЦ ОЗОН</v>
          </cell>
          <cell r="H82" t="str">
            <v>шт.</v>
          </cell>
          <cell r="I82">
            <v>1</v>
          </cell>
          <cell r="O82">
            <v>404067.8</v>
          </cell>
          <cell r="Q82">
            <v>0</v>
          </cell>
          <cell r="R82">
            <v>0</v>
          </cell>
          <cell r="S82">
            <v>0</v>
          </cell>
          <cell r="U82">
            <v>0</v>
          </cell>
          <cell r="V82">
            <v>0</v>
          </cell>
          <cell r="AB82">
            <v>404067.8</v>
          </cell>
          <cell r="AD82">
            <v>0</v>
          </cell>
          <cell r="AE82">
            <v>0</v>
          </cell>
          <cell r="AF82">
            <v>0</v>
          </cell>
          <cell r="AH82">
            <v>0</v>
          </cell>
          <cell r="AI82">
            <v>0</v>
          </cell>
        </row>
        <row r="83">
          <cell r="E83" t="str">
            <v>20</v>
          </cell>
          <cell r="F83" t="str">
            <v>Прайс-лист.</v>
          </cell>
          <cell r="G83" t="str">
            <v>Прибор контроля озона в воде. НТЦ ОЗОН.</v>
          </cell>
          <cell r="H83" t="str">
            <v>шт.</v>
          </cell>
          <cell r="I83">
            <v>1</v>
          </cell>
          <cell r="O83">
            <v>11864.41</v>
          </cell>
          <cell r="Q83">
            <v>0</v>
          </cell>
          <cell r="R83">
            <v>0</v>
          </cell>
          <cell r="S83">
            <v>0</v>
          </cell>
          <cell r="U83">
            <v>0</v>
          </cell>
          <cell r="V83">
            <v>0</v>
          </cell>
          <cell r="AB83">
            <v>11864.41</v>
          </cell>
          <cell r="AD83">
            <v>0</v>
          </cell>
          <cell r="AE83">
            <v>0</v>
          </cell>
          <cell r="AF83">
            <v>0</v>
          </cell>
          <cell r="AH83">
            <v>0</v>
          </cell>
          <cell r="AI83">
            <v>0</v>
          </cell>
        </row>
        <row r="84">
          <cell r="E84" t="str">
            <v>21</v>
          </cell>
          <cell r="F84" t="str">
            <v>Прайс-лист.</v>
          </cell>
          <cell r="G84" t="str">
            <v>Прибор контроля озона в воздухе. НТЦ ОЗОН.</v>
          </cell>
          <cell r="H84" t="str">
            <v>шт.</v>
          </cell>
          <cell r="I84">
            <v>1</v>
          </cell>
          <cell r="O84">
            <v>8305.08</v>
          </cell>
          <cell r="Q84">
            <v>0</v>
          </cell>
          <cell r="R84">
            <v>0</v>
          </cell>
          <cell r="S84">
            <v>0</v>
          </cell>
          <cell r="U84">
            <v>0</v>
          </cell>
          <cell r="V84">
            <v>0</v>
          </cell>
          <cell r="AB84">
            <v>8305.08</v>
          </cell>
          <cell r="AD84">
            <v>0</v>
          </cell>
          <cell r="AE84">
            <v>0</v>
          </cell>
          <cell r="AF84">
            <v>0</v>
          </cell>
          <cell r="AH84">
            <v>0</v>
          </cell>
          <cell r="AI84">
            <v>0</v>
          </cell>
        </row>
        <row r="85">
          <cell r="E85" t="str">
            <v>22</v>
          </cell>
          <cell r="F85" t="str">
            <v>Прайс-лист.</v>
          </cell>
          <cell r="G85" t="str">
            <v>Блок корректировки рН. Дозирующий насос  GIC 1005 EMEC.</v>
          </cell>
          <cell r="H85" t="str">
            <v>ШТ</v>
          </cell>
          <cell r="I85">
            <v>1</v>
          </cell>
          <cell r="O85">
            <v>32033.9</v>
          </cell>
          <cell r="Q85">
            <v>0</v>
          </cell>
          <cell r="R85">
            <v>0</v>
          </cell>
          <cell r="S85">
            <v>0</v>
          </cell>
          <cell r="U85">
            <v>0</v>
          </cell>
          <cell r="V85">
            <v>0</v>
          </cell>
          <cell r="AB85">
            <v>32033.9</v>
          </cell>
          <cell r="AD85">
            <v>0</v>
          </cell>
          <cell r="AE85">
            <v>0</v>
          </cell>
          <cell r="AF85">
            <v>0</v>
          </cell>
          <cell r="AH85">
            <v>0</v>
          </cell>
          <cell r="AI85">
            <v>0</v>
          </cell>
        </row>
        <row r="86">
          <cell r="E86" t="str">
            <v>23</v>
          </cell>
          <cell r="F86" t="str">
            <v>Прайс-лист.</v>
          </cell>
          <cell r="G86" t="str">
            <v>Блок корректировки рН. бак. Аквамастер V00BD050.</v>
          </cell>
          <cell r="H86" t="str">
            <v>ШТ</v>
          </cell>
          <cell r="I86">
            <v>1</v>
          </cell>
          <cell r="O86">
            <v>2711.86</v>
          </cell>
          <cell r="Q86">
            <v>0</v>
          </cell>
          <cell r="R86">
            <v>0</v>
          </cell>
          <cell r="S86">
            <v>0</v>
          </cell>
          <cell r="U86">
            <v>0</v>
          </cell>
          <cell r="V86">
            <v>0</v>
          </cell>
          <cell r="AB86">
            <v>2711.86</v>
          </cell>
          <cell r="AD86">
            <v>0</v>
          </cell>
          <cell r="AE86">
            <v>0</v>
          </cell>
          <cell r="AF86">
            <v>0</v>
          </cell>
          <cell r="AH86">
            <v>0</v>
          </cell>
          <cell r="AI86">
            <v>0</v>
          </cell>
        </row>
        <row r="87">
          <cell r="E87" t="str">
            <v>24</v>
          </cell>
          <cell r="F87" t="str">
            <v>Прайс-лист.</v>
          </cell>
          <cell r="G87" t="str">
            <v>Блок подачи гипохлорида натрия. Дозирующий насос  GIC 1005 EMEC.</v>
          </cell>
          <cell r="H87" t="str">
            <v>шт.</v>
          </cell>
          <cell r="I87">
            <v>1</v>
          </cell>
          <cell r="O87">
            <v>32033.9</v>
          </cell>
          <cell r="Q87">
            <v>0</v>
          </cell>
          <cell r="R87">
            <v>0</v>
          </cell>
          <cell r="S87">
            <v>0</v>
          </cell>
          <cell r="U87">
            <v>0</v>
          </cell>
          <cell r="V87">
            <v>0</v>
          </cell>
          <cell r="AB87">
            <v>32033.9</v>
          </cell>
          <cell r="AD87">
            <v>0</v>
          </cell>
          <cell r="AE87">
            <v>0</v>
          </cell>
          <cell r="AF87">
            <v>0</v>
          </cell>
          <cell r="AH87">
            <v>0</v>
          </cell>
          <cell r="AI87">
            <v>0</v>
          </cell>
        </row>
        <row r="88">
          <cell r="E88" t="str">
            <v>25</v>
          </cell>
          <cell r="F88" t="str">
            <v>Прайс-лист.</v>
          </cell>
          <cell r="G88" t="str">
            <v>Блок подачи гипохлорида натрия. Бак. Аквамастер V00BD050.</v>
          </cell>
          <cell r="H88" t="str">
            <v>шт.</v>
          </cell>
          <cell r="I88">
            <v>1</v>
          </cell>
          <cell r="O88">
            <v>2711.86</v>
          </cell>
          <cell r="Q88">
            <v>0</v>
          </cell>
          <cell r="R88">
            <v>0</v>
          </cell>
          <cell r="S88">
            <v>0</v>
          </cell>
          <cell r="U88">
            <v>0</v>
          </cell>
          <cell r="V88">
            <v>0</v>
          </cell>
          <cell r="AB88">
            <v>2711.86</v>
          </cell>
          <cell r="AD88">
            <v>0</v>
          </cell>
          <cell r="AE88">
            <v>0</v>
          </cell>
          <cell r="AF88">
            <v>0</v>
          </cell>
          <cell r="AH88">
            <v>0</v>
          </cell>
          <cell r="AI88">
            <v>0</v>
          </cell>
        </row>
        <row r="89">
          <cell r="E89" t="str">
            <v>26</v>
          </cell>
          <cell r="F89" t="str">
            <v>Прайс-лист.</v>
          </cell>
          <cell r="G89" t="str">
            <v>Блок подачи гипохлорида натрия. Пруток для перемешивания реагентов 60 см. Аквамастер (29024)</v>
          </cell>
          <cell r="H89" t="str">
            <v>шт.</v>
          </cell>
          <cell r="I89">
            <v>1</v>
          </cell>
          <cell r="O89">
            <v>737.29</v>
          </cell>
          <cell r="Q89">
            <v>0</v>
          </cell>
          <cell r="R89">
            <v>0</v>
          </cell>
          <cell r="S89">
            <v>0</v>
          </cell>
          <cell r="U89">
            <v>0</v>
          </cell>
          <cell r="V89">
            <v>0</v>
          </cell>
          <cell r="AB89">
            <v>737.29</v>
          </cell>
          <cell r="AD89">
            <v>0</v>
          </cell>
          <cell r="AE89">
            <v>0</v>
          </cell>
          <cell r="AF89">
            <v>0</v>
          </cell>
          <cell r="AH89">
            <v>0</v>
          </cell>
          <cell r="AI89">
            <v>0</v>
          </cell>
        </row>
        <row r="90">
          <cell r="E90" t="str">
            <v>27</v>
          </cell>
          <cell r="F90" t="str">
            <v>м37-01-002-3</v>
          </cell>
          <cell r="G90" t="str">
            <v>Монтаж оборудования без механизмов в помещении, масса оборудования 0,1 т</v>
          </cell>
          <cell r="H90" t="str">
            <v>1  ШТ.</v>
          </cell>
          <cell r="I90">
            <v>6</v>
          </cell>
          <cell r="O90">
            <v>48111.17</v>
          </cell>
          <cell r="Q90">
            <v>2707</v>
          </cell>
          <cell r="R90">
            <v>682.34</v>
          </cell>
          <cell r="S90">
            <v>38821.160000000003</v>
          </cell>
          <cell r="U90">
            <v>180.72</v>
          </cell>
          <cell r="V90">
            <v>2.16</v>
          </cell>
          <cell r="X90">
            <v>26862.38</v>
          </cell>
          <cell r="Y90">
            <v>18961.68</v>
          </cell>
          <cell r="AB90">
            <v>612.07799999999997</v>
          </cell>
          <cell r="AD90">
            <v>88.463999999999999</v>
          </cell>
          <cell r="AE90">
            <v>4.8600000000000003</v>
          </cell>
          <cell r="AF90">
            <v>276.50400000000002</v>
          </cell>
          <cell r="AH90">
            <v>30.12</v>
          </cell>
          <cell r="AI90">
            <v>0.36</v>
          </cell>
          <cell r="AT90">
            <v>68</v>
          </cell>
          <cell r="AU90">
            <v>48</v>
          </cell>
          <cell r="BZ90">
            <v>80</v>
          </cell>
          <cell r="CA90">
            <v>60</v>
          </cell>
          <cell r="FV90" t="str">
            <v>*0,85</v>
          </cell>
          <cell r="FW90" t="str">
            <v>*0,8</v>
          </cell>
          <cell r="FX90">
            <v>80</v>
          </cell>
          <cell r="FY90">
            <v>60</v>
          </cell>
        </row>
        <row r="91">
          <cell r="E91" t="str">
            <v>28</v>
          </cell>
          <cell r="F91" t="str">
            <v>Прайс-лист.</v>
          </cell>
          <cell r="G91" t="str">
            <v>Циркуляционные насосы IL125/270-15/4 Вило-рус.</v>
          </cell>
          <cell r="H91" t="str">
            <v>шт.</v>
          </cell>
          <cell r="I91">
            <v>4</v>
          </cell>
          <cell r="O91">
            <v>612203.4</v>
          </cell>
          <cell r="Q91">
            <v>0</v>
          </cell>
          <cell r="R91">
            <v>0</v>
          </cell>
          <cell r="S91">
            <v>0</v>
          </cell>
          <cell r="U91">
            <v>0</v>
          </cell>
          <cell r="V91">
            <v>0</v>
          </cell>
          <cell r="AB91">
            <v>153050.85</v>
          </cell>
          <cell r="AD91">
            <v>0</v>
          </cell>
          <cell r="AE91">
            <v>0</v>
          </cell>
          <cell r="AF91">
            <v>0</v>
          </cell>
          <cell r="AH91">
            <v>0</v>
          </cell>
          <cell r="AI91">
            <v>0</v>
          </cell>
        </row>
        <row r="92">
          <cell r="E92" t="str">
            <v>29</v>
          </cell>
          <cell r="F92" t="str">
            <v>Прайс-лист.</v>
          </cell>
          <cell r="G92" t="str">
            <v>Насос в приямке. ТМ 32/7 Вило-рус.</v>
          </cell>
          <cell r="H92" t="str">
            <v>шт.</v>
          </cell>
          <cell r="I92">
            <v>1</v>
          </cell>
          <cell r="O92">
            <v>8135.59</v>
          </cell>
          <cell r="Q92">
            <v>0</v>
          </cell>
          <cell r="R92">
            <v>0</v>
          </cell>
          <cell r="S92">
            <v>0</v>
          </cell>
          <cell r="U92">
            <v>0</v>
          </cell>
          <cell r="V92">
            <v>0</v>
          </cell>
          <cell r="AB92">
            <v>8135.59</v>
          </cell>
          <cell r="AD92">
            <v>0</v>
          </cell>
          <cell r="AE92">
            <v>0</v>
          </cell>
          <cell r="AF92">
            <v>0</v>
          </cell>
          <cell r="AH92">
            <v>0</v>
          </cell>
          <cell r="AI92">
            <v>0</v>
          </cell>
        </row>
        <row r="93">
          <cell r="E93" t="str">
            <v>30</v>
          </cell>
          <cell r="F93" t="str">
            <v>Прайс-лист.</v>
          </cell>
          <cell r="G93" t="str">
            <v>Система эжекции с насосом CRN-2. НТЦ Озон.</v>
          </cell>
          <cell r="H93" t="str">
            <v>шт.</v>
          </cell>
          <cell r="I93">
            <v>1</v>
          </cell>
          <cell r="O93">
            <v>180508.47</v>
          </cell>
          <cell r="Q93">
            <v>0</v>
          </cell>
          <cell r="R93">
            <v>0</v>
          </cell>
          <cell r="S93">
            <v>0</v>
          </cell>
          <cell r="U93">
            <v>0</v>
          </cell>
          <cell r="V93">
            <v>0</v>
          </cell>
          <cell r="AB93">
            <v>180508.47</v>
          </cell>
          <cell r="AD93">
            <v>0</v>
          </cell>
          <cell r="AE93">
            <v>0</v>
          </cell>
          <cell r="AF93">
            <v>0</v>
          </cell>
          <cell r="AH93">
            <v>0</v>
          </cell>
          <cell r="AI93">
            <v>0</v>
          </cell>
        </row>
        <row r="94">
          <cell r="E94" t="str">
            <v>31</v>
          </cell>
          <cell r="F94" t="str">
            <v>м37-01-002-4</v>
          </cell>
          <cell r="G94" t="str">
            <v>Монтаж оборудования без механизмов в помещении, масса оборудования 0,5 т</v>
          </cell>
          <cell r="H94" t="str">
            <v>1  ШТ.</v>
          </cell>
          <cell r="I94">
            <v>1</v>
          </cell>
          <cell r="O94">
            <v>10359.85</v>
          </cell>
          <cell r="Q94">
            <v>874.99</v>
          </cell>
          <cell r="R94">
            <v>261.70999999999998</v>
          </cell>
          <cell r="S94">
            <v>7140.46</v>
          </cell>
          <cell r="U94">
            <v>33.239999999999995</v>
          </cell>
          <cell r="V94">
            <v>0.82799999999999996</v>
          </cell>
          <cell r="X94">
            <v>5033.4799999999996</v>
          </cell>
          <cell r="Y94">
            <v>3553.04</v>
          </cell>
          <cell r="AB94">
            <v>1268.2660000000001</v>
          </cell>
          <cell r="AD94">
            <v>151.90799999999999</v>
          </cell>
          <cell r="AE94">
            <v>11.183999999999999</v>
          </cell>
          <cell r="AF94">
            <v>305.14800000000002</v>
          </cell>
          <cell r="AH94">
            <v>33.239999999999995</v>
          </cell>
          <cell r="AI94">
            <v>0.82799999999999996</v>
          </cell>
          <cell r="AT94">
            <v>68</v>
          </cell>
          <cell r="AU94">
            <v>48</v>
          </cell>
          <cell r="BZ94">
            <v>80</v>
          </cell>
          <cell r="CA94">
            <v>60</v>
          </cell>
          <cell r="FV94" t="str">
            <v>*0,85</v>
          </cell>
          <cell r="FW94" t="str">
            <v>*0,8</v>
          </cell>
          <cell r="FX94">
            <v>80</v>
          </cell>
          <cell r="FY94">
            <v>60</v>
          </cell>
        </row>
        <row r="95">
          <cell r="E95" t="str">
            <v>32</v>
          </cell>
          <cell r="F95" t="str">
            <v>Прайс-лист.</v>
          </cell>
          <cell r="G95" t="str">
            <v>Реактор озона. (Ёмк., нерж. ст., Д=1 м., h=2,5 м.)</v>
          </cell>
          <cell r="H95" t="str">
            <v>шт.</v>
          </cell>
          <cell r="I95">
            <v>1</v>
          </cell>
          <cell r="O95">
            <v>59322.03</v>
          </cell>
          <cell r="Q95">
            <v>0</v>
          </cell>
          <cell r="R95">
            <v>0</v>
          </cell>
          <cell r="S95">
            <v>0</v>
          </cell>
          <cell r="U95">
            <v>0</v>
          </cell>
          <cell r="V95">
            <v>0</v>
          </cell>
          <cell r="AB95">
            <v>59322.03</v>
          </cell>
          <cell r="AD95">
            <v>0</v>
          </cell>
          <cell r="AE95">
            <v>0</v>
          </cell>
          <cell r="AF95">
            <v>0</v>
          </cell>
          <cell r="AH95">
            <v>0</v>
          </cell>
          <cell r="AI95">
            <v>0</v>
          </cell>
        </row>
        <row r="96">
          <cell r="E96" t="str">
            <v>33</v>
          </cell>
          <cell r="F96" t="str">
            <v>м37-01-002-4</v>
          </cell>
          <cell r="G96" t="str">
            <v>Монтаж оборудования без механизмов в помещении, масса оборудования 0,5 т</v>
          </cell>
          <cell r="H96" t="str">
            <v>1  ШТ.</v>
          </cell>
          <cell r="I96">
            <v>7</v>
          </cell>
          <cell r="O96">
            <v>72518.95</v>
          </cell>
          <cell r="Q96">
            <v>6124.93</v>
          </cell>
          <cell r="R96">
            <v>1831.94</v>
          </cell>
          <cell r="S96">
            <v>49983.24</v>
          </cell>
          <cell r="U96">
            <v>232.67999999999995</v>
          </cell>
          <cell r="V96">
            <v>5.7959999999999994</v>
          </cell>
          <cell r="X96">
            <v>35234.32</v>
          </cell>
          <cell r="Y96">
            <v>24871.29</v>
          </cell>
          <cell r="AB96">
            <v>1268.2660000000001</v>
          </cell>
          <cell r="AD96">
            <v>151.90799999999999</v>
          </cell>
          <cell r="AE96">
            <v>11.183999999999999</v>
          </cell>
          <cell r="AF96">
            <v>305.14800000000002</v>
          </cell>
          <cell r="AH96">
            <v>33.239999999999995</v>
          </cell>
          <cell r="AI96">
            <v>0.82799999999999996</v>
          </cell>
          <cell r="AT96">
            <v>68</v>
          </cell>
          <cell r="AU96">
            <v>48</v>
          </cell>
          <cell r="BZ96">
            <v>80</v>
          </cell>
          <cell r="CA96">
            <v>60</v>
          </cell>
          <cell r="FV96" t="str">
            <v>*0,85</v>
          </cell>
          <cell r="FW96" t="str">
            <v>*0,8</v>
          </cell>
          <cell r="FX96">
            <v>80</v>
          </cell>
          <cell r="FY96">
            <v>60</v>
          </cell>
        </row>
        <row r="97">
          <cell r="E97" t="str">
            <v>34</v>
          </cell>
          <cell r="F97" t="str">
            <v>Прайс-лист.</v>
          </cell>
          <cell r="G97" t="str">
            <v>Фильтр (д=1800 мм.) "Гора хрустальная" Астрал.</v>
          </cell>
          <cell r="H97" t="str">
            <v>шт.</v>
          </cell>
          <cell r="I97">
            <v>4</v>
          </cell>
          <cell r="O97">
            <v>3572881.36</v>
          </cell>
          <cell r="Q97">
            <v>0</v>
          </cell>
          <cell r="R97">
            <v>0</v>
          </cell>
          <cell r="S97">
            <v>0</v>
          </cell>
          <cell r="U97">
            <v>0</v>
          </cell>
          <cell r="V97">
            <v>0</v>
          </cell>
          <cell r="AB97">
            <v>893220.34</v>
          </cell>
          <cell r="AD97">
            <v>0</v>
          </cell>
          <cell r="AE97">
            <v>0</v>
          </cell>
          <cell r="AF97">
            <v>0</v>
          </cell>
          <cell r="AH97">
            <v>0</v>
          </cell>
          <cell r="AI97">
            <v>0</v>
          </cell>
        </row>
        <row r="98">
          <cell r="E98" t="str">
            <v>35</v>
          </cell>
          <cell r="F98" t="str">
            <v>ПРайс-лист.</v>
          </cell>
          <cell r="G98" t="str">
            <v>Фильтр сорбционный (Д=1800 мм.) Астрал.</v>
          </cell>
          <cell r="H98" t="str">
            <v>шт.</v>
          </cell>
          <cell r="I98">
            <v>2</v>
          </cell>
          <cell r="O98">
            <v>1694915.26</v>
          </cell>
          <cell r="Q98">
            <v>0</v>
          </cell>
          <cell r="R98">
            <v>0</v>
          </cell>
          <cell r="S98">
            <v>0</v>
          </cell>
          <cell r="U98">
            <v>0</v>
          </cell>
          <cell r="V98">
            <v>0</v>
          </cell>
          <cell r="AB98">
            <v>847457.63</v>
          </cell>
          <cell r="AD98">
            <v>0</v>
          </cell>
          <cell r="AE98">
            <v>0</v>
          </cell>
          <cell r="AF98">
            <v>0</v>
          </cell>
          <cell r="AH98">
            <v>0</v>
          </cell>
          <cell r="AI98">
            <v>0</v>
          </cell>
        </row>
        <row r="99">
          <cell r="E99" t="str">
            <v>36</v>
          </cell>
          <cell r="F99" t="str">
            <v>16-05-001-4</v>
          </cell>
          <cell r="G99" t="str">
            <v>Установка вентилей, задвижек, затворов, клапанов обратных, кранов проходных на трубопроводах из стальных труб диаметром до 125 мм</v>
          </cell>
          <cell r="H99" t="str">
            <v>1  ШТ.</v>
          </cell>
          <cell r="I99">
            <v>4</v>
          </cell>
          <cell r="O99">
            <v>11604.42</v>
          </cell>
          <cell r="Q99">
            <v>393.87</v>
          </cell>
          <cell r="R99">
            <v>58.13</v>
          </cell>
          <cell r="S99">
            <v>6560.66</v>
          </cell>
          <cell r="U99">
            <v>30.911999999999995</v>
          </cell>
          <cell r="V99">
            <v>0.184</v>
          </cell>
          <cell r="X99">
            <v>7214.48</v>
          </cell>
          <cell r="Y99">
            <v>4368.3999999999996</v>
          </cell>
          <cell r="AB99">
            <v>306.18599999999998</v>
          </cell>
          <cell r="AD99">
            <v>17.583500000000001</v>
          </cell>
          <cell r="AE99">
            <v>0.621</v>
          </cell>
          <cell r="AF99">
            <v>70.092500000000001</v>
          </cell>
          <cell r="AH99">
            <v>7.7279999999999989</v>
          </cell>
          <cell r="AI99">
            <v>4.5999999999999999E-2</v>
          </cell>
          <cell r="AT99">
            <v>109</v>
          </cell>
          <cell r="AU99">
            <v>66</v>
          </cell>
          <cell r="BZ99">
            <v>128</v>
          </cell>
          <cell r="CA99">
            <v>83</v>
          </cell>
          <cell r="FV99" t="str">
            <v>*0,85</v>
          </cell>
          <cell r="FW99" t="str">
            <v>*0,8</v>
          </cell>
          <cell r="FX99">
            <v>128</v>
          </cell>
          <cell r="FY99">
            <v>83</v>
          </cell>
        </row>
        <row r="100">
          <cell r="E100" t="str">
            <v>36,1</v>
          </cell>
          <cell r="F100" t="str">
            <v>302-9009</v>
          </cell>
          <cell r="G100" t="str">
            <v>Клапан обратный межфланцевый Ду 125. CV16-150 СЕРЕХ.</v>
          </cell>
          <cell r="H100" t="str">
            <v>шт.</v>
          </cell>
          <cell r="I100">
            <v>4</v>
          </cell>
          <cell r="O100">
            <v>20339</v>
          </cell>
          <cell r="Q100">
            <v>0</v>
          </cell>
          <cell r="R100">
            <v>0</v>
          </cell>
          <cell r="S100">
            <v>0</v>
          </cell>
          <cell r="U100">
            <v>0</v>
          </cell>
          <cell r="V100">
            <v>0</v>
          </cell>
          <cell r="AB100">
            <v>5084.75</v>
          </cell>
          <cell r="AD100">
            <v>0</v>
          </cell>
          <cell r="AE100">
            <v>0</v>
          </cell>
          <cell r="AF100">
            <v>0</v>
          </cell>
          <cell r="AH100">
            <v>0</v>
          </cell>
          <cell r="AI100">
            <v>0</v>
          </cell>
        </row>
        <row r="101">
          <cell r="E101" t="str">
            <v>36,2</v>
          </cell>
          <cell r="F101" t="str">
            <v>507-0987</v>
          </cell>
          <cell r="G101" t="str">
            <v>Фланцы стальные плоские приварные из стали ВСт3сп2, ВСт3сп3, давлением 1,0 МПа (10 кгс/см2), диаметром 125 мм</v>
          </cell>
          <cell r="H101" t="str">
            <v>шт.</v>
          </cell>
          <cell r="I101">
            <v>-8</v>
          </cell>
          <cell r="O101">
            <v>-3254.96</v>
          </cell>
          <cell r="Q101">
            <v>0</v>
          </cell>
          <cell r="R101">
            <v>0</v>
          </cell>
          <cell r="S101">
            <v>0</v>
          </cell>
          <cell r="U101">
            <v>0</v>
          </cell>
          <cell r="V101">
            <v>0</v>
          </cell>
          <cell r="AB101">
            <v>61</v>
          </cell>
          <cell r="AD101">
            <v>0</v>
          </cell>
          <cell r="AE101">
            <v>0</v>
          </cell>
          <cell r="AF101">
            <v>0</v>
          </cell>
          <cell r="AH101">
            <v>0</v>
          </cell>
          <cell r="AI101">
            <v>0</v>
          </cell>
        </row>
        <row r="102">
          <cell r="E102" t="str">
            <v>36,3</v>
          </cell>
          <cell r="F102" t="str">
            <v>Прайс-лист.</v>
          </cell>
          <cell r="G102" t="str">
            <v>Фланец (стыковая накладка) Д=160 СЕРЕХ</v>
          </cell>
          <cell r="H102" t="str">
            <v>шт.</v>
          </cell>
          <cell r="I102">
            <v>8</v>
          </cell>
          <cell r="O102">
            <v>5016.96</v>
          </cell>
          <cell r="Q102">
            <v>0</v>
          </cell>
          <cell r="R102">
            <v>0</v>
          </cell>
          <cell r="S102">
            <v>0</v>
          </cell>
          <cell r="U102">
            <v>0</v>
          </cell>
          <cell r="V102">
            <v>0</v>
          </cell>
          <cell r="AB102">
            <v>627.12</v>
          </cell>
          <cell r="AD102">
            <v>0</v>
          </cell>
          <cell r="AE102">
            <v>0</v>
          </cell>
          <cell r="AF102">
            <v>0</v>
          </cell>
          <cell r="AH102">
            <v>0</v>
          </cell>
          <cell r="AI102">
            <v>0</v>
          </cell>
        </row>
        <row r="103">
          <cell r="E103" t="str">
            <v>36,4</v>
          </cell>
          <cell r="F103" t="str">
            <v>Прайс-лист.</v>
          </cell>
          <cell r="G103" t="str">
            <v>Фланцевый переход (укороченный фланец) Д=160 СЕРЕХ.</v>
          </cell>
          <cell r="H103" t="str">
            <v>шт.</v>
          </cell>
          <cell r="I103">
            <v>8</v>
          </cell>
          <cell r="O103">
            <v>6644.08</v>
          </cell>
          <cell r="Q103">
            <v>0</v>
          </cell>
          <cell r="R103">
            <v>0</v>
          </cell>
          <cell r="S103">
            <v>0</v>
          </cell>
          <cell r="U103">
            <v>0</v>
          </cell>
          <cell r="V103">
            <v>0</v>
          </cell>
          <cell r="AB103">
            <v>830.51</v>
          </cell>
          <cell r="AD103">
            <v>0</v>
          </cell>
          <cell r="AE103">
            <v>0</v>
          </cell>
          <cell r="AF103">
            <v>0</v>
          </cell>
          <cell r="AH103">
            <v>0</v>
          </cell>
          <cell r="AI103">
            <v>0</v>
          </cell>
        </row>
        <row r="104">
          <cell r="E104" t="str">
            <v>36,5</v>
          </cell>
          <cell r="F104" t="str">
            <v>Прайс-лист.</v>
          </cell>
          <cell r="G104" t="str">
            <v>Плоская прокладка Д=160. СЕРЕХ.</v>
          </cell>
          <cell r="H104" t="str">
            <v>шт.</v>
          </cell>
          <cell r="I104">
            <v>8</v>
          </cell>
          <cell r="O104">
            <v>1871.2</v>
          </cell>
          <cell r="Q104">
            <v>0</v>
          </cell>
          <cell r="R104">
            <v>0</v>
          </cell>
          <cell r="S104">
            <v>0</v>
          </cell>
          <cell r="U104">
            <v>0</v>
          </cell>
          <cell r="V104">
            <v>0</v>
          </cell>
          <cell r="AB104">
            <v>233.9</v>
          </cell>
          <cell r="AD104">
            <v>0</v>
          </cell>
          <cell r="AE104">
            <v>0</v>
          </cell>
          <cell r="AF104">
            <v>0</v>
          </cell>
          <cell r="AH104">
            <v>0</v>
          </cell>
          <cell r="AI104">
            <v>0</v>
          </cell>
        </row>
        <row r="105">
          <cell r="E105" t="str">
            <v>37</v>
          </cell>
          <cell r="F105" t="str">
            <v>16-05-001-4</v>
          </cell>
          <cell r="G105" t="str">
            <v>Установка вентилей, задвижек, затворов, клапанов обратных, кранов проходных на трубопроводах из стальных труб диаметром до 125 мм</v>
          </cell>
          <cell r="H105" t="str">
            <v>1  ШТ.</v>
          </cell>
          <cell r="I105">
            <v>32</v>
          </cell>
          <cell r="O105">
            <v>92835.36</v>
          </cell>
          <cell r="Q105">
            <v>3150.96</v>
          </cell>
          <cell r="R105">
            <v>465</v>
          </cell>
          <cell r="S105">
            <v>52485.26</v>
          </cell>
          <cell r="U105">
            <v>247.29599999999996</v>
          </cell>
          <cell r="V105">
            <v>1.472</v>
          </cell>
          <cell r="X105">
            <v>57715.78</v>
          </cell>
          <cell r="Y105">
            <v>34947.17</v>
          </cell>
          <cell r="AB105">
            <v>306.18599999999998</v>
          </cell>
          <cell r="AD105">
            <v>17.583500000000001</v>
          </cell>
          <cell r="AE105">
            <v>0.621</v>
          </cell>
          <cell r="AF105">
            <v>70.092500000000001</v>
          </cell>
          <cell r="AH105">
            <v>7.7279999999999989</v>
          </cell>
          <cell r="AI105">
            <v>4.5999999999999999E-2</v>
          </cell>
          <cell r="AT105">
            <v>109</v>
          </cell>
          <cell r="AU105">
            <v>66</v>
          </cell>
          <cell r="BZ105">
            <v>128</v>
          </cell>
          <cell r="CA105">
            <v>83</v>
          </cell>
          <cell r="FV105" t="str">
            <v>*0,85</v>
          </cell>
          <cell r="FW105" t="str">
            <v>*0,8</v>
          </cell>
          <cell r="FX105">
            <v>128</v>
          </cell>
          <cell r="FY105">
            <v>83</v>
          </cell>
        </row>
        <row r="106">
          <cell r="E106" t="str">
            <v>37,1</v>
          </cell>
          <cell r="F106" t="str">
            <v>302-9009</v>
          </cell>
          <cell r="G106" t="str">
            <v>Дисковый поворотный затвор Ду 110. FL-3-110-MN-E. СЕРЕХ.</v>
          </cell>
          <cell r="H106" t="str">
            <v>шт.</v>
          </cell>
          <cell r="I106">
            <v>32</v>
          </cell>
          <cell r="O106">
            <v>149152.64000000001</v>
          </cell>
          <cell r="Q106">
            <v>0</v>
          </cell>
          <cell r="R106">
            <v>0</v>
          </cell>
          <cell r="S106">
            <v>0</v>
          </cell>
          <cell r="U106">
            <v>0</v>
          </cell>
          <cell r="V106">
            <v>0</v>
          </cell>
          <cell r="AB106">
            <v>4661.0200000000004</v>
          </cell>
          <cell r="AD106">
            <v>0</v>
          </cell>
          <cell r="AE106">
            <v>0</v>
          </cell>
          <cell r="AF106">
            <v>0</v>
          </cell>
          <cell r="AH106">
            <v>0</v>
          </cell>
          <cell r="AI106">
            <v>0</v>
          </cell>
        </row>
        <row r="107">
          <cell r="E107" t="str">
            <v>37,2</v>
          </cell>
          <cell r="F107" t="str">
            <v>507-0987</v>
          </cell>
          <cell r="G107" t="str">
            <v>Фланцы стальные плоские приварные из стали ВСт3сп2, ВСт3сп3, давлением 1,0 МПа (10 кгс/см2), диаметром 125 мм</v>
          </cell>
          <cell r="H107" t="str">
            <v>шт.</v>
          </cell>
          <cell r="I107">
            <v>-64</v>
          </cell>
          <cell r="O107">
            <v>-26039.68</v>
          </cell>
          <cell r="Q107">
            <v>0</v>
          </cell>
          <cell r="R107">
            <v>0</v>
          </cell>
          <cell r="S107">
            <v>0</v>
          </cell>
          <cell r="U107">
            <v>0</v>
          </cell>
          <cell r="V107">
            <v>0</v>
          </cell>
          <cell r="AB107">
            <v>61</v>
          </cell>
          <cell r="AD107">
            <v>0</v>
          </cell>
          <cell r="AE107">
            <v>0</v>
          </cell>
          <cell r="AF107">
            <v>0</v>
          </cell>
          <cell r="AH107">
            <v>0</v>
          </cell>
          <cell r="AI107">
            <v>0</v>
          </cell>
        </row>
        <row r="108">
          <cell r="E108" t="str">
            <v>37,3</v>
          </cell>
          <cell r="F108" t="str">
            <v>Прайс-лист.</v>
          </cell>
          <cell r="G108" t="str">
            <v>Фланец (стыковая накладка) Д=110. СЕРЕХ.</v>
          </cell>
          <cell r="H108" t="str">
            <v>шт.</v>
          </cell>
          <cell r="I108">
            <v>64</v>
          </cell>
          <cell r="O108">
            <v>22779.52</v>
          </cell>
          <cell r="Q108">
            <v>0</v>
          </cell>
          <cell r="R108">
            <v>0</v>
          </cell>
          <cell r="S108">
            <v>0</v>
          </cell>
          <cell r="U108">
            <v>0</v>
          </cell>
          <cell r="V108">
            <v>0</v>
          </cell>
          <cell r="AB108">
            <v>355.93</v>
          </cell>
          <cell r="AD108">
            <v>0</v>
          </cell>
          <cell r="AE108">
            <v>0</v>
          </cell>
          <cell r="AF108">
            <v>0</v>
          </cell>
          <cell r="AH108">
            <v>0</v>
          </cell>
          <cell r="AI108">
            <v>0</v>
          </cell>
        </row>
        <row r="109">
          <cell r="E109" t="str">
            <v>37,4</v>
          </cell>
          <cell r="F109" t="str">
            <v>Прайс-лист.</v>
          </cell>
          <cell r="G109" t="str">
            <v>Фланцевый переход (укороченный фланец) Д=110 СЕРЕХ.</v>
          </cell>
          <cell r="H109" t="str">
            <v>шт.</v>
          </cell>
          <cell r="I109">
            <v>64</v>
          </cell>
          <cell r="O109">
            <v>19525.12</v>
          </cell>
          <cell r="Q109">
            <v>0</v>
          </cell>
          <cell r="R109">
            <v>0</v>
          </cell>
          <cell r="S109">
            <v>0</v>
          </cell>
          <cell r="U109">
            <v>0</v>
          </cell>
          <cell r="V109">
            <v>0</v>
          </cell>
          <cell r="AB109">
            <v>305.08</v>
          </cell>
          <cell r="AD109">
            <v>0</v>
          </cell>
          <cell r="AE109">
            <v>0</v>
          </cell>
          <cell r="AF109">
            <v>0</v>
          </cell>
          <cell r="AH109">
            <v>0</v>
          </cell>
          <cell r="AI109">
            <v>0</v>
          </cell>
        </row>
        <row r="110">
          <cell r="E110" t="str">
            <v>37,5</v>
          </cell>
          <cell r="F110" t="str">
            <v>ПРАЙС-ЛИСТ.</v>
          </cell>
          <cell r="G110" t="str">
            <v>Плоская прокладка Д=110. СЕРЕХ.</v>
          </cell>
          <cell r="H110" t="str">
            <v>шт.</v>
          </cell>
          <cell r="I110">
            <v>64</v>
          </cell>
          <cell r="O110">
            <v>13016.96</v>
          </cell>
          <cell r="Q110">
            <v>0</v>
          </cell>
          <cell r="R110">
            <v>0</v>
          </cell>
          <cell r="S110">
            <v>0</v>
          </cell>
          <cell r="U110">
            <v>0</v>
          </cell>
          <cell r="V110">
            <v>0</v>
          </cell>
          <cell r="AB110">
            <v>203.39</v>
          </cell>
          <cell r="AD110">
            <v>0</v>
          </cell>
          <cell r="AE110">
            <v>0</v>
          </cell>
          <cell r="AF110">
            <v>0</v>
          </cell>
          <cell r="AH110">
            <v>0</v>
          </cell>
          <cell r="AI110">
            <v>0</v>
          </cell>
        </row>
        <row r="111">
          <cell r="E111" t="str">
            <v>39</v>
          </cell>
          <cell r="F111" t="str">
            <v>16-05-001-4</v>
          </cell>
          <cell r="G111" t="str">
            <v>Установка вентилей, задвижек, затворов, клапанов обратных, кранов проходных на трубопроводах из стальных труб диаметром до 125 мм</v>
          </cell>
          <cell r="H111" t="str">
            <v>1  ШТ.</v>
          </cell>
          <cell r="I111">
            <v>8</v>
          </cell>
          <cell r="O111">
            <v>23208.85</v>
          </cell>
          <cell r="Q111">
            <v>787.74</v>
          </cell>
          <cell r="R111">
            <v>116.25</v>
          </cell>
          <cell r="S111">
            <v>13121.32</v>
          </cell>
          <cell r="U111">
            <v>61.823999999999991</v>
          </cell>
          <cell r="V111">
            <v>0.36799999999999999</v>
          </cell>
          <cell r="X111">
            <v>14428.95</v>
          </cell>
          <cell r="Y111">
            <v>8736.7999999999993</v>
          </cell>
          <cell r="AB111">
            <v>306.18599999999998</v>
          </cell>
          <cell r="AD111">
            <v>17.583500000000001</v>
          </cell>
          <cell r="AE111">
            <v>0.621</v>
          </cell>
          <cell r="AF111">
            <v>70.092500000000001</v>
          </cell>
          <cell r="AH111">
            <v>7.7279999999999989</v>
          </cell>
          <cell r="AI111">
            <v>4.5999999999999999E-2</v>
          </cell>
          <cell r="AT111">
            <v>109</v>
          </cell>
          <cell r="AU111">
            <v>66</v>
          </cell>
          <cell r="BZ111">
            <v>128</v>
          </cell>
          <cell r="CA111">
            <v>83</v>
          </cell>
          <cell r="FV111" t="str">
            <v>*0,85</v>
          </cell>
          <cell r="FW111" t="str">
            <v>*0,8</v>
          </cell>
          <cell r="FX111">
            <v>128</v>
          </cell>
          <cell r="FY111">
            <v>83</v>
          </cell>
        </row>
        <row r="112">
          <cell r="E112" t="str">
            <v>39,1</v>
          </cell>
          <cell r="F112" t="str">
            <v>302-9009</v>
          </cell>
          <cell r="G112" t="str">
            <v>Дисковый поворотный затвор Ду 125. FL-3-125-MN-E. СЕРЕХ.</v>
          </cell>
          <cell r="H112" t="str">
            <v>шт.</v>
          </cell>
          <cell r="I112">
            <v>8</v>
          </cell>
          <cell r="O112">
            <v>43389.84</v>
          </cell>
          <cell r="Q112">
            <v>0</v>
          </cell>
          <cell r="R112">
            <v>0</v>
          </cell>
          <cell r="S112">
            <v>0</v>
          </cell>
          <cell r="U112">
            <v>0</v>
          </cell>
          <cell r="V112">
            <v>0</v>
          </cell>
          <cell r="AB112">
            <v>5423.73</v>
          </cell>
          <cell r="AD112">
            <v>0</v>
          </cell>
          <cell r="AE112">
            <v>0</v>
          </cell>
          <cell r="AF112">
            <v>0</v>
          </cell>
          <cell r="AH112">
            <v>0</v>
          </cell>
          <cell r="AI112">
            <v>0</v>
          </cell>
        </row>
        <row r="113">
          <cell r="E113" t="str">
            <v>39,2</v>
          </cell>
          <cell r="F113" t="str">
            <v>507-0987</v>
          </cell>
          <cell r="G113" t="str">
            <v>Фланцы стальные плоские приварные из стали ВСт3сп2, ВСт3сп3, давлением 1,0 МПа (10 кгс/см2), диаметром 125 мм</v>
          </cell>
          <cell r="H113" t="str">
            <v>шт.</v>
          </cell>
          <cell r="I113">
            <v>-16</v>
          </cell>
          <cell r="O113">
            <v>-6509.92</v>
          </cell>
          <cell r="Q113">
            <v>0</v>
          </cell>
          <cell r="R113">
            <v>0</v>
          </cell>
          <cell r="S113">
            <v>0</v>
          </cell>
          <cell r="U113">
            <v>0</v>
          </cell>
          <cell r="V113">
            <v>0</v>
          </cell>
          <cell r="AB113">
            <v>61</v>
          </cell>
          <cell r="AD113">
            <v>0</v>
          </cell>
          <cell r="AE113">
            <v>0</v>
          </cell>
          <cell r="AF113">
            <v>0</v>
          </cell>
          <cell r="AH113">
            <v>0</v>
          </cell>
          <cell r="AI113">
            <v>0</v>
          </cell>
        </row>
        <row r="114">
          <cell r="E114" t="str">
            <v>39,3</v>
          </cell>
          <cell r="F114" t="str">
            <v>Прайс-лист.</v>
          </cell>
          <cell r="G114" t="str">
            <v>Фланец (стыковая накладка) Д=125. СЕРЕХ.</v>
          </cell>
          <cell r="H114" t="str">
            <v>шт.</v>
          </cell>
          <cell r="I114">
            <v>16</v>
          </cell>
          <cell r="O114">
            <v>8135.52</v>
          </cell>
          <cell r="Q114">
            <v>0</v>
          </cell>
          <cell r="R114">
            <v>0</v>
          </cell>
          <cell r="S114">
            <v>0</v>
          </cell>
          <cell r="U114">
            <v>0</v>
          </cell>
          <cell r="V114">
            <v>0</v>
          </cell>
          <cell r="AB114">
            <v>508.47</v>
          </cell>
          <cell r="AD114">
            <v>0</v>
          </cell>
          <cell r="AE114">
            <v>0</v>
          </cell>
          <cell r="AF114">
            <v>0</v>
          </cell>
          <cell r="AH114">
            <v>0</v>
          </cell>
          <cell r="AI114">
            <v>0</v>
          </cell>
        </row>
        <row r="115">
          <cell r="E115" t="str">
            <v>39,4</v>
          </cell>
          <cell r="F115" t="str">
            <v>Прайс-лист.</v>
          </cell>
          <cell r="G115" t="str">
            <v>Фланцевый переход (укороченный фланец) Д=125 СЕРЕХ.</v>
          </cell>
          <cell r="H115" t="str">
            <v>шт.</v>
          </cell>
          <cell r="I115">
            <v>16</v>
          </cell>
          <cell r="O115">
            <v>10169.44</v>
          </cell>
          <cell r="Q115">
            <v>0</v>
          </cell>
          <cell r="R115">
            <v>0</v>
          </cell>
          <cell r="S115">
            <v>0</v>
          </cell>
          <cell r="U115">
            <v>0</v>
          </cell>
          <cell r="V115">
            <v>0</v>
          </cell>
          <cell r="AB115">
            <v>635.59</v>
          </cell>
          <cell r="AD115">
            <v>0</v>
          </cell>
          <cell r="AE115">
            <v>0</v>
          </cell>
          <cell r="AF115">
            <v>0</v>
          </cell>
          <cell r="AH115">
            <v>0</v>
          </cell>
          <cell r="AI115">
            <v>0</v>
          </cell>
        </row>
        <row r="116">
          <cell r="E116" t="str">
            <v>39,5</v>
          </cell>
          <cell r="F116" t="str">
            <v>Прайс-лист.</v>
          </cell>
          <cell r="G116" t="str">
            <v>Плоская прокладка Д=125. СЕРЕХ.</v>
          </cell>
          <cell r="H116" t="str">
            <v>шт.</v>
          </cell>
          <cell r="I116">
            <v>16</v>
          </cell>
          <cell r="O116">
            <v>3471.2</v>
          </cell>
          <cell r="Q116">
            <v>0</v>
          </cell>
          <cell r="R116">
            <v>0</v>
          </cell>
          <cell r="S116">
            <v>0</v>
          </cell>
          <cell r="U116">
            <v>0</v>
          </cell>
          <cell r="V116">
            <v>0</v>
          </cell>
          <cell r="AB116">
            <v>216.95</v>
          </cell>
          <cell r="AD116">
            <v>0</v>
          </cell>
          <cell r="AE116">
            <v>0</v>
          </cell>
          <cell r="AF116">
            <v>0</v>
          </cell>
          <cell r="AH116">
            <v>0</v>
          </cell>
          <cell r="AI116">
            <v>0</v>
          </cell>
        </row>
        <row r="117">
          <cell r="E117" t="str">
            <v>40</v>
          </cell>
          <cell r="F117" t="str">
            <v>16-05-001-6</v>
          </cell>
          <cell r="G117" t="str">
            <v>Установка вентилей, задвижек, затворов, клапанов обратных, кранов проходных на трубопроводах из стальных труб диаметром до 200 мм</v>
          </cell>
          <cell r="H117" t="str">
            <v>1  ШТ.</v>
          </cell>
          <cell r="I117">
            <v>3</v>
          </cell>
          <cell r="O117">
            <v>11832.32</v>
          </cell>
          <cell r="Q117">
            <v>489.21</v>
          </cell>
          <cell r="R117">
            <v>76.69</v>
          </cell>
          <cell r="S117">
            <v>6304.21</v>
          </cell>
          <cell r="U117">
            <v>29.704499999999996</v>
          </cell>
          <cell r="V117">
            <v>0.24149999999999999</v>
          </cell>
          <cell r="X117">
            <v>6955.18</v>
          </cell>
          <cell r="Y117">
            <v>4211.3900000000003</v>
          </cell>
          <cell r="AB117">
            <v>415.59199999999998</v>
          </cell>
          <cell r="AD117">
            <v>28.508500000000002</v>
          </cell>
          <cell r="AE117">
            <v>1.0925</v>
          </cell>
          <cell r="AF117">
            <v>89.8035</v>
          </cell>
          <cell r="AH117">
            <v>9.9014999999999986</v>
          </cell>
          <cell r="AI117">
            <v>8.0500000000000002E-2</v>
          </cell>
          <cell r="AT117">
            <v>109</v>
          </cell>
          <cell r="AU117">
            <v>66</v>
          </cell>
          <cell r="BZ117">
            <v>128</v>
          </cell>
          <cell r="CA117">
            <v>83</v>
          </cell>
          <cell r="FV117" t="str">
            <v>*0,85</v>
          </cell>
          <cell r="FW117" t="str">
            <v>*0,8</v>
          </cell>
          <cell r="FX117">
            <v>128</v>
          </cell>
          <cell r="FY117">
            <v>83</v>
          </cell>
        </row>
        <row r="118">
          <cell r="E118" t="str">
            <v>40,1</v>
          </cell>
          <cell r="F118" t="str">
            <v>302-9009</v>
          </cell>
          <cell r="G118" t="str">
            <v>Дисковый поворотный затвор Ду 160  FL-3-160-MN-E. СЕРЕХ.</v>
          </cell>
          <cell r="H118" t="str">
            <v>шт.</v>
          </cell>
          <cell r="I118">
            <v>3</v>
          </cell>
          <cell r="O118">
            <v>18813.57</v>
          </cell>
          <cell r="Q118">
            <v>0</v>
          </cell>
          <cell r="R118">
            <v>0</v>
          </cell>
          <cell r="S118">
            <v>0</v>
          </cell>
          <cell r="U118">
            <v>0</v>
          </cell>
          <cell r="V118">
            <v>0</v>
          </cell>
          <cell r="AB118">
            <v>6271.19</v>
          </cell>
          <cell r="AD118">
            <v>0</v>
          </cell>
          <cell r="AE118">
            <v>0</v>
          </cell>
          <cell r="AF118">
            <v>0</v>
          </cell>
          <cell r="AH118">
            <v>0</v>
          </cell>
          <cell r="AI118">
            <v>0</v>
          </cell>
        </row>
        <row r="119">
          <cell r="E119" t="str">
            <v>40,2</v>
          </cell>
          <cell r="F119" t="str">
            <v>507-0989</v>
          </cell>
          <cell r="G119" t="str">
            <v>Фланцы стальные плоские приварные из стали ВСт3сп2, ВСт3сп3, давлением 1,0 МПа (10 кгс/см2), диаметром 200 мм</v>
          </cell>
          <cell r="H119" t="str">
            <v>шт.</v>
          </cell>
          <cell r="I119">
            <v>-6</v>
          </cell>
          <cell r="O119">
            <v>-3996</v>
          </cell>
          <cell r="Q119">
            <v>0</v>
          </cell>
          <cell r="R119">
            <v>0</v>
          </cell>
          <cell r="S119">
            <v>0</v>
          </cell>
          <cell r="U119">
            <v>0</v>
          </cell>
          <cell r="V119">
            <v>0</v>
          </cell>
          <cell r="AB119">
            <v>100</v>
          </cell>
          <cell r="AD119">
            <v>0</v>
          </cell>
          <cell r="AE119">
            <v>0</v>
          </cell>
          <cell r="AF119">
            <v>0</v>
          </cell>
          <cell r="AH119">
            <v>0</v>
          </cell>
          <cell r="AI119">
            <v>0</v>
          </cell>
        </row>
        <row r="120">
          <cell r="E120" t="str">
            <v>40,3</v>
          </cell>
          <cell r="F120" t="str">
            <v>Прайс-лист.</v>
          </cell>
          <cell r="G120" t="str">
            <v>Фланец (стыковая накладка) Д=160. СЕРЕХ.</v>
          </cell>
          <cell r="H120" t="str">
            <v>шт.</v>
          </cell>
          <cell r="I120">
            <v>6</v>
          </cell>
          <cell r="O120">
            <v>3813.54</v>
          </cell>
          <cell r="Q120">
            <v>0</v>
          </cell>
          <cell r="R120">
            <v>0</v>
          </cell>
          <cell r="S120">
            <v>0</v>
          </cell>
          <cell r="U120">
            <v>0</v>
          </cell>
          <cell r="V120">
            <v>0</v>
          </cell>
          <cell r="AB120">
            <v>635.59</v>
          </cell>
          <cell r="AD120">
            <v>0</v>
          </cell>
          <cell r="AE120">
            <v>0</v>
          </cell>
          <cell r="AF120">
            <v>0</v>
          </cell>
          <cell r="AH120">
            <v>0</v>
          </cell>
          <cell r="AI120">
            <v>0</v>
          </cell>
        </row>
        <row r="121">
          <cell r="E121" t="str">
            <v>40,4</v>
          </cell>
          <cell r="F121" t="str">
            <v>Прайс-лист.</v>
          </cell>
          <cell r="G121" t="str">
            <v>Фланцевый переход (укороченный фланец) Д=160 СЕРЕХ.</v>
          </cell>
          <cell r="H121" t="str">
            <v>шт.</v>
          </cell>
          <cell r="I121">
            <v>6</v>
          </cell>
          <cell r="O121">
            <v>4830.4799999999996</v>
          </cell>
          <cell r="Q121">
            <v>0</v>
          </cell>
          <cell r="R121">
            <v>0</v>
          </cell>
          <cell r="S121">
            <v>0</v>
          </cell>
          <cell r="U121">
            <v>0</v>
          </cell>
          <cell r="V121">
            <v>0</v>
          </cell>
          <cell r="AB121">
            <v>805.08</v>
          </cell>
          <cell r="AD121">
            <v>0</v>
          </cell>
          <cell r="AE121">
            <v>0</v>
          </cell>
          <cell r="AF121">
            <v>0</v>
          </cell>
          <cell r="AH121">
            <v>0</v>
          </cell>
          <cell r="AI121">
            <v>0</v>
          </cell>
        </row>
        <row r="122">
          <cell r="E122" t="str">
            <v>40,5</v>
          </cell>
          <cell r="F122" t="str">
            <v>Прайс-лист.</v>
          </cell>
          <cell r="G122" t="str">
            <v>Плоская прокладка Д=160. СЕРЕХ.</v>
          </cell>
          <cell r="H122" t="str">
            <v>шт.</v>
          </cell>
          <cell r="I122">
            <v>6</v>
          </cell>
          <cell r="O122">
            <v>1403.4</v>
          </cell>
          <cell r="Q122">
            <v>0</v>
          </cell>
          <cell r="R122">
            <v>0</v>
          </cell>
          <cell r="S122">
            <v>0</v>
          </cell>
          <cell r="U122">
            <v>0</v>
          </cell>
          <cell r="V122">
            <v>0</v>
          </cell>
          <cell r="AB122">
            <v>233.9</v>
          </cell>
          <cell r="AD122">
            <v>0</v>
          </cell>
          <cell r="AE122">
            <v>0</v>
          </cell>
          <cell r="AF122">
            <v>0</v>
          </cell>
          <cell r="AH122">
            <v>0</v>
          </cell>
          <cell r="AI122">
            <v>0</v>
          </cell>
        </row>
        <row r="123">
          <cell r="E123" t="str">
            <v>41</v>
          </cell>
          <cell r="F123" t="str">
            <v>16-05-001-7</v>
          </cell>
          <cell r="G123" t="str">
            <v>Установка вентилей, задвижек, затворов, клапанов обратных, кранов проходных на трубопроводах из стальных труб диаметром до 250 мм</v>
          </cell>
          <cell r="H123" t="str">
            <v>1  ШТ.</v>
          </cell>
          <cell r="I123">
            <v>5</v>
          </cell>
          <cell r="O123">
            <v>26012.29</v>
          </cell>
          <cell r="Q123">
            <v>1130.69</v>
          </cell>
          <cell r="R123">
            <v>181.64</v>
          </cell>
          <cell r="S123">
            <v>13424.05</v>
          </cell>
          <cell r="U123">
            <v>61.754999999999995</v>
          </cell>
          <cell r="V123">
            <v>0.57499999999999996</v>
          </cell>
          <cell r="X123">
            <v>14830.2</v>
          </cell>
          <cell r="Y123">
            <v>8979.76</v>
          </cell>
          <cell r="AB123">
            <v>568.17849999999999</v>
          </cell>
          <cell r="AD123">
            <v>39.813000000000002</v>
          </cell>
          <cell r="AE123">
            <v>1.5525</v>
          </cell>
          <cell r="AF123">
            <v>114.7355</v>
          </cell>
          <cell r="AH123">
            <v>12.350999999999999</v>
          </cell>
          <cell r="AI123">
            <v>0.11499999999999999</v>
          </cell>
          <cell r="AT123">
            <v>109</v>
          </cell>
          <cell r="AU123">
            <v>66</v>
          </cell>
          <cell r="BZ123">
            <v>128</v>
          </cell>
          <cell r="CA123">
            <v>83</v>
          </cell>
          <cell r="FV123" t="str">
            <v>*0,85</v>
          </cell>
          <cell r="FW123" t="str">
            <v>*0,8</v>
          </cell>
          <cell r="FX123">
            <v>128</v>
          </cell>
          <cell r="FY123">
            <v>83</v>
          </cell>
        </row>
        <row r="124">
          <cell r="E124" t="str">
            <v>41,1</v>
          </cell>
          <cell r="F124" t="str">
            <v>302-9009</v>
          </cell>
          <cell r="G124" t="str">
            <v>Дисковый поворотный затвор Ду250   FL-3-250-MN-E. СЕРЕХ.</v>
          </cell>
          <cell r="H124" t="str">
            <v>шт.</v>
          </cell>
          <cell r="I124">
            <v>5</v>
          </cell>
          <cell r="O124">
            <v>171610.15</v>
          </cell>
          <cell r="Q124">
            <v>0</v>
          </cell>
          <cell r="R124">
            <v>0</v>
          </cell>
          <cell r="S124">
            <v>0</v>
          </cell>
          <cell r="U124">
            <v>0</v>
          </cell>
          <cell r="V124">
            <v>0</v>
          </cell>
          <cell r="AB124">
            <v>34322.03</v>
          </cell>
          <cell r="AD124">
            <v>0</v>
          </cell>
          <cell r="AE124">
            <v>0</v>
          </cell>
          <cell r="AF124">
            <v>0</v>
          </cell>
          <cell r="AH124">
            <v>0</v>
          </cell>
          <cell r="AI124">
            <v>0</v>
          </cell>
        </row>
        <row r="125">
          <cell r="E125" t="str">
            <v>41,2</v>
          </cell>
          <cell r="F125" t="str">
            <v>507-0990</v>
          </cell>
          <cell r="G125" t="str">
            <v>Фланцы стальные плоские приварные из стали ВСт3сп2, ВСт3сп3, давлением 1,0 МПа (10 кгс/см2), диаметром 250 мм</v>
          </cell>
          <cell r="H125" t="str">
            <v>шт.</v>
          </cell>
          <cell r="I125">
            <v>-10</v>
          </cell>
          <cell r="O125">
            <v>-8724.6</v>
          </cell>
          <cell r="Q125">
            <v>0</v>
          </cell>
          <cell r="R125">
            <v>0</v>
          </cell>
          <cell r="S125">
            <v>0</v>
          </cell>
          <cell r="U125">
            <v>0</v>
          </cell>
          <cell r="V125">
            <v>0</v>
          </cell>
          <cell r="AB125">
            <v>131</v>
          </cell>
          <cell r="AD125">
            <v>0</v>
          </cell>
          <cell r="AE125">
            <v>0</v>
          </cell>
          <cell r="AF125">
            <v>0</v>
          </cell>
          <cell r="AH125">
            <v>0</v>
          </cell>
          <cell r="AI125">
            <v>0</v>
          </cell>
        </row>
        <row r="126">
          <cell r="E126" t="str">
            <v>41,3</v>
          </cell>
          <cell r="F126" t="str">
            <v>Прайс-лист.</v>
          </cell>
          <cell r="G126" t="str">
            <v>Фланец (стыковая накладка) Д=250. СЕРЕХ.</v>
          </cell>
          <cell r="H126" t="str">
            <v>шт.</v>
          </cell>
          <cell r="I126">
            <v>10</v>
          </cell>
          <cell r="O126">
            <v>34322</v>
          </cell>
          <cell r="Q126">
            <v>0</v>
          </cell>
          <cell r="R126">
            <v>0</v>
          </cell>
          <cell r="S126">
            <v>0</v>
          </cell>
          <cell r="U126">
            <v>0</v>
          </cell>
          <cell r="V126">
            <v>0</v>
          </cell>
          <cell r="AB126">
            <v>3432.2</v>
          </cell>
          <cell r="AD126">
            <v>0</v>
          </cell>
          <cell r="AE126">
            <v>0</v>
          </cell>
          <cell r="AF126">
            <v>0</v>
          </cell>
          <cell r="AH126">
            <v>0</v>
          </cell>
          <cell r="AI126">
            <v>0</v>
          </cell>
        </row>
        <row r="127">
          <cell r="E127" t="str">
            <v>41,4</v>
          </cell>
          <cell r="F127" t="str">
            <v>Прайс-лист.</v>
          </cell>
          <cell r="G127" t="str">
            <v>Фланцевый переход (укороченный фланец) Д=250 СЕРЕХ.</v>
          </cell>
          <cell r="H127" t="str">
            <v>шт.</v>
          </cell>
          <cell r="I127">
            <v>10</v>
          </cell>
          <cell r="O127">
            <v>50000</v>
          </cell>
          <cell r="Q127">
            <v>0</v>
          </cell>
          <cell r="R127">
            <v>0</v>
          </cell>
          <cell r="S127">
            <v>0</v>
          </cell>
          <cell r="U127">
            <v>0</v>
          </cell>
          <cell r="V127">
            <v>0</v>
          </cell>
          <cell r="AB127">
            <v>5000</v>
          </cell>
          <cell r="AD127">
            <v>0</v>
          </cell>
          <cell r="AE127">
            <v>0</v>
          </cell>
          <cell r="AF127">
            <v>0</v>
          </cell>
          <cell r="AH127">
            <v>0</v>
          </cell>
          <cell r="AI127">
            <v>0</v>
          </cell>
        </row>
        <row r="128">
          <cell r="E128" t="str">
            <v>41,5</v>
          </cell>
          <cell r="F128" t="str">
            <v>Прайс-лист.</v>
          </cell>
          <cell r="G128" t="str">
            <v>Плоская прокладка Д=250. СЕРЕХ.</v>
          </cell>
          <cell r="H128" t="str">
            <v>шт.</v>
          </cell>
          <cell r="I128">
            <v>10</v>
          </cell>
          <cell r="O128">
            <v>2864.4</v>
          </cell>
          <cell r="Q128">
            <v>0</v>
          </cell>
          <cell r="R128">
            <v>0</v>
          </cell>
          <cell r="S128">
            <v>0</v>
          </cell>
          <cell r="U128">
            <v>0</v>
          </cell>
          <cell r="V128">
            <v>0</v>
          </cell>
          <cell r="AB128">
            <v>286.44</v>
          </cell>
          <cell r="AD128">
            <v>0</v>
          </cell>
          <cell r="AE128">
            <v>0</v>
          </cell>
          <cell r="AF128">
            <v>0</v>
          </cell>
          <cell r="AH128">
            <v>0</v>
          </cell>
          <cell r="AI128">
            <v>0</v>
          </cell>
        </row>
        <row r="129">
          <cell r="E129" t="str">
            <v>42</v>
          </cell>
          <cell r="F129" t="str">
            <v>16-05-001-4</v>
          </cell>
          <cell r="G129" t="str">
            <v>Установка вентилей, задвижек, затворов, клапанов обратных, кранов проходных на трубопроводах из стальных труб диаметром до 125 мм</v>
          </cell>
          <cell r="H129" t="str">
            <v>1  ШТ.</v>
          </cell>
          <cell r="I129">
            <v>4</v>
          </cell>
          <cell r="O129">
            <v>11604.42</v>
          </cell>
          <cell r="Q129">
            <v>393.87</v>
          </cell>
          <cell r="R129">
            <v>58.13</v>
          </cell>
          <cell r="S129">
            <v>6560.66</v>
          </cell>
          <cell r="U129">
            <v>30.911999999999995</v>
          </cell>
          <cell r="V129">
            <v>0.184</v>
          </cell>
          <cell r="X129">
            <v>7214.48</v>
          </cell>
          <cell r="Y129">
            <v>4368.3999999999996</v>
          </cell>
          <cell r="AB129">
            <v>306.18599999999998</v>
          </cell>
          <cell r="AD129">
            <v>17.583500000000001</v>
          </cell>
          <cell r="AE129">
            <v>0.621</v>
          </cell>
          <cell r="AF129">
            <v>70.092500000000001</v>
          </cell>
          <cell r="AH129">
            <v>7.7279999999999989</v>
          </cell>
          <cell r="AI129">
            <v>4.5999999999999999E-2</v>
          </cell>
          <cell r="AT129">
            <v>109</v>
          </cell>
          <cell r="AU129">
            <v>66</v>
          </cell>
          <cell r="BZ129">
            <v>128</v>
          </cell>
          <cell r="CA129">
            <v>83</v>
          </cell>
          <cell r="FV129" t="str">
            <v>*0,85</v>
          </cell>
          <cell r="FW129" t="str">
            <v>*0,8</v>
          </cell>
          <cell r="FX129">
            <v>128</v>
          </cell>
          <cell r="FY129">
            <v>83</v>
          </cell>
        </row>
        <row r="130">
          <cell r="E130" t="str">
            <v>42,1</v>
          </cell>
          <cell r="F130" t="str">
            <v>302-9009</v>
          </cell>
          <cell r="G130" t="str">
            <v>Гибкая вставка (виброкомпенсатор) Ду 125 мм. FC10-100. СЕРЕХ.</v>
          </cell>
          <cell r="H130" t="str">
            <v>шт.</v>
          </cell>
          <cell r="I130">
            <v>4</v>
          </cell>
          <cell r="O130">
            <v>20000</v>
          </cell>
          <cell r="Q130">
            <v>0</v>
          </cell>
          <cell r="R130">
            <v>0</v>
          </cell>
          <cell r="S130">
            <v>0</v>
          </cell>
          <cell r="U130">
            <v>0</v>
          </cell>
          <cell r="V130">
            <v>0</v>
          </cell>
          <cell r="AB130">
            <v>5000</v>
          </cell>
          <cell r="AD130">
            <v>0</v>
          </cell>
          <cell r="AE130">
            <v>0</v>
          </cell>
          <cell r="AF130">
            <v>0</v>
          </cell>
          <cell r="AH130">
            <v>0</v>
          </cell>
          <cell r="AI130">
            <v>0</v>
          </cell>
        </row>
        <row r="131">
          <cell r="E131" t="str">
            <v>42,2</v>
          </cell>
          <cell r="F131" t="str">
            <v>Прайс-лист.</v>
          </cell>
          <cell r="G131" t="str">
            <v>Фланцевый переход (укороченный фланец) Д=110 СЕРЕХ.</v>
          </cell>
          <cell r="H131" t="str">
            <v>шт.</v>
          </cell>
          <cell r="I131">
            <v>8</v>
          </cell>
          <cell r="O131">
            <v>2372.88</v>
          </cell>
          <cell r="Q131">
            <v>0</v>
          </cell>
          <cell r="R131">
            <v>0</v>
          </cell>
          <cell r="S131">
            <v>0</v>
          </cell>
          <cell r="U131">
            <v>0</v>
          </cell>
          <cell r="V131">
            <v>0</v>
          </cell>
          <cell r="AB131">
            <v>296.61</v>
          </cell>
          <cell r="AD131">
            <v>0</v>
          </cell>
          <cell r="AE131">
            <v>0</v>
          </cell>
          <cell r="AF131">
            <v>0</v>
          </cell>
          <cell r="AH131">
            <v>0</v>
          </cell>
          <cell r="AI131">
            <v>0</v>
          </cell>
        </row>
        <row r="132">
          <cell r="E132" t="str">
            <v>42,3</v>
          </cell>
          <cell r="F132" t="str">
            <v>507-0987</v>
          </cell>
          <cell r="G132" t="str">
            <v>Фланцы стальные плоские приварные из стали ВСт3сп2, ВСт3сп3, давлением 1,0 МПа (10 кгс/см2), диаметром 125 мм</v>
          </cell>
          <cell r="H132" t="str">
            <v>шт.</v>
          </cell>
          <cell r="I132">
            <v>-8</v>
          </cell>
          <cell r="O132">
            <v>-3254.96</v>
          </cell>
          <cell r="Q132">
            <v>0</v>
          </cell>
          <cell r="R132">
            <v>0</v>
          </cell>
          <cell r="S132">
            <v>0</v>
          </cell>
          <cell r="U132">
            <v>0</v>
          </cell>
          <cell r="V132">
            <v>0</v>
          </cell>
          <cell r="AB132">
            <v>61</v>
          </cell>
          <cell r="AD132">
            <v>0</v>
          </cell>
          <cell r="AE132">
            <v>0</v>
          </cell>
          <cell r="AF132">
            <v>0</v>
          </cell>
          <cell r="AH132">
            <v>0</v>
          </cell>
          <cell r="AI132">
            <v>0</v>
          </cell>
        </row>
        <row r="133">
          <cell r="E133" t="str">
            <v>42,4</v>
          </cell>
          <cell r="F133" t="str">
            <v>Прайс-лист.</v>
          </cell>
          <cell r="G133" t="str">
            <v>Фланец (стыковая накладка) Д=110. СЕРЕХ.</v>
          </cell>
          <cell r="H133" t="str">
            <v>шт.</v>
          </cell>
          <cell r="I133">
            <v>8</v>
          </cell>
          <cell r="O133">
            <v>2644.08</v>
          </cell>
          <cell r="Q133">
            <v>0</v>
          </cell>
          <cell r="R133">
            <v>0</v>
          </cell>
          <cell r="S133">
            <v>0</v>
          </cell>
          <cell r="U133">
            <v>0</v>
          </cell>
          <cell r="V133">
            <v>0</v>
          </cell>
          <cell r="AB133">
            <v>330.51</v>
          </cell>
          <cell r="AD133">
            <v>0</v>
          </cell>
          <cell r="AE133">
            <v>0</v>
          </cell>
          <cell r="AF133">
            <v>0</v>
          </cell>
          <cell r="AH133">
            <v>0</v>
          </cell>
          <cell r="AI133">
            <v>0</v>
          </cell>
        </row>
        <row r="134">
          <cell r="E134" t="str">
            <v>42,5</v>
          </cell>
          <cell r="F134" t="str">
            <v>Прайс-лист.</v>
          </cell>
          <cell r="G134" t="str">
            <v>Плоская прокладка Д=110. СЕРЕХ.</v>
          </cell>
          <cell r="H134" t="str">
            <v>шт.</v>
          </cell>
          <cell r="I134">
            <v>8</v>
          </cell>
          <cell r="O134">
            <v>1627.12</v>
          </cell>
          <cell r="Q134">
            <v>0</v>
          </cell>
          <cell r="R134">
            <v>0</v>
          </cell>
          <cell r="S134">
            <v>0</v>
          </cell>
          <cell r="U134">
            <v>0</v>
          </cell>
          <cell r="V134">
            <v>0</v>
          </cell>
          <cell r="AB134">
            <v>203.39</v>
          </cell>
          <cell r="AD134">
            <v>0</v>
          </cell>
          <cell r="AE134">
            <v>0</v>
          </cell>
          <cell r="AF134">
            <v>0</v>
          </cell>
          <cell r="AH134">
            <v>0</v>
          </cell>
          <cell r="AI134">
            <v>0</v>
          </cell>
        </row>
        <row r="135">
          <cell r="E135" t="str">
            <v>43</v>
          </cell>
          <cell r="F135" t="str">
            <v>Прайс-лист.</v>
          </cell>
          <cell r="G135" t="str">
            <v>Подводный пылесос "Dolphin" - Диагностик. 2001. Астрал (9999011)</v>
          </cell>
          <cell r="H135" t="str">
            <v>шт.</v>
          </cell>
          <cell r="I135">
            <v>1</v>
          </cell>
          <cell r="O135">
            <v>127118.64</v>
          </cell>
          <cell r="Q135">
            <v>0</v>
          </cell>
          <cell r="R135">
            <v>0</v>
          </cell>
          <cell r="S135">
            <v>0</v>
          </cell>
          <cell r="U135">
            <v>0</v>
          </cell>
          <cell r="V135">
            <v>0</v>
          </cell>
          <cell r="AB135">
            <v>127118.64</v>
          </cell>
          <cell r="AD135">
            <v>0</v>
          </cell>
          <cell r="AE135">
            <v>0</v>
          </cell>
          <cell r="AF135">
            <v>0</v>
          </cell>
          <cell r="AH135">
            <v>0</v>
          </cell>
          <cell r="AI135">
            <v>0</v>
          </cell>
        </row>
        <row r="136">
          <cell r="E136" t="str">
            <v>44</v>
          </cell>
          <cell r="F136" t="str">
            <v>Прайс-лист.</v>
          </cell>
          <cell r="G136" t="str">
            <v>Крепёжные элементы трубопроводов (хомуты, шпильки ...). HILTI.</v>
          </cell>
          <cell r="H136" t="str">
            <v>кг.</v>
          </cell>
          <cell r="I136">
            <v>800</v>
          </cell>
          <cell r="O136">
            <v>52880</v>
          </cell>
          <cell r="Q136">
            <v>0</v>
          </cell>
          <cell r="R136">
            <v>0</v>
          </cell>
          <cell r="S136">
            <v>0</v>
          </cell>
          <cell r="U136">
            <v>0</v>
          </cell>
          <cell r="V136">
            <v>0</v>
          </cell>
          <cell r="AB136">
            <v>66.099999999999994</v>
          </cell>
          <cell r="AD136">
            <v>0</v>
          </cell>
          <cell r="AE136">
            <v>0</v>
          </cell>
          <cell r="AF136">
            <v>0</v>
          </cell>
          <cell r="AH136">
            <v>0</v>
          </cell>
          <cell r="AI136">
            <v>0</v>
          </cell>
        </row>
        <row r="137">
          <cell r="E137" t="str">
            <v>45</v>
          </cell>
          <cell r="F137" t="str">
            <v>м37-01-002-1</v>
          </cell>
          <cell r="G137" t="str">
            <v>Монтаж оборудования без механизмов в помещении, масса оборудования 0,03 т</v>
          </cell>
          <cell r="H137" t="str">
            <v>1  ШТ.</v>
          </cell>
          <cell r="I137">
            <v>4</v>
          </cell>
          <cell r="O137">
            <v>23851.88</v>
          </cell>
          <cell r="Q137">
            <v>817.67</v>
          </cell>
          <cell r="R137">
            <v>0</v>
          </cell>
          <cell r="S137">
            <v>18766.43</v>
          </cell>
          <cell r="U137">
            <v>87.36</v>
          </cell>
          <cell r="V137">
            <v>0</v>
          </cell>
          <cell r="X137">
            <v>12761.17</v>
          </cell>
          <cell r="Y137">
            <v>9007.89</v>
          </cell>
          <cell r="AB137">
            <v>496.31599999999997</v>
          </cell>
          <cell r="AD137">
            <v>49.98</v>
          </cell>
          <cell r="AE137">
            <v>0</v>
          </cell>
          <cell r="AF137">
            <v>200.49600000000001</v>
          </cell>
          <cell r="AH137">
            <v>21.84</v>
          </cell>
          <cell r="AI137">
            <v>0</v>
          </cell>
          <cell r="AT137">
            <v>68</v>
          </cell>
          <cell r="AU137">
            <v>48</v>
          </cell>
          <cell r="BZ137">
            <v>80</v>
          </cell>
          <cell r="CA137">
            <v>60</v>
          </cell>
          <cell r="FV137" t="str">
            <v>*0,85</v>
          </cell>
          <cell r="FW137" t="str">
            <v>*0,8</v>
          </cell>
          <cell r="FX137">
            <v>80</v>
          </cell>
          <cell r="FY137">
            <v>60</v>
          </cell>
        </row>
        <row r="138">
          <cell r="E138" t="str">
            <v>46</v>
          </cell>
          <cell r="F138" t="str">
            <v>Прайс-лист.</v>
          </cell>
          <cell r="G138" t="str">
            <v>Блок датчиков уровня pH и Cl. Цифровой контроллер LPHCL/4 ЕМЕС.</v>
          </cell>
          <cell r="H138" t="str">
            <v>шт.</v>
          </cell>
          <cell r="I138">
            <v>1</v>
          </cell>
          <cell r="O138">
            <v>42372.88</v>
          </cell>
          <cell r="Q138">
            <v>0</v>
          </cell>
          <cell r="R138">
            <v>0</v>
          </cell>
          <cell r="S138">
            <v>0</v>
          </cell>
          <cell r="U138">
            <v>0</v>
          </cell>
          <cell r="V138">
            <v>0</v>
          </cell>
          <cell r="AB138">
            <v>42372.88</v>
          </cell>
          <cell r="AD138">
            <v>0</v>
          </cell>
          <cell r="AE138">
            <v>0</v>
          </cell>
          <cell r="AF138">
            <v>0</v>
          </cell>
          <cell r="AH138">
            <v>0</v>
          </cell>
          <cell r="AI138">
            <v>0</v>
          </cell>
        </row>
        <row r="139">
          <cell r="E139" t="str">
            <v>47</v>
          </cell>
          <cell r="F139" t="str">
            <v>Прайс-лист.</v>
          </cell>
          <cell r="G139" t="str">
            <v>Блок датчиков уровня pH и Cl. Датчик хлора. ECL6 EMEC.</v>
          </cell>
          <cell r="H139" t="str">
            <v>шт.</v>
          </cell>
          <cell r="I139">
            <v>1</v>
          </cell>
          <cell r="O139">
            <v>59983.05</v>
          </cell>
          <cell r="Q139">
            <v>0</v>
          </cell>
          <cell r="R139">
            <v>0</v>
          </cell>
          <cell r="S139">
            <v>0</v>
          </cell>
          <cell r="U139">
            <v>0</v>
          </cell>
          <cell r="V139">
            <v>0</v>
          </cell>
          <cell r="AB139">
            <v>59983.05</v>
          </cell>
          <cell r="AD139">
            <v>0</v>
          </cell>
          <cell r="AE139">
            <v>0</v>
          </cell>
          <cell r="AF139">
            <v>0</v>
          </cell>
          <cell r="AH139">
            <v>0</v>
          </cell>
          <cell r="AI139">
            <v>0</v>
          </cell>
        </row>
        <row r="140">
          <cell r="E140" t="str">
            <v>48</v>
          </cell>
          <cell r="F140" t="str">
            <v>Прайс-лист.</v>
          </cell>
          <cell r="G140" t="str">
            <v>Блок датчиков уровня pH и Cl. pH-электрод.EPHM EMEC.</v>
          </cell>
          <cell r="H140" t="str">
            <v>шт.</v>
          </cell>
          <cell r="I140">
            <v>1</v>
          </cell>
          <cell r="O140">
            <v>10322.030000000001</v>
          </cell>
          <cell r="Q140">
            <v>0</v>
          </cell>
          <cell r="R140">
            <v>0</v>
          </cell>
          <cell r="S140">
            <v>0</v>
          </cell>
          <cell r="U140">
            <v>0</v>
          </cell>
          <cell r="V140">
            <v>0</v>
          </cell>
          <cell r="AB140">
            <v>10322.030000000001</v>
          </cell>
          <cell r="AD140">
            <v>0</v>
          </cell>
          <cell r="AE140">
            <v>0</v>
          </cell>
          <cell r="AF140">
            <v>0</v>
          </cell>
          <cell r="AH140">
            <v>0</v>
          </cell>
          <cell r="AI140">
            <v>0</v>
          </cell>
        </row>
        <row r="141">
          <cell r="E141" t="str">
            <v>49</v>
          </cell>
          <cell r="F141" t="str">
            <v>Прайс-лист.</v>
          </cell>
          <cell r="G141" t="str">
            <v>Блок датчиков уровня pH и Cl. Датчик коррекции по температуре. ЕТЕР ЕМЕС.</v>
          </cell>
          <cell r="H141" t="str">
            <v>шт.</v>
          </cell>
          <cell r="I141">
            <v>1</v>
          </cell>
          <cell r="O141">
            <v>5932.2</v>
          </cell>
          <cell r="Q141">
            <v>0</v>
          </cell>
          <cell r="R141">
            <v>0</v>
          </cell>
          <cell r="S141">
            <v>0</v>
          </cell>
          <cell r="U141">
            <v>0</v>
          </cell>
          <cell r="V141">
            <v>0</v>
          </cell>
          <cell r="AB141">
            <v>5932.2</v>
          </cell>
          <cell r="AD141">
            <v>0</v>
          </cell>
          <cell r="AE141">
            <v>0</v>
          </cell>
          <cell r="AF141">
            <v>0</v>
          </cell>
          <cell r="AH141">
            <v>0</v>
          </cell>
          <cell r="AI141">
            <v>0</v>
          </cell>
        </row>
        <row r="142">
          <cell r="E142" t="str">
            <v>50</v>
          </cell>
          <cell r="F142" t="str">
            <v>м37-01-002-2</v>
          </cell>
          <cell r="G142" t="str">
            <v>Монтаж оборудования без механизмов в помещении, масса оборудования 0,05 т</v>
          </cell>
          <cell r="H142" t="str">
            <v>1  ШТ.</v>
          </cell>
          <cell r="I142">
            <v>24</v>
          </cell>
          <cell r="O142">
            <v>145325.72</v>
          </cell>
          <cell r="Q142">
            <v>5260.95</v>
          </cell>
          <cell r="R142">
            <v>0</v>
          </cell>
          <cell r="S142">
            <v>114451.83</v>
          </cell>
          <cell r="U142">
            <v>532.79999999999995</v>
          </cell>
          <cell r="V142">
            <v>0</v>
          </cell>
          <cell r="X142">
            <v>77827.240000000005</v>
          </cell>
          <cell r="Y142">
            <v>54936.88</v>
          </cell>
          <cell r="AB142">
            <v>501.76400000000001</v>
          </cell>
          <cell r="AD142">
            <v>52.067999999999998</v>
          </cell>
          <cell r="AE142">
            <v>0</v>
          </cell>
          <cell r="AF142">
            <v>203.79599999999999</v>
          </cell>
          <cell r="AH142">
            <v>22.2</v>
          </cell>
          <cell r="AI142">
            <v>0</v>
          </cell>
          <cell r="AT142">
            <v>68</v>
          </cell>
          <cell r="AU142">
            <v>48</v>
          </cell>
          <cell r="BZ142">
            <v>80</v>
          </cell>
          <cell r="CA142">
            <v>60</v>
          </cell>
          <cell r="FV142" t="str">
            <v>*0,85</v>
          </cell>
          <cell r="FW142" t="str">
            <v>*0,8</v>
          </cell>
          <cell r="FX142">
            <v>80</v>
          </cell>
          <cell r="FY142">
            <v>60</v>
          </cell>
        </row>
        <row r="143">
          <cell r="E143" t="str">
            <v>51</v>
          </cell>
          <cell r="F143" t="str">
            <v>Прайс-лист.</v>
          </cell>
          <cell r="G143" t="str">
            <v>Манометр 1/2" 100 мм. 16 бар. Wika</v>
          </cell>
          <cell r="H143" t="str">
            <v>шт.</v>
          </cell>
          <cell r="I143">
            <v>12</v>
          </cell>
          <cell r="O143">
            <v>252711.84</v>
          </cell>
          <cell r="Q143">
            <v>0</v>
          </cell>
          <cell r="R143">
            <v>0</v>
          </cell>
          <cell r="S143">
            <v>0</v>
          </cell>
          <cell r="U143">
            <v>0</v>
          </cell>
          <cell r="V143">
            <v>0</v>
          </cell>
          <cell r="AB143">
            <v>21059.32</v>
          </cell>
          <cell r="AD143">
            <v>0</v>
          </cell>
          <cell r="AE143">
            <v>0</v>
          </cell>
          <cell r="AF143">
            <v>0</v>
          </cell>
          <cell r="AH143">
            <v>0</v>
          </cell>
          <cell r="AI143">
            <v>0</v>
          </cell>
        </row>
        <row r="144">
          <cell r="E144" t="str">
            <v>52</v>
          </cell>
          <cell r="F144" t="str">
            <v>Прайс-лист.</v>
          </cell>
          <cell r="G144" t="str">
            <v>Кран для манометров DN15. Oventrop</v>
          </cell>
          <cell r="H144" t="str">
            <v>шт.</v>
          </cell>
          <cell r="I144">
            <v>12</v>
          </cell>
          <cell r="O144">
            <v>54915.24</v>
          </cell>
          <cell r="Q144">
            <v>0</v>
          </cell>
          <cell r="R144">
            <v>0</v>
          </cell>
          <cell r="S144">
            <v>0</v>
          </cell>
          <cell r="U144">
            <v>0</v>
          </cell>
          <cell r="V144">
            <v>0</v>
          </cell>
          <cell r="AB144">
            <v>4576.2700000000004</v>
          </cell>
          <cell r="AD144">
            <v>0</v>
          </cell>
          <cell r="AE144">
            <v>0</v>
          </cell>
          <cell r="AF144">
            <v>0</v>
          </cell>
          <cell r="AH144">
            <v>0</v>
          </cell>
          <cell r="AI144">
            <v>0</v>
          </cell>
        </row>
        <row r="145">
          <cell r="E145" t="str">
            <v>53</v>
          </cell>
          <cell r="F145" t="str">
            <v>06-01-015-7</v>
          </cell>
          <cell r="G145" t="str">
            <v>Установка закладных деталей весом до 4 кг в бассейне нерп.</v>
          </cell>
          <cell r="H145" t="str">
            <v>1 Т</v>
          </cell>
          <cell r="I145">
            <v>0.35</v>
          </cell>
          <cell r="O145">
            <v>29647.71</v>
          </cell>
          <cell r="Q145">
            <v>96.49</v>
          </cell>
          <cell r="R145">
            <v>19.12</v>
          </cell>
          <cell r="S145">
            <v>18436.62</v>
          </cell>
          <cell r="U145">
            <v>86.867549999999994</v>
          </cell>
          <cell r="V145">
            <v>6.0374999999999991E-2</v>
          </cell>
          <cell r="X145">
            <v>16425.61</v>
          </cell>
          <cell r="Y145">
            <v>9596.98</v>
          </cell>
          <cell r="AB145">
            <v>9091.4784999999993</v>
          </cell>
          <cell r="AD145">
            <v>40.365000000000002</v>
          </cell>
          <cell r="AE145">
            <v>2.3344999999999998</v>
          </cell>
          <cell r="AF145">
            <v>2251.1134999999999</v>
          </cell>
          <cell r="AH145">
            <v>248.19299999999998</v>
          </cell>
          <cell r="AI145">
            <v>0.17249999999999999</v>
          </cell>
          <cell r="AT145">
            <v>89</v>
          </cell>
          <cell r="AU145">
            <v>52</v>
          </cell>
          <cell r="BZ145">
            <v>105</v>
          </cell>
          <cell r="CA145">
            <v>65</v>
          </cell>
          <cell r="FV145" t="str">
            <v>*0,85</v>
          </cell>
          <cell r="FW145" t="str">
            <v>*0,8</v>
          </cell>
          <cell r="FX145">
            <v>105</v>
          </cell>
          <cell r="FY145">
            <v>65</v>
          </cell>
        </row>
        <row r="146">
          <cell r="E146" t="str">
            <v>53,1</v>
          </cell>
          <cell r="F146" t="str">
            <v>204-0064</v>
          </cell>
          <cell r="G146" t="str">
            <v>Детали закладные и накладные изготовленные с применением сварки, гнутья, сверления (пробивки) отверстий (при наличии одной из этих операций или всего перечня в любых сочетаниях) поставляемые отдельно</v>
          </cell>
          <cell r="H146" t="str">
            <v>т</v>
          </cell>
          <cell r="I146">
            <v>-0.35</v>
          </cell>
          <cell r="O146">
            <v>-11114.6</v>
          </cell>
          <cell r="Q146">
            <v>0</v>
          </cell>
          <cell r="R146">
            <v>0</v>
          </cell>
          <cell r="S146">
            <v>0</v>
          </cell>
          <cell r="U146">
            <v>0</v>
          </cell>
          <cell r="V146">
            <v>0</v>
          </cell>
          <cell r="AB146">
            <v>6800</v>
          </cell>
          <cell r="AD146">
            <v>0</v>
          </cell>
          <cell r="AE146">
            <v>0</v>
          </cell>
          <cell r="AF146">
            <v>0</v>
          </cell>
          <cell r="AH146">
            <v>0</v>
          </cell>
          <cell r="AI146">
            <v>0</v>
          </cell>
        </row>
        <row r="147">
          <cell r="E147" t="str">
            <v>53,2</v>
          </cell>
          <cell r="F147" t="str">
            <v>Прайс-лист.</v>
          </cell>
          <cell r="G147" t="str">
            <v>Форсунка Астрал (340)</v>
          </cell>
          <cell r="H147" t="str">
            <v>шт.</v>
          </cell>
          <cell r="I147">
            <v>14</v>
          </cell>
          <cell r="O147">
            <v>11864.44</v>
          </cell>
          <cell r="Q147">
            <v>0</v>
          </cell>
          <cell r="R147">
            <v>0</v>
          </cell>
          <cell r="S147">
            <v>0</v>
          </cell>
          <cell r="U147">
            <v>0</v>
          </cell>
          <cell r="V147">
            <v>0</v>
          </cell>
          <cell r="AB147">
            <v>847.46</v>
          </cell>
          <cell r="AD147">
            <v>0</v>
          </cell>
          <cell r="AE147">
            <v>0</v>
          </cell>
          <cell r="AF147">
            <v>0</v>
          </cell>
          <cell r="AH147">
            <v>0</v>
          </cell>
          <cell r="AI147">
            <v>0</v>
          </cell>
        </row>
        <row r="148">
          <cell r="E148" t="str">
            <v>53,3</v>
          </cell>
          <cell r="F148" t="str">
            <v>Прайс-лист.</v>
          </cell>
          <cell r="G148" t="str">
            <v>Деталь прохода через бетон Астрал (15658).</v>
          </cell>
          <cell r="H148" t="str">
            <v>шт.</v>
          </cell>
          <cell r="I148">
            <v>14</v>
          </cell>
          <cell r="O148">
            <v>19932.22</v>
          </cell>
          <cell r="Q148">
            <v>0</v>
          </cell>
          <cell r="R148">
            <v>0</v>
          </cell>
          <cell r="S148">
            <v>0</v>
          </cell>
          <cell r="U148">
            <v>0</v>
          </cell>
          <cell r="V148">
            <v>0</v>
          </cell>
          <cell r="AB148">
            <v>1423.73</v>
          </cell>
          <cell r="AD148">
            <v>0</v>
          </cell>
          <cell r="AE148">
            <v>0</v>
          </cell>
          <cell r="AF148">
            <v>0</v>
          </cell>
          <cell r="AH148">
            <v>0</v>
          </cell>
          <cell r="AI148">
            <v>0</v>
          </cell>
        </row>
        <row r="149">
          <cell r="E149" t="str">
            <v>53,4</v>
          </cell>
          <cell r="F149" t="str">
            <v>Прайс-лист.</v>
          </cell>
          <cell r="G149" t="str">
            <v>Донный слив 512х512 Д=200.  Астрал (20289).</v>
          </cell>
          <cell r="H149" t="str">
            <v>шт.</v>
          </cell>
          <cell r="I149">
            <v>2</v>
          </cell>
          <cell r="O149">
            <v>84576.28</v>
          </cell>
          <cell r="Q149">
            <v>0</v>
          </cell>
          <cell r="R149">
            <v>0</v>
          </cell>
          <cell r="S149">
            <v>0</v>
          </cell>
          <cell r="U149">
            <v>0</v>
          </cell>
          <cell r="V149">
            <v>0</v>
          </cell>
          <cell r="AB149">
            <v>42288.14</v>
          </cell>
          <cell r="AD149">
            <v>0</v>
          </cell>
          <cell r="AE149">
            <v>0</v>
          </cell>
          <cell r="AF149">
            <v>0</v>
          </cell>
          <cell r="AH149">
            <v>0</v>
          </cell>
          <cell r="AI149">
            <v>0</v>
          </cell>
        </row>
        <row r="150">
          <cell r="E150" t="str">
            <v>53,5</v>
          </cell>
          <cell r="F150" t="str">
            <v>Прайс-лист.</v>
          </cell>
          <cell r="G150" t="str">
            <v>Скиммер Д=160 Мосбио.</v>
          </cell>
          <cell r="H150" t="str">
            <v>шт.</v>
          </cell>
          <cell r="I150">
            <v>5.9999999999999991</v>
          </cell>
          <cell r="O150">
            <v>381355.92</v>
          </cell>
          <cell r="Q150">
            <v>0</v>
          </cell>
          <cell r="R150">
            <v>0</v>
          </cell>
          <cell r="S150">
            <v>0</v>
          </cell>
          <cell r="U150">
            <v>0</v>
          </cell>
          <cell r="V150">
            <v>0</v>
          </cell>
          <cell r="AB150">
            <v>63559.32</v>
          </cell>
          <cell r="AD150">
            <v>0</v>
          </cell>
          <cell r="AE150">
            <v>0</v>
          </cell>
          <cell r="AF150">
            <v>0</v>
          </cell>
          <cell r="AH150">
            <v>0</v>
          </cell>
          <cell r="AI150">
            <v>0</v>
          </cell>
        </row>
        <row r="151">
          <cell r="E151" t="str">
            <v>54</v>
          </cell>
          <cell r="F151" t="str">
            <v>Прайс-лист.</v>
          </cell>
          <cell r="G151" t="str">
            <v>Подводный пылесос "Dolphin" - Диагностик. 2001. Астрал (9999011)</v>
          </cell>
          <cell r="H151" t="str">
            <v>шт.</v>
          </cell>
          <cell r="I151">
            <v>1</v>
          </cell>
          <cell r="O151">
            <v>127118.64</v>
          </cell>
          <cell r="Q151">
            <v>0</v>
          </cell>
          <cell r="R151">
            <v>0</v>
          </cell>
          <cell r="S151">
            <v>0</v>
          </cell>
          <cell r="U151">
            <v>0</v>
          </cell>
          <cell r="V151">
            <v>0</v>
          </cell>
          <cell r="AB151">
            <v>127118.64</v>
          </cell>
          <cell r="AD151">
            <v>0</v>
          </cell>
          <cell r="AE151">
            <v>0</v>
          </cell>
          <cell r="AF151">
            <v>0</v>
          </cell>
          <cell r="AH151">
            <v>0</v>
          </cell>
          <cell r="AI151">
            <v>0</v>
          </cell>
        </row>
        <row r="152">
          <cell r="E152" t="str">
            <v>55</v>
          </cell>
          <cell r="F152" t="str">
            <v>Прайс-лист.</v>
          </cell>
          <cell r="G152" t="str">
            <v>Крепёжные элементы трубопроводов (хомуты, шпильки ...). HILTI.</v>
          </cell>
          <cell r="H152" t="str">
            <v>кг.</v>
          </cell>
          <cell r="I152">
            <v>300</v>
          </cell>
          <cell r="O152">
            <v>19830</v>
          </cell>
          <cell r="Q152">
            <v>0</v>
          </cell>
          <cell r="R152">
            <v>0</v>
          </cell>
          <cell r="S152">
            <v>0</v>
          </cell>
          <cell r="U152">
            <v>0</v>
          </cell>
          <cell r="V152">
            <v>0</v>
          </cell>
          <cell r="AB152">
            <v>66.099999999999994</v>
          </cell>
          <cell r="AD152">
            <v>0</v>
          </cell>
          <cell r="AE152">
            <v>0</v>
          </cell>
          <cell r="AF152">
            <v>0</v>
          </cell>
          <cell r="AH152">
            <v>0</v>
          </cell>
          <cell r="AI152">
            <v>0</v>
          </cell>
        </row>
        <row r="153">
          <cell r="E153" t="str">
            <v>56</v>
          </cell>
          <cell r="F153" t="str">
            <v>м37-01-002-4</v>
          </cell>
          <cell r="G153" t="str">
            <v>Монтаж оборудования без механизмов в помещении, масса оборудования 0,5 т</v>
          </cell>
          <cell r="H153" t="str">
            <v>1  ШТ.</v>
          </cell>
          <cell r="I153">
            <v>6</v>
          </cell>
          <cell r="O153">
            <v>62159.1</v>
          </cell>
          <cell r="Q153">
            <v>5249.94</v>
          </cell>
          <cell r="R153">
            <v>1570.23</v>
          </cell>
          <cell r="S153">
            <v>42842.78</v>
          </cell>
          <cell r="U153">
            <v>199.43999999999997</v>
          </cell>
          <cell r="V153">
            <v>4.968</v>
          </cell>
          <cell r="X153">
            <v>30200.85</v>
          </cell>
          <cell r="Y153">
            <v>21318.240000000002</v>
          </cell>
          <cell r="AB153">
            <v>1268.2660000000001</v>
          </cell>
          <cell r="AD153">
            <v>151.90799999999999</v>
          </cell>
          <cell r="AE153">
            <v>11.183999999999999</v>
          </cell>
          <cell r="AF153">
            <v>305.14800000000002</v>
          </cell>
          <cell r="AH153">
            <v>33.239999999999995</v>
          </cell>
          <cell r="AI153">
            <v>0.82799999999999996</v>
          </cell>
          <cell r="AT153">
            <v>68</v>
          </cell>
          <cell r="AU153">
            <v>48</v>
          </cell>
          <cell r="BZ153">
            <v>80</v>
          </cell>
          <cell r="CA153">
            <v>60</v>
          </cell>
          <cell r="FV153" t="str">
            <v>*0,85</v>
          </cell>
          <cell r="FW153" t="str">
            <v>*0,8</v>
          </cell>
          <cell r="FX153">
            <v>80</v>
          </cell>
          <cell r="FY153">
            <v>60</v>
          </cell>
        </row>
        <row r="154">
          <cell r="E154" t="str">
            <v>57</v>
          </cell>
          <cell r="F154" t="str">
            <v>Прайс-лист.</v>
          </cell>
          <cell r="G154" t="str">
            <v>Реактор озона. (Ёмк., нерж. ст., Д=1 м., h=2,5 м.)</v>
          </cell>
          <cell r="H154" t="str">
            <v>шт.</v>
          </cell>
          <cell r="I154">
            <v>1</v>
          </cell>
          <cell r="O154">
            <v>59322.03</v>
          </cell>
          <cell r="Q154">
            <v>0</v>
          </cell>
          <cell r="R154">
            <v>0</v>
          </cell>
          <cell r="S154">
            <v>0</v>
          </cell>
          <cell r="U154">
            <v>0</v>
          </cell>
          <cell r="V154">
            <v>0</v>
          </cell>
          <cell r="AB154">
            <v>59322.03</v>
          </cell>
          <cell r="AD154">
            <v>0</v>
          </cell>
          <cell r="AE154">
            <v>0</v>
          </cell>
          <cell r="AF154">
            <v>0</v>
          </cell>
          <cell r="AH154">
            <v>0</v>
          </cell>
          <cell r="AI154">
            <v>0</v>
          </cell>
        </row>
        <row r="155">
          <cell r="E155" t="str">
            <v>58</v>
          </cell>
          <cell r="F155" t="str">
            <v>Прайс-лист.</v>
          </cell>
          <cell r="G155" t="str">
            <v>Фильтр (д=1800 мм.) "Гора хрустальная" Астрал.</v>
          </cell>
          <cell r="H155" t="str">
            <v>шт.</v>
          </cell>
          <cell r="I155">
            <v>3</v>
          </cell>
          <cell r="O155">
            <v>2679661.02</v>
          </cell>
          <cell r="Q155">
            <v>0</v>
          </cell>
          <cell r="R155">
            <v>0</v>
          </cell>
          <cell r="S155">
            <v>0</v>
          </cell>
          <cell r="U155">
            <v>0</v>
          </cell>
          <cell r="V155">
            <v>0</v>
          </cell>
          <cell r="AB155">
            <v>893220.34</v>
          </cell>
          <cell r="AD155">
            <v>0</v>
          </cell>
          <cell r="AE155">
            <v>0</v>
          </cell>
          <cell r="AF155">
            <v>0</v>
          </cell>
          <cell r="AH155">
            <v>0</v>
          </cell>
          <cell r="AI155">
            <v>0</v>
          </cell>
        </row>
        <row r="156">
          <cell r="E156" t="str">
            <v>59</v>
          </cell>
          <cell r="F156" t="str">
            <v>Прайс-лист.</v>
          </cell>
          <cell r="G156" t="str">
            <v>Фильтр сорбционный (Д=1800 мм.) Астрал.</v>
          </cell>
          <cell r="H156" t="str">
            <v>шт.</v>
          </cell>
          <cell r="I156">
            <v>2</v>
          </cell>
          <cell r="O156">
            <v>1694915.26</v>
          </cell>
          <cell r="Q156">
            <v>0</v>
          </cell>
          <cell r="R156">
            <v>0</v>
          </cell>
          <cell r="S156">
            <v>0</v>
          </cell>
          <cell r="U156">
            <v>0</v>
          </cell>
          <cell r="V156">
            <v>0</v>
          </cell>
          <cell r="AB156">
            <v>847457.63</v>
          </cell>
          <cell r="AD156">
            <v>0</v>
          </cell>
          <cell r="AE156">
            <v>0</v>
          </cell>
          <cell r="AF156">
            <v>0</v>
          </cell>
          <cell r="AH156">
            <v>0</v>
          </cell>
          <cell r="AI156">
            <v>0</v>
          </cell>
        </row>
        <row r="157">
          <cell r="E157" t="str">
            <v>60</v>
          </cell>
          <cell r="F157" t="str">
            <v>м37-01-002-3</v>
          </cell>
          <cell r="G157" t="str">
            <v>Монтаж оборудования без механизмов в помещении, масса оборудования 0,1 т</v>
          </cell>
          <cell r="H157" t="str">
            <v>1  ШТ.</v>
          </cell>
          <cell r="I157">
            <v>5</v>
          </cell>
          <cell r="O157">
            <v>40092.639999999999</v>
          </cell>
          <cell r="Q157">
            <v>2255.83</v>
          </cell>
          <cell r="R157">
            <v>568.62</v>
          </cell>
          <cell r="S157">
            <v>32350.97</v>
          </cell>
          <cell r="U157">
            <v>150.6</v>
          </cell>
          <cell r="V157">
            <v>1.7999999999999998</v>
          </cell>
          <cell r="X157">
            <v>22385.32</v>
          </cell>
          <cell r="Y157">
            <v>15801.4</v>
          </cell>
          <cell r="AB157">
            <v>612.07799999999997</v>
          </cell>
          <cell r="AD157">
            <v>88.463999999999999</v>
          </cell>
          <cell r="AE157">
            <v>4.8600000000000003</v>
          </cell>
          <cell r="AF157">
            <v>276.50400000000002</v>
          </cell>
          <cell r="AH157">
            <v>30.12</v>
          </cell>
          <cell r="AI157">
            <v>0.36</v>
          </cell>
          <cell r="AT157">
            <v>68</v>
          </cell>
          <cell r="AU157">
            <v>48</v>
          </cell>
          <cell r="BZ157">
            <v>80</v>
          </cell>
          <cell r="CA157">
            <v>60</v>
          </cell>
          <cell r="FV157" t="str">
            <v>*0,85</v>
          </cell>
          <cell r="FW157" t="str">
            <v>*0,8</v>
          </cell>
          <cell r="FX157">
            <v>80</v>
          </cell>
          <cell r="FY157">
            <v>60</v>
          </cell>
        </row>
        <row r="158">
          <cell r="E158" t="str">
            <v>61</v>
          </cell>
          <cell r="F158" t="str">
            <v>Прайс-лист.</v>
          </cell>
          <cell r="G158" t="str">
            <v>Циркуляционные насосы IL 125/270-15/4 Вило-рус.</v>
          </cell>
          <cell r="H158" t="str">
            <v>шт.</v>
          </cell>
          <cell r="I158">
            <v>3</v>
          </cell>
          <cell r="O158">
            <v>459152.55</v>
          </cell>
          <cell r="Q158">
            <v>0</v>
          </cell>
          <cell r="R158">
            <v>0</v>
          </cell>
          <cell r="S158">
            <v>0</v>
          </cell>
          <cell r="U158">
            <v>0</v>
          </cell>
          <cell r="V158">
            <v>0</v>
          </cell>
          <cell r="AB158">
            <v>153050.85</v>
          </cell>
          <cell r="AD158">
            <v>0</v>
          </cell>
          <cell r="AE158">
            <v>0</v>
          </cell>
          <cell r="AF158">
            <v>0</v>
          </cell>
          <cell r="AH158">
            <v>0</v>
          </cell>
          <cell r="AI158">
            <v>0</v>
          </cell>
        </row>
        <row r="159">
          <cell r="E159" t="str">
            <v>62</v>
          </cell>
          <cell r="F159" t="str">
            <v>Прайс-лист.</v>
          </cell>
          <cell r="G159" t="str">
            <v>Насос в приямке. ТМ 32/7 Вило-рус.</v>
          </cell>
          <cell r="H159" t="str">
            <v>шт.</v>
          </cell>
          <cell r="I159">
            <v>1</v>
          </cell>
          <cell r="O159">
            <v>8135.59</v>
          </cell>
          <cell r="Q159">
            <v>0</v>
          </cell>
          <cell r="R159">
            <v>0</v>
          </cell>
          <cell r="S159">
            <v>0</v>
          </cell>
          <cell r="U159">
            <v>0</v>
          </cell>
          <cell r="V159">
            <v>0</v>
          </cell>
          <cell r="AB159">
            <v>8135.59</v>
          </cell>
          <cell r="AD159">
            <v>0</v>
          </cell>
          <cell r="AE159">
            <v>0</v>
          </cell>
          <cell r="AF159">
            <v>0</v>
          </cell>
          <cell r="AH159">
            <v>0</v>
          </cell>
          <cell r="AI159">
            <v>0</v>
          </cell>
        </row>
        <row r="160">
          <cell r="E160" t="str">
            <v>63</v>
          </cell>
          <cell r="F160" t="str">
            <v>Прайс-лист.</v>
          </cell>
          <cell r="G160" t="str">
            <v>Система эжекции с насосом CRN-2. НТЦ Озон.</v>
          </cell>
          <cell r="H160" t="str">
            <v>шт.</v>
          </cell>
          <cell r="I160">
            <v>1</v>
          </cell>
          <cell r="O160">
            <v>180508.47</v>
          </cell>
          <cell r="Q160">
            <v>0</v>
          </cell>
          <cell r="R160">
            <v>0</v>
          </cell>
          <cell r="S160">
            <v>0</v>
          </cell>
          <cell r="U160">
            <v>0</v>
          </cell>
          <cell r="V160">
            <v>0</v>
          </cell>
          <cell r="AB160">
            <v>180508.47</v>
          </cell>
          <cell r="AD160">
            <v>0</v>
          </cell>
          <cell r="AE160">
            <v>0</v>
          </cell>
          <cell r="AF160">
            <v>0</v>
          </cell>
          <cell r="AH160">
            <v>0</v>
          </cell>
          <cell r="AI160">
            <v>0</v>
          </cell>
        </row>
        <row r="161">
          <cell r="E161" t="str">
            <v>64</v>
          </cell>
          <cell r="F161" t="str">
            <v>м37-01-002-2</v>
          </cell>
          <cell r="G161" t="str">
            <v>Монтаж оборудования без механизмов в помещении, масса оборудования 0,05 т</v>
          </cell>
          <cell r="H161" t="str">
            <v>1  ШТ.</v>
          </cell>
          <cell r="I161">
            <v>42</v>
          </cell>
          <cell r="O161">
            <v>254320.02</v>
          </cell>
          <cell r="Q161">
            <v>9206.66</v>
          </cell>
          <cell r="R161">
            <v>0</v>
          </cell>
          <cell r="S161">
            <v>200290.71</v>
          </cell>
          <cell r="U161">
            <v>932.4</v>
          </cell>
          <cell r="V161">
            <v>0</v>
          </cell>
          <cell r="X161">
            <v>136197.68</v>
          </cell>
          <cell r="Y161">
            <v>96139.54</v>
          </cell>
          <cell r="AB161">
            <v>501.76400000000001</v>
          </cell>
          <cell r="AD161">
            <v>52.067999999999998</v>
          </cell>
          <cell r="AE161">
            <v>0</v>
          </cell>
          <cell r="AF161">
            <v>203.79599999999999</v>
          </cell>
          <cell r="AH161">
            <v>22.2</v>
          </cell>
          <cell r="AI161">
            <v>0</v>
          </cell>
          <cell r="AT161">
            <v>68</v>
          </cell>
          <cell r="AU161">
            <v>48</v>
          </cell>
          <cell r="BZ161">
            <v>80</v>
          </cell>
          <cell r="CA161">
            <v>60</v>
          </cell>
          <cell r="FV161" t="str">
            <v>*0,85</v>
          </cell>
          <cell r="FW161" t="str">
            <v>*0,8</v>
          </cell>
          <cell r="FX161">
            <v>80</v>
          </cell>
          <cell r="FY161">
            <v>60</v>
          </cell>
        </row>
        <row r="162">
          <cell r="E162" t="str">
            <v>65</v>
          </cell>
          <cell r="F162" t="str">
            <v>Прайс-лист.</v>
          </cell>
          <cell r="G162" t="str">
            <v>Префильтр-грязевик Д=125 мм. Astral.</v>
          </cell>
          <cell r="H162" t="str">
            <v>ШТ</v>
          </cell>
          <cell r="I162">
            <v>3</v>
          </cell>
          <cell r="O162">
            <v>407288.13</v>
          </cell>
          <cell r="Q162">
            <v>0</v>
          </cell>
          <cell r="R162">
            <v>0</v>
          </cell>
          <cell r="S162">
            <v>0</v>
          </cell>
          <cell r="U162">
            <v>0</v>
          </cell>
          <cell r="V162">
            <v>0</v>
          </cell>
          <cell r="AB162">
            <v>135762.71</v>
          </cell>
          <cell r="AD162">
            <v>0</v>
          </cell>
          <cell r="AE162">
            <v>0</v>
          </cell>
          <cell r="AF162">
            <v>0</v>
          </cell>
          <cell r="AH162">
            <v>0</v>
          </cell>
          <cell r="AI162">
            <v>0</v>
          </cell>
        </row>
        <row r="163">
          <cell r="E163" t="str">
            <v>66</v>
          </cell>
          <cell r="F163" t="str">
            <v>Прайс-лист.</v>
          </cell>
          <cell r="G163" t="str">
            <v>Прозрачная вставка D110 СЕРЕХ (2392).</v>
          </cell>
          <cell r="H163" t="str">
            <v>ШТ</v>
          </cell>
          <cell r="I163">
            <v>1</v>
          </cell>
          <cell r="O163">
            <v>8135.59</v>
          </cell>
          <cell r="Q163">
            <v>0</v>
          </cell>
          <cell r="R163">
            <v>0</v>
          </cell>
          <cell r="S163">
            <v>0</v>
          </cell>
          <cell r="U163">
            <v>0</v>
          </cell>
          <cell r="V163">
            <v>0</v>
          </cell>
          <cell r="AB163">
            <v>8135.59</v>
          </cell>
          <cell r="AD163">
            <v>0</v>
          </cell>
          <cell r="AE163">
            <v>0</v>
          </cell>
          <cell r="AF163">
            <v>0</v>
          </cell>
          <cell r="AH163">
            <v>0</v>
          </cell>
          <cell r="AI163">
            <v>0</v>
          </cell>
        </row>
        <row r="164">
          <cell r="E164" t="str">
            <v>67</v>
          </cell>
          <cell r="F164" t="str">
            <v>Прайс-лист.</v>
          </cell>
          <cell r="G164" t="str">
            <v>Расходомер Акрон 01 (подпитка) Д=50 мм. Сигнур.</v>
          </cell>
          <cell r="H164" t="str">
            <v>ШТ</v>
          </cell>
          <cell r="I164">
            <v>1</v>
          </cell>
          <cell r="O164">
            <v>143813.56</v>
          </cell>
          <cell r="Q164">
            <v>0</v>
          </cell>
          <cell r="R164">
            <v>0</v>
          </cell>
          <cell r="S164">
            <v>0</v>
          </cell>
          <cell r="U164">
            <v>0</v>
          </cell>
          <cell r="V164">
            <v>0</v>
          </cell>
          <cell r="AB164">
            <v>143813.56</v>
          </cell>
          <cell r="AD164">
            <v>0</v>
          </cell>
          <cell r="AE164">
            <v>0</v>
          </cell>
          <cell r="AF164">
            <v>0</v>
          </cell>
          <cell r="AH164">
            <v>0</v>
          </cell>
          <cell r="AI164">
            <v>0</v>
          </cell>
        </row>
        <row r="165">
          <cell r="E165" t="str">
            <v>68</v>
          </cell>
          <cell r="F165" t="str">
            <v>Прайс-лист.</v>
          </cell>
          <cell r="G165" t="str">
            <v>Расходомер Акрон 01 (циркуляция) Д=160 мм. Сигнур.</v>
          </cell>
          <cell r="H165" t="str">
            <v>ШТ</v>
          </cell>
          <cell r="I165">
            <v>1</v>
          </cell>
          <cell r="O165">
            <v>58474.58</v>
          </cell>
          <cell r="Q165">
            <v>0</v>
          </cell>
          <cell r="R165">
            <v>0</v>
          </cell>
          <cell r="S165">
            <v>0</v>
          </cell>
          <cell r="U165">
            <v>0</v>
          </cell>
          <cell r="V165">
            <v>0</v>
          </cell>
          <cell r="AB165">
            <v>58474.58</v>
          </cell>
          <cell r="AD165">
            <v>0</v>
          </cell>
          <cell r="AE165">
            <v>0</v>
          </cell>
          <cell r="AF165">
            <v>0</v>
          </cell>
          <cell r="AH165">
            <v>0</v>
          </cell>
          <cell r="AI165">
            <v>0</v>
          </cell>
        </row>
        <row r="166">
          <cell r="E166" t="str">
            <v>69</v>
          </cell>
          <cell r="F166" t="str">
            <v>Прайс-лист.</v>
          </cell>
          <cell r="G166" t="str">
            <v>Озоногенератор производительность 100 г/ч.(в комплекте с трубкой безопасности) Озон-100 НТЦ ОЗОН</v>
          </cell>
          <cell r="H166" t="str">
            <v>шт.</v>
          </cell>
          <cell r="I166">
            <v>1</v>
          </cell>
          <cell r="O166">
            <v>404067.8</v>
          </cell>
          <cell r="Q166">
            <v>0</v>
          </cell>
          <cell r="R166">
            <v>0</v>
          </cell>
          <cell r="S166">
            <v>0</v>
          </cell>
          <cell r="U166">
            <v>0</v>
          </cell>
          <cell r="V166">
            <v>0</v>
          </cell>
          <cell r="AB166">
            <v>404067.8</v>
          </cell>
          <cell r="AD166">
            <v>0</v>
          </cell>
          <cell r="AE166">
            <v>0</v>
          </cell>
          <cell r="AF166">
            <v>0</v>
          </cell>
          <cell r="AH166">
            <v>0</v>
          </cell>
          <cell r="AI166">
            <v>0</v>
          </cell>
        </row>
        <row r="167">
          <cell r="E167" t="str">
            <v>70</v>
          </cell>
          <cell r="F167" t="str">
            <v>Прайс-лист.</v>
          </cell>
          <cell r="G167" t="str">
            <v>Прибор контроля озона в воде. НТЦ ОЗОН.</v>
          </cell>
          <cell r="H167" t="str">
            <v>шт.</v>
          </cell>
          <cell r="I167">
            <v>1</v>
          </cell>
          <cell r="O167">
            <v>90254.24</v>
          </cell>
          <cell r="Q167">
            <v>0</v>
          </cell>
          <cell r="R167">
            <v>0</v>
          </cell>
          <cell r="S167">
            <v>0</v>
          </cell>
          <cell r="U167">
            <v>0</v>
          </cell>
          <cell r="V167">
            <v>0</v>
          </cell>
          <cell r="AB167">
            <v>90254.24</v>
          </cell>
          <cell r="AD167">
            <v>0</v>
          </cell>
          <cell r="AE167">
            <v>0</v>
          </cell>
          <cell r="AF167">
            <v>0</v>
          </cell>
          <cell r="AH167">
            <v>0</v>
          </cell>
          <cell r="AI167">
            <v>0</v>
          </cell>
        </row>
        <row r="168">
          <cell r="E168" t="str">
            <v>71</v>
          </cell>
          <cell r="F168" t="str">
            <v>Прайс-лист.</v>
          </cell>
          <cell r="G168" t="str">
            <v>Прибор контроля озона в воздухе. НТЦ ОЗОН.</v>
          </cell>
          <cell r="H168" t="str">
            <v>шт.</v>
          </cell>
          <cell r="I168">
            <v>1</v>
          </cell>
          <cell r="O168">
            <v>90254.24</v>
          </cell>
          <cell r="Q168">
            <v>0</v>
          </cell>
          <cell r="R168">
            <v>0</v>
          </cell>
          <cell r="S168">
            <v>0</v>
          </cell>
          <cell r="U168">
            <v>0</v>
          </cell>
          <cell r="V168">
            <v>0</v>
          </cell>
          <cell r="AB168">
            <v>90254.24</v>
          </cell>
          <cell r="AD168">
            <v>0</v>
          </cell>
          <cell r="AE168">
            <v>0</v>
          </cell>
          <cell r="AF168">
            <v>0</v>
          </cell>
          <cell r="AH168">
            <v>0</v>
          </cell>
          <cell r="AI168">
            <v>0</v>
          </cell>
        </row>
        <row r="169">
          <cell r="E169" t="str">
            <v>72</v>
          </cell>
          <cell r="F169" t="str">
            <v>Прайс-лист.</v>
          </cell>
          <cell r="G169" t="str">
            <v>Электроводонагреватель проточный. ЭПВН 108.</v>
          </cell>
          <cell r="H169" t="str">
            <v>шт.</v>
          </cell>
          <cell r="I169">
            <v>2</v>
          </cell>
          <cell r="O169">
            <v>273728.82</v>
          </cell>
          <cell r="Q169">
            <v>0</v>
          </cell>
          <cell r="R169">
            <v>0</v>
          </cell>
          <cell r="S169">
            <v>0</v>
          </cell>
          <cell r="U169">
            <v>0</v>
          </cell>
          <cell r="V169">
            <v>0</v>
          </cell>
          <cell r="AB169">
            <v>136864.41</v>
          </cell>
          <cell r="AD169">
            <v>0</v>
          </cell>
          <cell r="AE169">
            <v>0</v>
          </cell>
          <cell r="AF169">
            <v>0</v>
          </cell>
          <cell r="AH169">
            <v>0</v>
          </cell>
          <cell r="AI169">
            <v>0</v>
          </cell>
        </row>
        <row r="170">
          <cell r="E170" t="str">
            <v>73</v>
          </cell>
          <cell r="F170" t="str">
            <v>Прайс-лист.</v>
          </cell>
          <cell r="G170" t="str">
            <v>Блок корректировки рН. Дозирующий насос  GIC 1005 EMEC.</v>
          </cell>
          <cell r="H170" t="str">
            <v>ШТ</v>
          </cell>
          <cell r="I170">
            <v>1</v>
          </cell>
          <cell r="O170">
            <v>32033.9</v>
          </cell>
          <cell r="Q170">
            <v>0</v>
          </cell>
          <cell r="R170">
            <v>0</v>
          </cell>
          <cell r="S170">
            <v>0</v>
          </cell>
          <cell r="U170">
            <v>0</v>
          </cell>
          <cell r="V170">
            <v>0</v>
          </cell>
          <cell r="AB170">
            <v>32033.9</v>
          </cell>
          <cell r="AD170">
            <v>0</v>
          </cell>
          <cell r="AE170">
            <v>0</v>
          </cell>
          <cell r="AF170">
            <v>0</v>
          </cell>
          <cell r="AH170">
            <v>0</v>
          </cell>
          <cell r="AI170">
            <v>0</v>
          </cell>
        </row>
        <row r="171">
          <cell r="E171" t="str">
            <v>74</v>
          </cell>
          <cell r="F171" t="str">
            <v>Прайс-лист.</v>
          </cell>
          <cell r="G171" t="str">
            <v>Блок корректировки рН. бак. Аквамастер V00BD050.</v>
          </cell>
          <cell r="H171" t="str">
            <v>ШТ</v>
          </cell>
          <cell r="I171">
            <v>1</v>
          </cell>
          <cell r="O171">
            <v>2711.86</v>
          </cell>
          <cell r="Q171">
            <v>0</v>
          </cell>
          <cell r="R171">
            <v>0</v>
          </cell>
          <cell r="S171">
            <v>0</v>
          </cell>
          <cell r="U171">
            <v>0</v>
          </cell>
          <cell r="V171">
            <v>0</v>
          </cell>
          <cell r="AB171">
            <v>2711.86</v>
          </cell>
          <cell r="AD171">
            <v>0</v>
          </cell>
          <cell r="AE171">
            <v>0</v>
          </cell>
          <cell r="AF171">
            <v>0</v>
          </cell>
          <cell r="AH171">
            <v>0</v>
          </cell>
          <cell r="AI171">
            <v>0</v>
          </cell>
        </row>
        <row r="172">
          <cell r="E172" t="str">
            <v>75</v>
          </cell>
          <cell r="F172" t="str">
            <v>Прайс-лист.</v>
          </cell>
          <cell r="G172" t="str">
            <v>Блок подачи гипохлорида натрия. Дозирующий насос  GIC 1005 EMEC.</v>
          </cell>
          <cell r="H172" t="str">
            <v>шт.</v>
          </cell>
          <cell r="I172">
            <v>1</v>
          </cell>
          <cell r="O172">
            <v>32033.9</v>
          </cell>
          <cell r="Q172">
            <v>0</v>
          </cell>
          <cell r="R172">
            <v>0</v>
          </cell>
          <cell r="S172">
            <v>0</v>
          </cell>
          <cell r="U172">
            <v>0</v>
          </cell>
          <cell r="V172">
            <v>0</v>
          </cell>
          <cell r="AB172">
            <v>32033.9</v>
          </cell>
          <cell r="AD172">
            <v>0</v>
          </cell>
          <cell r="AE172">
            <v>0</v>
          </cell>
          <cell r="AF172">
            <v>0</v>
          </cell>
          <cell r="AH172">
            <v>0</v>
          </cell>
          <cell r="AI172">
            <v>0</v>
          </cell>
        </row>
        <row r="173">
          <cell r="E173" t="str">
            <v>76</v>
          </cell>
          <cell r="F173" t="str">
            <v>Прайс-лист.</v>
          </cell>
          <cell r="G173" t="str">
            <v>Блок подачи гипохлорида натрия. Бак. Аквамастер V00BD050.</v>
          </cell>
          <cell r="H173" t="str">
            <v>шт.</v>
          </cell>
          <cell r="I173">
            <v>1</v>
          </cell>
          <cell r="O173">
            <v>2711.86</v>
          </cell>
          <cell r="Q173">
            <v>0</v>
          </cell>
          <cell r="R173">
            <v>0</v>
          </cell>
          <cell r="S173">
            <v>0</v>
          </cell>
          <cell r="U173">
            <v>0</v>
          </cell>
          <cell r="V173">
            <v>0</v>
          </cell>
          <cell r="AB173">
            <v>2711.86</v>
          </cell>
          <cell r="AD173">
            <v>0</v>
          </cell>
          <cell r="AE173">
            <v>0</v>
          </cell>
          <cell r="AF173">
            <v>0</v>
          </cell>
          <cell r="AH173">
            <v>0</v>
          </cell>
          <cell r="AI173">
            <v>0</v>
          </cell>
        </row>
        <row r="174">
          <cell r="E174" t="str">
            <v>77</v>
          </cell>
          <cell r="F174" t="str">
            <v>Прайс-лист.</v>
          </cell>
          <cell r="G174" t="str">
            <v>Блок подачи гипохлорида натрия. Пруток для перемешивания реагентов 60 см. Аквамастер (29024)</v>
          </cell>
          <cell r="H174" t="str">
            <v>шт.</v>
          </cell>
          <cell r="I174">
            <v>1</v>
          </cell>
          <cell r="O174">
            <v>737.29</v>
          </cell>
          <cell r="Q174">
            <v>0</v>
          </cell>
          <cell r="R174">
            <v>0</v>
          </cell>
          <cell r="S174">
            <v>0</v>
          </cell>
          <cell r="U174">
            <v>0</v>
          </cell>
          <cell r="V174">
            <v>0</v>
          </cell>
          <cell r="AB174">
            <v>737.29</v>
          </cell>
          <cell r="AD174">
            <v>0</v>
          </cell>
          <cell r="AE174">
            <v>0</v>
          </cell>
          <cell r="AF174">
            <v>0</v>
          </cell>
          <cell r="AH174">
            <v>0</v>
          </cell>
          <cell r="AI174">
            <v>0</v>
          </cell>
        </row>
        <row r="175">
          <cell r="E175" t="str">
            <v>78</v>
          </cell>
          <cell r="F175" t="str">
            <v>Прайс-лист.</v>
          </cell>
          <cell r="G175" t="str">
            <v>Блок приготовления рассола. Дозирующий насос GIC 1005  EMEC.</v>
          </cell>
          <cell r="H175" t="str">
            <v>шт.</v>
          </cell>
          <cell r="I175">
            <v>1</v>
          </cell>
          <cell r="O175">
            <v>32033.9</v>
          </cell>
          <cell r="Q175">
            <v>0</v>
          </cell>
          <cell r="R175">
            <v>0</v>
          </cell>
          <cell r="S175">
            <v>0</v>
          </cell>
          <cell r="U175">
            <v>0</v>
          </cell>
          <cell r="V175">
            <v>0</v>
          </cell>
          <cell r="AB175">
            <v>32033.9</v>
          </cell>
          <cell r="AD175">
            <v>0</v>
          </cell>
          <cell r="AE175">
            <v>0</v>
          </cell>
          <cell r="AF175">
            <v>0</v>
          </cell>
          <cell r="AH175">
            <v>0</v>
          </cell>
          <cell r="AI175">
            <v>0</v>
          </cell>
        </row>
        <row r="176">
          <cell r="E176" t="str">
            <v>79</v>
          </cell>
          <cell r="F176" t="str">
            <v>Прайс-лист.</v>
          </cell>
          <cell r="G176" t="str">
            <v>Блок приготовления рассола. Бак 2,5 м3.</v>
          </cell>
          <cell r="H176" t="str">
            <v>шт.</v>
          </cell>
          <cell r="I176">
            <v>2</v>
          </cell>
          <cell r="O176">
            <v>114406.78</v>
          </cell>
          <cell r="Q176">
            <v>0</v>
          </cell>
          <cell r="R176">
            <v>0</v>
          </cell>
          <cell r="S176">
            <v>0</v>
          </cell>
          <cell r="U176">
            <v>0</v>
          </cell>
          <cell r="V176">
            <v>0</v>
          </cell>
          <cell r="AB176">
            <v>57203.39</v>
          </cell>
          <cell r="AD176">
            <v>0</v>
          </cell>
          <cell r="AE176">
            <v>0</v>
          </cell>
          <cell r="AF176">
            <v>0</v>
          </cell>
          <cell r="AH176">
            <v>0</v>
          </cell>
          <cell r="AI176">
            <v>0</v>
          </cell>
        </row>
        <row r="177">
          <cell r="E177" t="str">
            <v>80</v>
          </cell>
          <cell r="F177" t="str">
            <v>Прайс-лист.</v>
          </cell>
          <cell r="G177" t="str">
            <v>Блок приготовления рассола. Мешалка.</v>
          </cell>
          <cell r="H177" t="str">
            <v>шт.</v>
          </cell>
          <cell r="I177">
            <v>2</v>
          </cell>
          <cell r="O177">
            <v>92033.9</v>
          </cell>
          <cell r="Q177">
            <v>0</v>
          </cell>
          <cell r="R177">
            <v>0</v>
          </cell>
          <cell r="S177">
            <v>0</v>
          </cell>
          <cell r="U177">
            <v>0</v>
          </cell>
          <cell r="V177">
            <v>0</v>
          </cell>
          <cell r="AB177">
            <v>46016.95</v>
          </cell>
          <cell r="AD177">
            <v>0</v>
          </cell>
          <cell r="AE177">
            <v>0</v>
          </cell>
          <cell r="AF177">
            <v>0</v>
          </cell>
          <cell r="AH177">
            <v>0</v>
          </cell>
          <cell r="AI177">
            <v>0</v>
          </cell>
        </row>
        <row r="178">
          <cell r="E178" t="str">
            <v>81</v>
          </cell>
          <cell r="F178" t="str">
            <v>Прайс-лист.</v>
          </cell>
          <cell r="G178" t="str">
            <v>Блок приготовления рассола. Датчик проводимости.</v>
          </cell>
          <cell r="H178" t="str">
            <v>шт.</v>
          </cell>
          <cell r="I178">
            <v>1</v>
          </cell>
          <cell r="O178">
            <v>22372.880000000001</v>
          </cell>
          <cell r="Q178">
            <v>0</v>
          </cell>
          <cell r="R178">
            <v>0</v>
          </cell>
          <cell r="S178">
            <v>0</v>
          </cell>
          <cell r="U178">
            <v>0</v>
          </cell>
          <cell r="V178">
            <v>0</v>
          </cell>
          <cell r="AB178">
            <v>22372.880000000001</v>
          </cell>
          <cell r="AD178">
            <v>0</v>
          </cell>
          <cell r="AE178">
            <v>0</v>
          </cell>
          <cell r="AF178">
            <v>0</v>
          </cell>
          <cell r="AH178">
            <v>0</v>
          </cell>
          <cell r="AI178">
            <v>0</v>
          </cell>
        </row>
        <row r="179">
          <cell r="E179" t="str">
            <v>82</v>
          </cell>
          <cell r="F179" t="str">
            <v>Прайс-лист.</v>
          </cell>
          <cell r="G179" t="str">
            <v>Манометр 1/2" 100 мм. 16 бар. Wika</v>
          </cell>
          <cell r="H179" t="str">
            <v>шт.</v>
          </cell>
          <cell r="I179">
            <v>10</v>
          </cell>
          <cell r="O179">
            <v>210593.2</v>
          </cell>
          <cell r="Q179">
            <v>0</v>
          </cell>
          <cell r="R179">
            <v>0</v>
          </cell>
          <cell r="S179">
            <v>0</v>
          </cell>
          <cell r="U179">
            <v>0</v>
          </cell>
          <cell r="V179">
            <v>0</v>
          </cell>
          <cell r="AB179">
            <v>21059.32</v>
          </cell>
          <cell r="AD179">
            <v>0</v>
          </cell>
          <cell r="AE179">
            <v>0</v>
          </cell>
          <cell r="AF179">
            <v>0</v>
          </cell>
          <cell r="AH179">
            <v>0</v>
          </cell>
          <cell r="AI179">
            <v>0</v>
          </cell>
        </row>
        <row r="180">
          <cell r="E180" t="str">
            <v>83</v>
          </cell>
          <cell r="F180" t="str">
            <v>Прайс-лист.</v>
          </cell>
          <cell r="G180" t="str">
            <v>Кран для манометров DN15. Oventrop</v>
          </cell>
          <cell r="H180" t="str">
            <v>шт.</v>
          </cell>
          <cell r="I180">
            <v>10</v>
          </cell>
          <cell r="O180">
            <v>45762.7</v>
          </cell>
          <cell r="Q180">
            <v>0</v>
          </cell>
          <cell r="R180">
            <v>0</v>
          </cell>
          <cell r="S180">
            <v>0</v>
          </cell>
          <cell r="U180">
            <v>0</v>
          </cell>
          <cell r="V180">
            <v>0</v>
          </cell>
          <cell r="AB180">
            <v>4576.2700000000004</v>
          </cell>
          <cell r="AD180">
            <v>0</v>
          </cell>
          <cell r="AE180">
            <v>0</v>
          </cell>
          <cell r="AF180">
            <v>0</v>
          </cell>
          <cell r="AH180">
            <v>0</v>
          </cell>
          <cell r="AI180">
            <v>0</v>
          </cell>
        </row>
        <row r="181">
          <cell r="E181" t="str">
            <v>84</v>
          </cell>
          <cell r="F181" t="str">
            <v>м37-01-002-1</v>
          </cell>
          <cell r="G181" t="str">
            <v>Монтаж оборудования без механизмов в помещении, масса оборудования 0,03 т</v>
          </cell>
          <cell r="H181" t="str">
            <v>1  ШТ.</v>
          </cell>
          <cell r="I181">
            <v>4</v>
          </cell>
          <cell r="O181">
            <v>23851.88</v>
          </cell>
          <cell r="Q181">
            <v>817.67</v>
          </cell>
          <cell r="R181">
            <v>0</v>
          </cell>
          <cell r="S181">
            <v>18766.43</v>
          </cell>
          <cell r="U181">
            <v>87.36</v>
          </cell>
          <cell r="V181">
            <v>0</v>
          </cell>
          <cell r="X181">
            <v>12761.17</v>
          </cell>
          <cell r="Y181">
            <v>9007.89</v>
          </cell>
          <cell r="AB181">
            <v>496.31599999999997</v>
          </cell>
          <cell r="AD181">
            <v>49.98</v>
          </cell>
          <cell r="AE181">
            <v>0</v>
          </cell>
          <cell r="AF181">
            <v>200.49600000000001</v>
          </cell>
          <cell r="AH181">
            <v>21.84</v>
          </cell>
          <cell r="AI181">
            <v>0</v>
          </cell>
          <cell r="AT181">
            <v>68</v>
          </cell>
          <cell r="AU181">
            <v>48</v>
          </cell>
          <cell r="BZ181">
            <v>80</v>
          </cell>
          <cell r="CA181">
            <v>60</v>
          </cell>
          <cell r="FV181" t="str">
            <v>*0,85</v>
          </cell>
          <cell r="FW181" t="str">
            <v>*0,8</v>
          </cell>
          <cell r="FX181">
            <v>80</v>
          </cell>
          <cell r="FY181">
            <v>60</v>
          </cell>
        </row>
        <row r="182">
          <cell r="E182" t="str">
            <v>85</v>
          </cell>
          <cell r="F182" t="str">
            <v>Прайс-лист.</v>
          </cell>
          <cell r="G182" t="str">
            <v>Блок датчиков уровня pH и Cl. Цифровой контроллер LPHCL/4 ЕМЕС.</v>
          </cell>
          <cell r="H182" t="str">
            <v>шт.</v>
          </cell>
          <cell r="I182">
            <v>1</v>
          </cell>
          <cell r="O182">
            <v>42372.88</v>
          </cell>
          <cell r="Q182">
            <v>0</v>
          </cell>
          <cell r="R182">
            <v>0</v>
          </cell>
          <cell r="S182">
            <v>0</v>
          </cell>
          <cell r="U182">
            <v>0</v>
          </cell>
          <cell r="V182">
            <v>0</v>
          </cell>
          <cell r="AB182">
            <v>42372.88</v>
          </cell>
          <cell r="AD182">
            <v>0</v>
          </cell>
          <cell r="AE182">
            <v>0</v>
          </cell>
          <cell r="AF182">
            <v>0</v>
          </cell>
          <cell r="AH182">
            <v>0</v>
          </cell>
          <cell r="AI182">
            <v>0</v>
          </cell>
        </row>
        <row r="183">
          <cell r="E183" t="str">
            <v>86</v>
          </cell>
          <cell r="F183" t="str">
            <v>Прайс-лист.</v>
          </cell>
          <cell r="G183" t="str">
            <v>Блок датчиков уровня pH и Cl. Датчик хлора. ECL6 EMEC.</v>
          </cell>
          <cell r="H183" t="str">
            <v>шт.</v>
          </cell>
          <cell r="I183">
            <v>1</v>
          </cell>
          <cell r="O183">
            <v>60000</v>
          </cell>
          <cell r="Q183">
            <v>0</v>
          </cell>
          <cell r="R183">
            <v>0</v>
          </cell>
          <cell r="S183">
            <v>0</v>
          </cell>
          <cell r="U183">
            <v>0</v>
          </cell>
          <cell r="V183">
            <v>0</v>
          </cell>
          <cell r="AB183">
            <v>60000</v>
          </cell>
          <cell r="AD183">
            <v>0</v>
          </cell>
          <cell r="AE183">
            <v>0</v>
          </cell>
          <cell r="AF183">
            <v>0</v>
          </cell>
          <cell r="AH183">
            <v>0</v>
          </cell>
          <cell r="AI183">
            <v>0</v>
          </cell>
        </row>
        <row r="184">
          <cell r="E184" t="str">
            <v>87</v>
          </cell>
          <cell r="F184" t="str">
            <v>Прайс-лист.</v>
          </cell>
          <cell r="G184" t="str">
            <v>Блок датчиков уровня pH и Cl. pH-электрод.EPHM EMEC.</v>
          </cell>
          <cell r="H184" t="str">
            <v>шт.</v>
          </cell>
          <cell r="I184">
            <v>1</v>
          </cell>
          <cell r="O184">
            <v>10338.98</v>
          </cell>
          <cell r="Q184">
            <v>0</v>
          </cell>
          <cell r="R184">
            <v>0</v>
          </cell>
          <cell r="S184">
            <v>0</v>
          </cell>
          <cell r="U184">
            <v>0</v>
          </cell>
          <cell r="V184">
            <v>0</v>
          </cell>
          <cell r="AB184">
            <v>10338.98</v>
          </cell>
          <cell r="AD184">
            <v>0</v>
          </cell>
          <cell r="AE184">
            <v>0</v>
          </cell>
          <cell r="AF184">
            <v>0</v>
          </cell>
          <cell r="AH184">
            <v>0</v>
          </cell>
          <cell r="AI184">
            <v>0</v>
          </cell>
        </row>
        <row r="185">
          <cell r="E185" t="str">
            <v>88</v>
          </cell>
          <cell r="F185" t="str">
            <v>Прайс-лист.</v>
          </cell>
          <cell r="G185" t="str">
            <v>Блок датчиков уровня pH и Cl. Датчик коррекции по температуре. ЕТЕР ЕМЕС.</v>
          </cell>
          <cell r="H185" t="str">
            <v>шт.</v>
          </cell>
          <cell r="I185">
            <v>1</v>
          </cell>
          <cell r="O185">
            <v>5932.2</v>
          </cell>
          <cell r="Q185">
            <v>0</v>
          </cell>
          <cell r="R185">
            <v>0</v>
          </cell>
          <cell r="S185">
            <v>0</v>
          </cell>
          <cell r="U185">
            <v>0</v>
          </cell>
          <cell r="V185">
            <v>0</v>
          </cell>
          <cell r="AB185">
            <v>5932.2</v>
          </cell>
          <cell r="AD185">
            <v>0</v>
          </cell>
          <cell r="AE185">
            <v>0</v>
          </cell>
          <cell r="AF185">
            <v>0</v>
          </cell>
          <cell r="AH185">
            <v>0</v>
          </cell>
          <cell r="AI185">
            <v>0</v>
          </cell>
        </row>
        <row r="186">
          <cell r="E186" t="str">
            <v>89</v>
          </cell>
          <cell r="F186" t="str">
            <v>16-05-001-4</v>
          </cell>
          <cell r="G186" t="str">
            <v>Установка вентилей, задвижек, затворов, клапанов обратных, кранов проходных на трубопроводах из стальных труб диаметром до 125 мм</v>
          </cell>
          <cell r="H186" t="str">
            <v>1  ШТ.</v>
          </cell>
          <cell r="I186">
            <v>3</v>
          </cell>
          <cell r="O186">
            <v>8703.31</v>
          </cell>
          <cell r="Q186">
            <v>295.39999999999998</v>
          </cell>
          <cell r="R186">
            <v>43.59</v>
          </cell>
          <cell r="S186">
            <v>4920.49</v>
          </cell>
          <cell r="U186">
            <v>23.183999999999997</v>
          </cell>
          <cell r="V186">
            <v>0.13800000000000001</v>
          </cell>
          <cell r="X186">
            <v>5410.85</v>
          </cell>
          <cell r="Y186">
            <v>3276.29</v>
          </cell>
          <cell r="AB186">
            <v>306.18599999999998</v>
          </cell>
          <cell r="AD186">
            <v>17.583500000000001</v>
          </cell>
          <cell r="AE186">
            <v>0.621</v>
          </cell>
          <cell r="AF186">
            <v>70.092500000000001</v>
          </cell>
          <cell r="AH186">
            <v>7.7279999999999989</v>
          </cell>
          <cell r="AI186">
            <v>4.5999999999999999E-2</v>
          </cell>
          <cell r="AT186">
            <v>109</v>
          </cell>
          <cell r="AU186">
            <v>66</v>
          </cell>
          <cell r="BZ186">
            <v>128</v>
          </cell>
          <cell r="CA186">
            <v>83</v>
          </cell>
          <cell r="FV186" t="str">
            <v>*0,85</v>
          </cell>
          <cell r="FW186" t="str">
            <v>*0,8</v>
          </cell>
          <cell r="FX186">
            <v>128</v>
          </cell>
          <cell r="FY186">
            <v>83</v>
          </cell>
        </row>
        <row r="187">
          <cell r="E187" t="str">
            <v>89,1</v>
          </cell>
          <cell r="F187" t="str">
            <v>302-9009</v>
          </cell>
          <cell r="G187" t="str">
            <v>Гибкая вставка (виброкомпенсатор) Ду 125 мм. FC10-100. СЕРЕХ.</v>
          </cell>
          <cell r="H187" t="str">
            <v>шт.</v>
          </cell>
          <cell r="I187">
            <v>3</v>
          </cell>
          <cell r="O187">
            <v>15000</v>
          </cell>
          <cell r="Q187">
            <v>0</v>
          </cell>
          <cell r="R187">
            <v>0</v>
          </cell>
          <cell r="S187">
            <v>0</v>
          </cell>
          <cell r="U187">
            <v>0</v>
          </cell>
          <cell r="V187">
            <v>0</v>
          </cell>
          <cell r="AB187">
            <v>5000</v>
          </cell>
          <cell r="AD187">
            <v>0</v>
          </cell>
          <cell r="AE187">
            <v>0</v>
          </cell>
          <cell r="AF187">
            <v>0</v>
          </cell>
          <cell r="AH187">
            <v>0</v>
          </cell>
          <cell r="AI187">
            <v>0</v>
          </cell>
        </row>
        <row r="188">
          <cell r="E188" t="str">
            <v>89,2</v>
          </cell>
          <cell r="F188" t="str">
            <v>Прайс-лист.</v>
          </cell>
          <cell r="G188" t="str">
            <v>Фланцевый переход (укороченный фланец) Д=110 СЕРЕХ.</v>
          </cell>
          <cell r="H188" t="str">
            <v>шт.</v>
          </cell>
          <cell r="I188">
            <v>6</v>
          </cell>
          <cell r="O188">
            <v>1779.66</v>
          </cell>
          <cell r="Q188">
            <v>0</v>
          </cell>
          <cell r="R188">
            <v>0</v>
          </cell>
          <cell r="S188">
            <v>0</v>
          </cell>
          <cell r="U188">
            <v>0</v>
          </cell>
          <cell r="V188">
            <v>0</v>
          </cell>
          <cell r="AB188">
            <v>296.61</v>
          </cell>
          <cell r="AD188">
            <v>0</v>
          </cell>
          <cell r="AE188">
            <v>0</v>
          </cell>
          <cell r="AF188">
            <v>0</v>
          </cell>
          <cell r="AH188">
            <v>0</v>
          </cell>
          <cell r="AI188">
            <v>0</v>
          </cell>
        </row>
        <row r="189">
          <cell r="E189" t="str">
            <v>89,3</v>
          </cell>
          <cell r="F189" t="str">
            <v>507-0987</v>
          </cell>
          <cell r="G189" t="str">
            <v>Фланцы стальные плоские приварные из стали ВСт3сп2, ВСт3сп3, давлением 1,0 МПа (10 кгс/см2), диаметром 125 мм</v>
          </cell>
          <cell r="H189" t="str">
            <v>шт.</v>
          </cell>
          <cell r="I189">
            <v>-6</v>
          </cell>
          <cell r="O189">
            <v>-2441.2199999999998</v>
          </cell>
          <cell r="Q189">
            <v>0</v>
          </cell>
          <cell r="R189">
            <v>0</v>
          </cell>
          <cell r="S189">
            <v>0</v>
          </cell>
          <cell r="U189">
            <v>0</v>
          </cell>
          <cell r="V189">
            <v>0</v>
          </cell>
          <cell r="AB189">
            <v>61</v>
          </cell>
          <cell r="AD189">
            <v>0</v>
          </cell>
          <cell r="AE189">
            <v>0</v>
          </cell>
          <cell r="AF189">
            <v>0</v>
          </cell>
          <cell r="AH189">
            <v>0</v>
          </cell>
          <cell r="AI189">
            <v>0</v>
          </cell>
        </row>
        <row r="190">
          <cell r="E190" t="str">
            <v>89,4</v>
          </cell>
          <cell r="F190" t="str">
            <v>Прайс-лист.</v>
          </cell>
          <cell r="G190" t="str">
            <v>Фланец (стыковая накладка) Д=110. СЕРЕХ.</v>
          </cell>
          <cell r="H190" t="str">
            <v>шт.</v>
          </cell>
          <cell r="I190">
            <v>6</v>
          </cell>
          <cell r="O190">
            <v>2033.88</v>
          </cell>
          <cell r="Q190">
            <v>0</v>
          </cell>
          <cell r="R190">
            <v>0</v>
          </cell>
          <cell r="S190">
            <v>0</v>
          </cell>
          <cell r="U190">
            <v>0</v>
          </cell>
          <cell r="V190">
            <v>0</v>
          </cell>
          <cell r="AB190">
            <v>338.98</v>
          </cell>
          <cell r="AD190">
            <v>0</v>
          </cell>
          <cell r="AE190">
            <v>0</v>
          </cell>
          <cell r="AF190">
            <v>0</v>
          </cell>
          <cell r="AH190">
            <v>0</v>
          </cell>
          <cell r="AI190">
            <v>0</v>
          </cell>
        </row>
        <row r="191">
          <cell r="E191" t="str">
            <v>89,5</v>
          </cell>
          <cell r="F191" t="str">
            <v>Прайс-лист.</v>
          </cell>
          <cell r="G191" t="str">
            <v>Плоская прокладка Д=110. СЕРЕХ.</v>
          </cell>
          <cell r="H191" t="str">
            <v>шт.</v>
          </cell>
          <cell r="I191">
            <v>6</v>
          </cell>
          <cell r="O191">
            <v>1220.3399999999999</v>
          </cell>
          <cell r="Q191">
            <v>0</v>
          </cell>
          <cell r="R191">
            <v>0</v>
          </cell>
          <cell r="S191">
            <v>0</v>
          </cell>
          <cell r="U191">
            <v>0</v>
          </cell>
          <cell r="V191">
            <v>0</v>
          </cell>
          <cell r="AB191">
            <v>203.39</v>
          </cell>
          <cell r="AD191">
            <v>0</v>
          </cell>
          <cell r="AE191">
            <v>0</v>
          </cell>
          <cell r="AF191">
            <v>0</v>
          </cell>
          <cell r="AH191">
            <v>0</v>
          </cell>
          <cell r="AI191">
            <v>0</v>
          </cell>
        </row>
        <row r="192">
          <cell r="E192" t="str">
            <v>90</v>
          </cell>
          <cell r="F192" t="str">
            <v>16-05-001-7</v>
          </cell>
          <cell r="G192" t="str">
            <v>Установка вентилей, задвижек, затворов, клапанов обратных, кранов проходных на трубопроводах из стальных труб диаметром до 250 мм</v>
          </cell>
          <cell r="H192" t="str">
            <v>1  ШТ.</v>
          </cell>
          <cell r="I192">
            <v>5</v>
          </cell>
          <cell r="O192">
            <v>26012.29</v>
          </cell>
          <cell r="Q192">
            <v>1130.69</v>
          </cell>
          <cell r="R192">
            <v>181.64</v>
          </cell>
          <cell r="S192">
            <v>13424.05</v>
          </cell>
          <cell r="U192">
            <v>61.754999999999995</v>
          </cell>
          <cell r="V192">
            <v>0.57499999999999996</v>
          </cell>
          <cell r="X192">
            <v>14830.2</v>
          </cell>
          <cell r="Y192">
            <v>8979.76</v>
          </cell>
          <cell r="AB192">
            <v>568.17849999999999</v>
          </cell>
          <cell r="AD192">
            <v>39.813000000000002</v>
          </cell>
          <cell r="AE192">
            <v>1.5525</v>
          </cell>
          <cell r="AF192">
            <v>114.7355</v>
          </cell>
          <cell r="AH192">
            <v>12.350999999999999</v>
          </cell>
          <cell r="AI192">
            <v>0.11499999999999999</v>
          </cell>
          <cell r="AT192">
            <v>109</v>
          </cell>
          <cell r="AU192">
            <v>66</v>
          </cell>
          <cell r="BZ192">
            <v>128</v>
          </cell>
          <cell r="CA192">
            <v>83</v>
          </cell>
          <cell r="FV192" t="str">
            <v>*0,85</v>
          </cell>
          <cell r="FW192" t="str">
            <v>*0,8</v>
          </cell>
          <cell r="FX192">
            <v>128</v>
          </cell>
          <cell r="FY192">
            <v>83</v>
          </cell>
        </row>
        <row r="193">
          <cell r="E193" t="str">
            <v>90,1</v>
          </cell>
          <cell r="F193" t="str">
            <v>302-9009</v>
          </cell>
          <cell r="G193" t="str">
            <v>Дисковый поворотный затвор Ду250   FL-3-250-MN-E. СЕРЕХ.</v>
          </cell>
          <cell r="H193" t="str">
            <v>шт.</v>
          </cell>
          <cell r="I193">
            <v>5</v>
          </cell>
          <cell r="O193">
            <v>171610.15</v>
          </cell>
          <cell r="Q193">
            <v>0</v>
          </cell>
          <cell r="R193">
            <v>0</v>
          </cell>
          <cell r="S193">
            <v>0</v>
          </cell>
          <cell r="U193">
            <v>0</v>
          </cell>
          <cell r="V193">
            <v>0</v>
          </cell>
          <cell r="AB193">
            <v>34322.03</v>
          </cell>
          <cell r="AD193">
            <v>0</v>
          </cell>
          <cell r="AE193">
            <v>0</v>
          </cell>
          <cell r="AF193">
            <v>0</v>
          </cell>
          <cell r="AH193">
            <v>0</v>
          </cell>
          <cell r="AI193">
            <v>0</v>
          </cell>
        </row>
        <row r="194">
          <cell r="E194" t="str">
            <v>90,2</v>
          </cell>
          <cell r="F194" t="str">
            <v>507-0990</v>
          </cell>
          <cell r="G194" t="str">
            <v>Фланцы стальные плоские приварные из стали ВСт3сп2, ВСт3сп3, давлением 1,0 МПа (10 кгс/см2), диаметром 250 мм</v>
          </cell>
          <cell r="H194" t="str">
            <v>шт.</v>
          </cell>
          <cell r="I194">
            <v>-10</v>
          </cell>
          <cell r="O194">
            <v>-8724.6</v>
          </cell>
          <cell r="Q194">
            <v>0</v>
          </cell>
          <cell r="R194">
            <v>0</v>
          </cell>
          <cell r="S194">
            <v>0</v>
          </cell>
          <cell r="U194">
            <v>0</v>
          </cell>
          <cell r="V194">
            <v>0</v>
          </cell>
          <cell r="AB194">
            <v>131</v>
          </cell>
          <cell r="AD194">
            <v>0</v>
          </cell>
          <cell r="AE194">
            <v>0</v>
          </cell>
          <cell r="AF194">
            <v>0</v>
          </cell>
          <cell r="AH194">
            <v>0</v>
          </cell>
          <cell r="AI194">
            <v>0</v>
          </cell>
        </row>
        <row r="195">
          <cell r="E195" t="str">
            <v>90,3</v>
          </cell>
          <cell r="F195" t="str">
            <v>Прайс-лист.</v>
          </cell>
          <cell r="G195" t="str">
            <v>Фланец (стыковая накладка) Д=250. СЕРЕХ.</v>
          </cell>
          <cell r="H195" t="str">
            <v>шт.</v>
          </cell>
          <cell r="I195">
            <v>10</v>
          </cell>
          <cell r="O195">
            <v>34322</v>
          </cell>
          <cell r="Q195">
            <v>0</v>
          </cell>
          <cell r="R195">
            <v>0</v>
          </cell>
          <cell r="S195">
            <v>0</v>
          </cell>
          <cell r="U195">
            <v>0</v>
          </cell>
          <cell r="V195">
            <v>0</v>
          </cell>
          <cell r="AB195">
            <v>3432.2</v>
          </cell>
          <cell r="AD195">
            <v>0</v>
          </cell>
          <cell r="AE195">
            <v>0</v>
          </cell>
          <cell r="AF195">
            <v>0</v>
          </cell>
          <cell r="AH195">
            <v>0</v>
          </cell>
          <cell r="AI195">
            <v>0</v>
          </cell>
        </row>
        <row r="196">
          <cell r="E196" t="str">
            <v>90,4</v>
          </cell>
          <cell r="F196" t="str">
            <v>Прайс-лист.</v>
          </cell>
          <cell r="G196" t="str">
            <v>Фланцевый переход (укороченный фланец) Д=250 СЕРЕХ.</v>
          </cell>
          <cell r="H196" t="str">
            <v>шт.</v>
          </cell>
          <cell r="I196">
            <v>10</v>
          </cell>
          <cell r="O196">
            <v>50000</v>
          </cell>
          <cell r="Q196">
            <v>0</v>
          </cell>
          <cell r="R196">
            <v>0</v>
          </cell>
          <cell r="S196">
            <v>0</v>
          </cell>
          <cell r="U196">
            <v>0</v>
          </cell>
          <cell r="V196">
            <v>0</v>
          </cell>
          <cell r="AB196">
            <v>5000</v>
          </cell>
          <cell r="AD196">
            <v>0</v>
          </cell>
          <cell r="AE196">
            <v>0</v>
          </cell>
          <cell r="AF196">
            <v>0</v>
          </cell>
          <cell r="AH196">
            <v>0</v>
          </cell>
          <cell r="AI196">
            <v>0</v>
          </cell>
        </row>
        <row r="197">
          <cell r="E197" t="str">
            <v>90,5</v>
          </cell>
          <cell r="F197" t="str">
            <v>Прайс-лист.</v>
          </cell>
          <cell r="G197" t="str">
            <v>Плоская прокладка Д=250. СЕРЕХ.</v>
          </cell>
          <cell r="H197" t="str">
            <v>шт.</v>
          </cell>
          <cell r="I197">
            <v>10</v>
          </cell>
          <cell r="O197">
            <v>2864.4</v>
          </cell>
          <cell r="Q197">
            <v>0</v>
          </cell>
          <cell r="R197">
            <v>0</v>
          </cell>
          <cell r="S197">
            <v>0</v>
          </cell>
          <cell r="U197">
            <v>0</v>
          </cell>
          <cell r="V197">
            <v>0</v>
          </cell>
          <cell r="AB197">
            <v>286.44</v>
          </cell>
          <cell r="AD197">
            <v>0</v>
          </cell>
          <cell r="AE197">
            <v>0</v>
          </cell>
          <cell r="AF197">
            <v>0</v>
          </cell>
          <cell r="AH197">
            <v>0</v>
          </cell>
          <cell r="AI197">
            <v>0</v>
          </cell>
        </row>
        <row r="198">
          <cell r="E198" t="str">
            <v>91</v>
          </cell>
          <cell r="F198" t="str">
            <v>16-05-001-6</v>
          </cell>
          <cell r="G198" t="str">
            <v>Установка вентилей, задвижек, затворов, клапанов обратных, кранов проходных на трубопроводах из стальных труб диаметром до 200 мм</v>
          </cell>
          <cell r="H198" t="str">
            <v>1  ШТ.</v>
          </cell>
          <cell r="I198">
            <v>8</v>
          </cell>
          <cell r="O198">
            <v>31552.83</v>
          </cell>
          <cell r="Q198">
            <v>1304.55</v>
          </cell>
          <cell r="R198">
            <v>204.52</v>
          </cell>
          <cell r="S198">
            <v>16811.22</v>
          </cell>
          <cell r="U198">
            <v>79.211999999999989</v>
          </cell>
          <cell r="V198">
            <v>0.64400000000000002</v>
          </cell>
          <cell r="X198">
            <v>18547.16</v>
          </cell>
          <cell r="Y198">
            <v>11230.39</v>
          </cell>
          <cell r="AB198">
            <v>415.59199999999998</v>
          </cell>
          <cell r="AD198">
            <v>28.508500000000002</v>
          </cell>
          <cell r="AE198">
            <v>1.0925</v>
          </cell>
          <cell r="AF198">
            <v>89.8035</v>
          </cell>
          <cell r="AH198">
            <v>9.9014999999999986</v>
          </cell>
          <cell r="AI198">
            <v>8.0500000000000002E-2</v>
          </cell>
          <cell r="AT198">
            <v>109</v>
          </cell>
          <cell r="AU198">
            <v>66</v>
          </cell>
          <cell r="BZ198">
            <v>128</v>
          </cell>
          <cell r="CA198">
            <v>83</v>
          </cell>
          <cell r="FV198" t="str">
            <v>*0,85</v>
          </cell>
          <cell r="FW198" t="str">
            <v>*0,8</v>
          </cell>
          <cell r="FX198">
            <v>128</v>
          </cell>
          <cell r="FY198">
            <v>83</v>
          </cell>
        </row>
        <row r="199">
          <cell r="E199" t="str">
            <v>91,1</v>
          </cell>
          <cell r="F199" t="str">
            <v>302-9009</v>
          </cell>
          <cell r="G199" t="str">
            <v>Дисковый поворотный затвор Ду 160  FL-3-160-MN-E. СЕРЕХ.</v>
          </cell>
          <cell r="H199" t="str">
            <v>шт.</v>
          </cell>
          <cell r="I199">
            <v>8</v>
          </cell>
          <cell r="O199">
            <v>50169.52</v>
          </cell>
          <cell r="Q199">
            <v>0</v>
          </cell>
          <cell r="R199">
            <v>0</v>
          </cell>
          <cell r="S199">
            <v>0</v>
          </cell>
          <cell r="U199">
            <v>0</v>
          </cell>
          <cell r="V199">
            <v>0</v>
          </cell>
          <cell r="AB199">
            <v>6271.19</v>
          </cell>
          <cell r="AD199">
            <v>0</v>
          </cell>
          <cell r="AE199">
            <v>0</v>
          </cell>
          <cell r="AF199">
            <v>0</v>
          </cell>
          <cell r="AH199">
            <v>0</v>
          </cell>
          <cell r="AI199">
            <v>0</v>
          </cell>
        </row>
        <row r="200">
          <cell r="E200" t="str">
            <v>91,2</v>
          </cell>
          <cell r="F200" t="str">
            <v>507-0989</v>
          </cell>
          <cell r="G200" t="str">
            <v>Фланцы стальные плоские приварные из стали ВСт3сп2, ВСт3сп3, давлением 1,0 МПа (10 кгс/см2), диаметром 200 мм</v>
          </cell>
          <cell r="H200" t="str">
            <v>шт.</v>
          </cell>
          <cell r="I200">
            <v>-16</v>
          </cell>
          <cell r="O200">
            <v>-10656</v>
          </cell>
          <cell r="Q200">
            <v>0</v>
          </cell>
          <cell r="R200">
            <v>0</v>
          </cell>
          <cell r="S200">
            <v>0</v>
          </cell>
          <cell r="U200">
            <v>0</v>
          </cell>
          <cell r="V200">
            <v>0</v>
          </cell>
          <cell r="AB200">
            <v>100</v>
          </cell>
          <cell r="AD200">
            <v>0</v>
          </cell>
          <cell r="AE200">
            <v>0</v>
          </cell>
          <cell r="AF200">
            <v>0</v>
          </cell>
          <cell r="AH200">
            <v>0</v>
          </cell>
          <cell r="AI200">
            <v>0</v>
          </cell>
        </row>
        <row r="201">
          <cell r="E201" t="str">
            <v>91,3</v>
          </cell>
          <cell r="F201" t="str">
            <v>Прайс-лист.</v>
          </cell>
          <cell r="G201" t="str">
            <v>Фланец (стыковая накладка) Д=160. СЕРЕХ.</v>
          </cell>
          <cell r="H201" t="str">
            <v>шт.</v>
          </cell>
          <cell r="I201">
            <v>16</v>
          </cell>
          <cell r="O201">
            <v>10169.44</v>
          </cell>
          <cell r="Q201">
            <v>0</v>
          </cell>
          <cell r="R201">
            <v>0</v>
          </cell>
          <cell r="S201">
            <v>0</v>
          </cell>
          <cell r="U201">
            <v>0</v>
          </cell>
          <cell r="V201">
            <v>0</v>
          </cell>
          <cell r="AB201">
            <v>635.59</v>
          </cell>
          <cell r="AD201">
            <v>0</v>
          </cell>
          <cell r="AE201">
            <v>0</v>
          </cell>
          <cell r="AF201">
            <v>0</v>
          </cell>
          <cell r="AH201">
            <v>0</v>
          </cell>
          <cell r="AI201">
            <v>0</v>
          </cell>
        </row>
        <row r="202">
          <cell r="E202" t="str">
            <v>91,4</v>
          </cell>
          <cell r="F202" t="str">
            <v>Прайс-лист.</v>
          </cell>
          <cell r="G202" t="str">
            <v>Фланцевый переход (укороченный фланец) Д=160 СЕРЕХ.</v>
          </cell>
          <cell r="H202" t="str">
            <v>шт.</v>
          </cell>
          <cell r="I202">
            <v>16</v>
          </cell>
          <cell r="O202">
            <v>12881.28</v>
          </cell>
          <cell r="Q202">
            <v>0</v>
          </cell>
          <cell r="R202">
            <v>0</v>
          </cell>
          <cell r="S202">
            <v>0</v>
          </cell>
          <cell r="U202">
            <v>0</v>
          </cell>
          <cell r="V202">
            <v>0</v>
          </cell>
          <cell r="AB202">
            <v>805.08</v>
          </cell>
          <cell r="AD202">
            <v>0</v>
          </cell>
          <cell r="AE202">
            <v>0</v>
          </cell>
          <cell r="AF202">
            <v>0</v>
          </cell>
          <cell r="AH202">
            <v>0</v>
          </cell>
          <cell r="AI202">
            <v>0</v>
          </cell>
        </row>
        <row r="203">
          <cell r="E203" t="str">
            <v>91,5</v>
          </cell>
          <cell r="F203" t="str">
            <v>Прайс-лист.</v>
          </cell>
          <cell r="G203" t="str">
            <v>Плоская прокладка Д=160. СЕРЕХ.</v>
          </cell>
          <cell r="H203" t="str">
            <v>шт.</v>
          </cell>
          <cell r="I203">
            <v>16</v>
          </cell>
          <cell r="O203">
            <v>3742.4</v>
          </cell>
          <cell r="Q203">
            <v>0</v>
          </cell>
          <cell r="R203">
            <v>0</v>
          </cell>
          <cell r="S203">
            <v>0</v>
          </cell>
          <cell r="U203">
            <v>0</v>
          </cell>
          <cell r="V203">
            <v>0</v>
          </cell>
          <cell r="AB203">
            <v>233.9</v>
          </cell>
          <cell r="AD203">
            <v>0</v>
          </cell>
          <cell r="AE203">
            <v>0</v>
          </cell>
          <cell r="AF203">
            <v>0</v>
          </cell>
          <cell r="AH203">
            <v>0</v>
          </cell>
          <cell r="AI203">
            <v>0</v>
          </cell>
        </row>
        <row r="204">
          <cell r="E204" t="str">
            <v>92</v>
          </cell>
          <cell r="F204" t="str">
            <v>16-05-001-4</v>
          </cell>
          <cell r="G204" t="str">
            <v>Установка вентилей, задвижек, затворов, клапанов обратных, кранов проходных на трубопроводах из стальных труб диаметром до 125 мм</v>
          </cell>
          <cell r="H204" t="str">
            <v>1  ШТ.</v>
          </cell>
          <cell r="I204">
            <v>18</v>
          </cell>
          <cell r="O204">
            <v>52219.9</v>
          </cell>
          <cell r="Q204">
            <v>1772.42</v>
          </cell>
          <cell r="R204">
            <v>261.57</v>
          </cell>
          <cell r="S204">
            <v>29522.959999999999</v>
          </cell>
          <cell r="U204">
            <v>139.10399999999998</v>
          </cell>
          <cell r="V204">
            <v>0.82799999999999996</v>
          </cell>
          <cell r="X204">
            <v>32465.14</v>
          </cell>
          <cell r="Y204">
            <v>19657.79</v>
          </cell>
          <cell r="AB204">
            <v>306.18599999999998</v>
          </cell>
          <cell r="AD204">
            <v>17.583500000000001</v>
          </cell>
          <cell r="AE204">
            <v>0.621</v>
          </cell>
          <cell r="AF204">
            <v>70.092500000000001</v>
          </cell>
          <cell r="AH204">
            <v>7.7279999999999989</v>
          </cell>
          <cell r="AI204">
            <v>4.5999999999999999E-2</v>
          </cell>
          <cell r="AT204">
            <v>109</v>
          </cell>
          <cell r="AU204">
            <v>66</v>
          </cell>
          <cell r="BZ204">
            <v>128</v>
          </cell>
          <cell r="CA204">
            <v>83</v>
          </cell>
          <cell r="FV204" t="str">
            <v>*0,85</v>
          </cell>
          <cell r="FW204" t="str">
            <v>*0,8</v>
          </cell>
          <cell r="FX204">
            <v>128</v>
          </cell>
          <cell r="FY204">
            <v>83</v>
          </cell>
        </row>
        <row r="205">
          <cell r="E205" t="str">
            <v>92,1</v>
          </cell>
          <cell r="F205" t="str">
            <v>302-9009</v>
          </cell>
          <cell r="G205" t="str">
            <v>Дисковый поворотный затвор Ду 125. FL-3-125-MN-E. СЕРЕХ.</v>
          </cell>
          <cell r="H205" t="str">
            <v>шт.</v>
          </cell>
          <cell r="I205">
            <v>18</v>
          </cell>
          <cell r="O205">
            <v>97627.14</v>
          </cell>
          <cell r="Q205">
            <v>0</v>
          </cell>
          <cell r="R205">
            <v>0</v>
          </cell>
          <cell r="S205">
            <v>0</v>
          </cell>
          <cell r="U205">
            <v>0</v>
          </cell>
          <cell r="V205">
            <v>0</v>
          </cell>
          <cell r="AB205">
            <v>5423.73</v>
          </cell>
          <cell r="AD205">
            <v>0</v>
          </cell>
          <cell r="AE205">
            <v>0</v>
          </cell>
          <cell r="AF205">
            <v>0</v>
          </cell>
          <cell r="AH205">
            <v>0</v>
          </cell>
          <cell r="AI205">
            <v>0</v>
          </cell>
        </row>
        <row r="206">
          <cell r="E206" t="str">
            <v>92,2</v>
          </cell>
          <cell r="F206" t="str">
            <v>507-0987</v>
          </cell>
          <cell r="G206" t="str">
            <v>Фланцы стальные плоские приварные из стали ВСт3сп2, ВСт3сп3, давлением 1,0 МПа (10 кгс/см2), диаметром 125 мм</v>
          </cell>
          <cell r="H206" t="str">
            <v>шт.</v>
          </cell>
          <cell r="I206">
            <v>-36</v>
          </cell>
          <cell r="O206">
            <v>-14647.32</v>
          </cell>
          <cell r="Q206">
            <v>0</v>
          </cell>
          <cell r="R206">
            <v>0</v>
          </cell>
          <cell r="S206">
            <v>0</v>
          </cell>
          <cell r="U206">
            <v>0</v>
          </cell>
          <cell r="V206">
            <v>0</v>
          </cell>
          <cell r="AB206">
            <v>61</v>
          </cell>
          <cell r="AD206">
            <v>0</v>
          </cell>
          <cell r="AE206">
            <v>0</v>
          </cell>
          <cell r="AF206">
            <v>0</v>
          </cell>
          <cell r="AH206">
            <v>0</v>
          </cell>
          <cell r="AI206">
            <v>0</v>
          </cell>
        </row>
        <row r="207">
          <cell r="E207" t="str">
            <v>92,3</v>
          </cell>
          <cell r="F207" t="str">
            <v>Прайс-лист.</v>
          </cell>
          <cell r="G207" t="str">
            <v>Фланец (стыковая накладка) Д=125. СЕРЕХ.</v>
          </cell>
          <cell r="H207" t="str">
            <v>шт.</v>
          </cell>
          <cell r="I207">
            <v>36</v>
          </cell>
          <cell r="O207">
            <v>16779.599999999999</v>
          </cell>
          <cell r="Q207">
            <v>0</v>
          </cell>
          <cell r="R207">
            <v>0</v>
          </cell>
          <cell r="S207">
            <v>0</v>
          </cell>
          <cell r="U207">
            <v>0</v>
          </cell>
          <cell r="V207">
            <v>0</v>
          </cell>
          <cell r="AB207">
            <v>466.1</v>
          </cell>
          <cell r="AD207">
            <v>0</v>
          </cell>
          <cell r="AE207">
            <v>0</v>
          </cell>
          <cell r="AF207">
            <v>0</v>
          </cell>
          <cell r="AH207">
            <v>0</v>
          </cell>
          <cell r="AI207">
            <v>0</v>
          </cell>
        </row>
        <row r="208">
          <cell r="E208" t="str">
            <v>92,4</v>
          </cell>
          <cell r="F208" t="str">
            <v>Прайс-лист.</v>
          </cell>
          <cell r="G208" t="str">
            <v>Фланцевый переход (укороченный фланец) Д=125 СЕРЕХ.</v>
          </cell>
          <cell r="H208" t="str">
            <v>шт.</v>
          </cell>
          <cell r="I208">
            <v>36</v>
          </cell>
          <cell r="O208">
            <v>22881.24</v>
          </cell>
          <cell r="Q208">
            <v>0</v>
          </cell>
          <cell r="R208">
            <v>0</v>
          </cell>
          <cell r="S208">
            <v>0</v>
          </cell>
          <cell r="U208">
            <v>0</v>
          </cell>
          <cell r="V208">
            <v>0</v>
          </cell>
          <cell r="AB208">
            <v>635.59</v>
          </cell>
          <cell r="AD208">
            <v>0</v>
          </cell>
          <cell r="AE208">
            <v>0</v>
          </cell>
          <cell r="AF208">
            <v>0</v>
          </cell>
          <cell r="AH208">
            <v>0</v>
          </cell>
          <cell r="AI208">
            <v>0</v>
          </cell>
        </row>
        <row r="209">
          <cell r="E209" t="str">
            <v>92,5</v>
          </cell>
          <cell r="F209" t="str">
            <v>Прайс-лист.</v>
          </cell>
          <cell r="G209" t="str">
            <v>Плоская прокладка Д=125. СЕРЕХ.</v>
          </cell>
          <cell r="H209" t="str">
            <v>шт.</v>
          </cell>
          <cell r="I209">
            <v>36</v>
          </cell>
          <cell r="O209">
            <v>7810.2</v>
          </cell>
          <cell r="Q209">
            <v>0</v>
          </cell>
          <cell r="R209">
            <v>0</v>
          </cell>
          <cell r="S209">
            <v>0</v>
          </cell>
          <cell r="U209">
            <v>0</v>
          </cell>
          <cell r="V209">
            <v>0</v>
          </cell>
          <cell r="AB209">
            <v>216.95</v>
          </cell>
          <cell r="AD209">
            <v>0</v>
          </cell>
          <cell r="AE209">
            <v>0</v>
          </cell>
          <cell r="AF209">
            <v>0</v>
          </cell>
          <cell r="AH209">
            <v>0</v>
          </cell>
          <cell r="AI209">
            <v>0</v>
          </cell>
        </row>
        <row r="210">
          <cell r="E210" t="str">
            <v>93</v>
          </cell>
          <cell r="F210" t="str">
            <v>16-05-001-4</v>
          </cell>
          <cell r="G210" t="str">
            <v>Установка вентилей, задвижек, затворов, клапанов обратных, кранов проходных на трубопроводах из стальных труб диаметром до 125 мм</v>
          </cell>
          <cell r="H210" t="str">
            <v>1  ШТ.</v>
          </cell>
          <cell r="I210">
            <v>4</v>
          </cell>
          <cell r="O210">
            <v>11604.42</v>
          </cell>
          <cell r="Q210">
            <v>393.87</v>
          </cell>
          <cell r="R210">
            <v>58.13</v>
          </cell>
          <cell r="S210">
            <v>6560.66</v>
          </cell>
          <cell r="U210">
            <v>30.911999999999995</v>
          </cell>
          <cell r="V210">
            <v>0.184</v>
          </cell>
          <cell r="X210">
            <v>7214.48</v>
          </cell>
          <cell r="Y210">
            <v>4368.3999999999996</v>
          </cell>
          <cell r="AB210">
            <v>306.18599999999998</v>
          </cell>
          <cell r="AD210">
            <v>17.583500000000001</v>
          </cell>
          <cell r="AE210">
            <v>0.621</v>
          </cell>
          <cell r="AF210">
            <v>70.092500000000001</v>
          </cell>
          <cell r="AH210">
            <v>7.7279999999999989</v>
          </cell>
          <cell r="AI210">
            <v>4.5999999999999999E-2</v>
          </cell>
          <cell r="AT210">
            <v>109</v>
          </cell>
          <cell r="AU210">
            <v>66</v>
          </cell>
          <cell r="BZ210">
            <v>128</v>
          </cell>
          <cell r="CA210">
            <v>83</v>
          </cell>
          <cell r="FV210" t="str">
            <v>*0,85</v>
          </cell>
          <cell r="FW210" t="str">
            <v>*0,8</v>
          </cell>
          <cell r="FX210">
            <v>128</v>
          </cell>
          <cell r="FY210">
            <v>83</v>
          </cell>
        </row>
        <row r="211">
          <cell r="E211" t="str">
            <v>93,1</v>
          </cell>
          <cell r="F211" t="str">
            <v>302-9009</v>
          </cell>
          <cell r="G211" t="str">
            <v>Клапан обратный межфланцевый Ду 125. CV16-150 СЕРЕХ.</v>
          </cell>
          <cell r="H211" t="str">
            <v>шт.</v>
          </cell>
          <cell r="I211">
            <v>4</v>
          </cell>
          <cell r="O211">
            <v>20339</v>
          </cell>
          <cell r="Q211">
            <v>0</v>
          </cell>
          <cell r="R211">
            <v>0</v>
          </cell>
          <cell r="S211">
            <v>0</v>
          </cell>
          <cell r="U211">
            <v>0</v>
          </cell>
          <cell r="V211">
            <v>0</v>
          </cell>
          <cell r="AB211">
            <v>5084.75</v>
          </cell>
          <cell r="AD211">
            <v>0</v>
          </cell>
          <cell r="AE211">
            <v>0</v>
          </cell>
          <cell r="AF211">
            <v>0</v>
          </cell>
          <cell r="AH211">
            <v>0</v>
          </cell>
          <cell r="AI211">
            <v>0</v>
          </cell>
        </row>
        <row r="212">
          <cell r="E212" t="str">
            <v>93,2</v>
          </cell>
          <cell r="F212" t="str">
            <v>507-0987</v>
          </cell>
          <cell r="G212" t="str">
            <v>Фланцы стальные плоские приварные из стали ВСт3сп2, ВСт3сп3, давлением 1,0 МПа (10 кгс/см2), диаметром 125 мм</v>
          </cell>
          <cell r="H212" t="str">
            <v>шт.</v>
          </cell>
          <cell r="I212">
            <v>-8</v>
          </cell>
          <cell r="O212">
            <v>-3254.96</v>
          </cell>
          <cell r="Q212">
            <v>0</v>
          </cell>
          <cell r="R212">
            <v>0</v>
          </cell>
          <cell r="S212">
            <v>0</v>
          </cell>
          <cell r="U212">
            <v>0</v>
          </cell>
          <cell r="V212">
            <v>0</v>
          </cell>
          <cell r="AB212">
            <v>61</v>
          </cell>
          <cell r="AD212">
            <v>0</v>
          </cell>
          <cell r="AE212">
            <v>0</v>
          </cell>
          <cell r="AF212">
            <v>0</v>
          </cell>
          <cell r="AH212">
            <v>0</v>
          </cell>
          <cell r="AI212">
            <v>0</v>
          </cell>
        </row>
        <row r="213">
          <cell r="E213" t="str">
            <v>93,3</v>
          </cell>
          <cell r="F213" t="str">
            <v>Прайс-лист.</v>
          </cell>
          <cell r="G213" t="str">
            <v>Фланец (стыковая накладка) Д=160 СЕРЕХ</v>
          </cell>
          <cell r="H213" t="str">
            <v>шт.</v>
          </cell>
          <cell r="I213">
            <v>8</v>
          </cell>
          <cell r="O213">
            <v>5084.72</v>
          </cell>
          <cell r="Q213">
            <v>0</v>
          </cell>
          <cell r="R213">
            <v>0</v>
          </cell>
          <cell r="S213">
            <v>0</v>
          </cell>
          <cell r="U213">
            <v>0</v>
          </cell>
          <cell r="V213">
            <v>0</v>
          </cell>
          <cell r="AB213">
            <v>635.59</v>
          </cell>
          <cell r="AD213">
            <v>0</v>
          </cell>
          <cell r="AE213">
            <v>0</v>
          </cell>
          <cell r="AF213">
            <v>0</v>
          </cell>
          <cell r="AH213">
            <v>0</v>
          </cell>
          <cell r="AI213">
            <v>0</v>
          </cell>
        </row>
        <row r="214">
          <cell r="E214" t="str">
            <v>93,4</v>
          </cell>
          <cell r="F214" t="str">
            <v>Прайс-лист.</v>
          </cell>
          <cell r="G214" t="str">
            <v>Фланцевый переход (укороченный фланец) Д=160 СЕРЕХ.</v>
          </cell>
          <cell r="H214" t="str">
            <v>шт.</v>
          </cell>
          <cell r="I214">
            <v>8</v>
          </cell>
          <cell r="O214">
            <v>6440.64</v>
          </cell>
          <cell r="Q214">
            <v>0</v>
          </cell>
          <cell r="R214">
            <v>0</v>
          </cell>
          <cell r="S214">
            <v>0</v>
          </cell>
          <cell r="U214">
            <v>0</v>
          </cell>
          <cell r="V214">
            <v>0</v>
          </cell>
          <cell r="AB214">
            <v>805.08</v>
          </cell>
          <cell r="AD214">
            <v>0</v>
          </cell>
          <cell r="AE214">
            <v>0</v>
          </cell>
          <cell r="AF214">
            <v>0</v>
          </cell>
          <cell r="AH214">
            <v>0</v>
          </cell>
          <cell r="AI214">
            <v>0</v>
          </cell>
        </row>
        <row r="215">
          <cell r="E215" t="str">
            <v>93,5</v>
          </cell>
          <cell r="F215" t="str">
            <v>Прайс-лист.</v>
          </cell>
          <cell r="G215" t="str">
            <v>Плоская прокладка Д=160. СЕРЕХ.</v>
          </cell>
          <cell r="H215" t="str">
            <v>шт.</v>
          </cell>
          <cell r="I215">
            <v>8</v>
          </cell>
          <cell r="O215">
            <v>1871.2</v>
          </cell>
          <cell r="Q215">
            <v>0</v>
          </cell>
          <cell r="R215">
            <v>0</v>
          </cell>
          <cell r="S215">
            <v>0</v>
          </cell>
          <cell r="U215">
            <v>0</v>
          </cell>
          <cell r="V215">
            <v>0</v>
          </cell>
          <cell r="AB215">
            <v>233.9</v>
          </cell>
          <cell r="AD215">
            <v>0</v>
          </cell>
          <cell r="AE215">
            <v>0</v>
          </cell>
          <cell r="AF215">
            <v>0</v>
          </cell>
          <cell r="AH215">
            <v>0</v>
          </cell>
          <cell r="AI215">
            <v>0</v>
          </cell>
        </row>
        <row r="216">
          <cell r="E216" t="str">
            <v>94</v>
          </cell>
          <cell r="F216" t="str">
            <v>06-01-015-7</v>
          </cell>
          <cell r="G216" t="str">
            <v>Установка закладных деталей весом до 4 кг в бассейне карантина ластоногих (нерпа).</v>
          </cell>
          <cell r="H216" t="str">
            <v>1 Т</v>
          </cell>
          <cell r="I216">
            <v>0.3</v>
          </cell>
          <cell r="O216">
            <v>25412.33</v>
          </cell>
          <cell r="Q216">
            <v>82.71</v>
          </cell>
          <cell r="R216">
            <v>16.39</v>
          </cell>
          <cell r="S216">
            <v>15802.82</v>
          </cell>
          <cell r="U216">
            <v>74.457899999999995</v>
          </cell>
          <cell r="V216">
            <v>5.1749999999999997E-2</v>
          </cell>
          <cell r="X216">
            <v>14079.1</v>
          </cell>
          <cell r="Y216">
            <v>8225.99</v>
          </cell>
          <cell r="AB216">
            <v>9091.4784999999993</v>
          </cell>
          <cell r="AD216">
            <v>40.365000000000002</v>
          </cell>
          <cell r="AE216">
            <v>2.3344999999999998</v>
          </cell>
          <cell r="AF216">
            <v>2251.1134999999999</v>
          </cell>
          <cell r="AH216">
            <v>248.19299999999998</v>
          </cell>
          <cell r="AI216">
            <v>0.17249999999999999</v>
          </cell>
          <cell r="AT216">
            <v>89</v>
          </cell>
          <cell r="AU216">
            <v>52</v>
          </cell>
          <cell r="BZ216">
            <v>105</v>
          </cell>
          <cell r="CA216">
            <v>65</v>
          </cell>
          <cell r="FV216" t="str">
            <v>*0,85</v>
          </cell>
          <cell r="FW216" t="str">
            <v>*0,8</v>
          </cell>
          <cell r="FX216">
            <v>105</v>
          </cell>
          <cell r="FY216">
            <v>65</v>
          </cell>
        </row>
        <row r="217">
          <cell r="E217" t="str">
            <v>94,1</v>
          </cell>
          <cell r="F217" t="str">
            <v>204-0064</v>
          </cell>
          <cell r="G217" t="str">
            <v>Детали закладные и накладные изготовленные с применением сварки, гнутья, сверления (пробивки) отверстий (при наличии одной из этих операций или всего перечня в любых сочетаниях) поставляемые отдельно</v>
          </cell>
          <cell r="H217" t="str">
            <v>т</v>
          </cell>
          <cell r="I217">
            <v>-0.3</v>
          </cell>
          <cell r="O217">
            <v>-9526.7999999999993</v>
          </cell>
          <cell r="Q217">
            <v>0</v>
          </cell>
          <cell r="R217">
            <v>0</v>
          </cell>
          <cell r="S217">
            <v>0</v>
          </cell>
          <cell r="U217">
            <v>0</v>
          </cell>
          <cell r="V217">
            <v>0</v>
          </cell>
          <cell r="AB217">
            <v>6800</v>
          </cell>
          <cell r="AD217">
            <v>0</v>
          </cell>
          <cell r="AE217">
            <v>0</v>
          </cell>
          <cell r="AF217">
            <v>0</v>
          </cell>
          <cell r="AH217">
            <v>0</v>
          </cell>
          <cell r="AI217">
            <v>0</v>
          </cell>
        </row>
        <row r="218">
          <cell r="E218" t="str">
            <v>94,2</v>
          </cell>
          <cell r="F218" t="str">
            <v>Прайс-лист.</v>
          </cell>
          <cell r="G218" t="str">
            <v>Донный слив 512х512 Д=100 мм. Astral (20289).</v>
          </cell>
          <cell r="H218" t="str">
            <v>ШТ</v>
          </cell>
          <cell r="I218">
            <v>1</v>
          </cell>
          <cell r="O218">
            <v>42288.14</v>
          </cell>
          <cell r="Q218">
            <v>0</v>
          </cell>
          <cell r="R218">
            <v>0</v>
          </cell>
          <cell r="S218">
            <v>0</v>
          </cell>
          <cell r="U218">
            <v>0</v>
          </cell>
          <cell r="V218">
            <v>0</v>
          </cell>
          <cell r="AB218">
            <v>42288.14</v>
          </cell>
          <cell r="AD218">
            <v>0</v>
          </cell>
          <cell r="AE218">
            <v>0</v>
          </cell>
          <cell r="AF218">
            <v>0</v>
          </cell>
          <cell r="AH218">
            <v>0</v>
          </cell>
          <cell r="AI218">
            <v>0</v>
          </cell>
        </row>
        <row r="219">
          <cell r="E219" t="str">
            <v>94,3</v>
          </cell>
          <cell r="F219" t="str">
            <v>Прайс-лист.</v>
          </cell>
          <cell r="G219" t="str">
            <v>Скиммер Д=100 мм.</v>
          </cell>
          <cell r="H219" t="str">
            <v>ШТ</v>
          </cell>
          <cell r="I219">
            <v>8</v>
          </cell>
          <cell r="O219">
            <v>187118.64</v>
          </cell>
          <cell r="Q219">
            <v>0</v>
          </cell>
          <cell r="R219">
            <v>0</v>
          </cell>
          <cell r="S219">
            <v>0</v>
          </cell>
          <cell r="U219">
            <v>0</v>
          </cell>
          <cell r="V219">
            <v>0</v>
          </cell>
          <cell r="AB219">
            <v>23389.83</v>
          </cell>
          <cell r="AD219">
            <v>0</v>
          </cell>
          <cell r="AE219">
            <v>0</v>
          </cell>
          <cell r="AF219">
            <v>0</v>
          </cell>
          <cell r="AH219">
            <v>0</v>
          </cell>
          <cell r="AI219">
            <v>0</v>
          </cell>
        </row>
        <row r="220">
          <cell r="E220" t="str">
            <v>94,4</v>
          </cell>
          <cell r="F220" t="str">
            <v>Прайс-лист.</v>
          </cell>
          <cell r="G220" t="str">
            <v>Напорные форсунки Д=50 мм. Astral (340).</v>
          </cell>
          <cell r="H220" t="str">
            <v>ШТ</v>
          </cell>
          <cell r="I220">
            <v>4</v>
          </cell>
          <cell r="O220">
            <v>3389.84</v>
          </cell>
          <cell r="Q220">
            <v>0</v>
          </cell>
          <cell r="R220">
            <v>0</v>
          </cell>
          <cell r="S220">
            <v>0</v>
          </cell>
          <cell r="U220">
            <v>0</v>
          </cell>
          <cell r="V220">
            <v>0</v>
          </cell>
          <cell r="AB220">
            <v>847.46</v>
          </cell>
          <cell r="AD220">
            <v>0</v>
          </cell>
          <cell r="AE220">
            <v>0</v>
          </cell>
          <cell r="AF220">
            <v>0</v>
          </cell>
          <cell r="AH220">
            <v>0</v>
          </cell>
          <cell r="AI220">
            <v>0</v>
          </cell>
        </row>
        <row r="221">
          <cell r="E221" t="str">
            <v>94,5</v>
          </cell>
          <cell r="F221" t="str">
            <v>Прайс-лист.</v>
          </cell>
          <cell r="G221" t="str">
            <v>Деталь прохода через бетон Astral (15658).</v>
          </cell>
          <cell r="H221" t="str">
            <v>ШТ</v>
          </cell>
          <cell r="I221">
            <v>4</v>
          </cell>
          <cell r="O221">
            <v>5762.72</v>
          </cell>
          <cell r="Q221">
            <v>0</v>
          </cell>
          <cell r="R221">
            <v>0</v>
          </cell>
          <cell r="S221">
            <v>0</v>
          </cell>
          <cell r="U221">
            <v>0</v>
          </cell>
          <cell r="V221">
            <v>0</v>
          </cell>
          <cell r="AB221">
            <v>1440.68</v>
          </cell>
          <cell r="AD221">
            <v>0</v>
          </cell>
          <cell r="AE221">
            <v>0</v>
          </cell>
          <cell r="AF221">
            <v>0</v>
          </cell>
          <cell r="AH221">
            <v>0</v>
          </cell>
          <cell r="AI221">
            <v>0</v>
          </cell>
        </row>
        <row r="222">
          <cell r="E222" t="str">
            <v>95</v>
          </cell>
          <cell r="F222" t="str">
            <v>16-04-002-7</v>
          </cell>
          <cell r="G222" t="str">
            <v>Прокладка трубопроводов водоснабжения из напорных полиэтиленовых труб наружным диаметром 75 мм</v>
          </cell>
          <cell r="H222" t="str">
            <v>100 м трубопровода</v>
          </cell>
          <cell r="I222">
            <v>1</v>
          </cell>
          <cell r="O222">
            <v>63827.99</v>
          </cell>
          <cell r="Q222">
            <v>13228.84</v>
          </cell>
          <cell r="R222">
            <v>6165.08</v>
          </cell>
          <cell r="S222">
            <v>41560.339999999997</v>
          </cell>
          <cell r="U222">
            <v>186.76</v>
          </cell>
          <cell r="V222">
            <v>19.515499999999996</v>
          </cell>
          <cell r="X222">
            <v>52020.71</v>
          </cell>
          <cell r="Y222">
            <v>31498.78</v>
          </cell>
          <cell r="AB222">
            <v>9562.4874999999993</v>
          </cell>
          <cell r="AD222">
            <v>1992.2945</v>
          </cell>
          <cell r="AE222">
            <v>263.46499999999997</v>
          </cell>
          <cell r="AF222">
            <v>1776.0830000000001</v>
          </cell>
          <cell r="AH222">
            <v>186.76</v>
          </cell>
          <cell r="AI222">
            <v>19.515499999999996</v>
          </cell>
          <cell r="AT222">
            <v>109</v>
          </cell>
          <cell r="AU222">
            <v>66</v>
          </cell>
          <cell r="BZ222">
            <v>128</v>
          </cell>
          <cell r="CA222">
            <v>83</v>
          </cell>
          <cell r="FV222" t="str">
            <v>*0,85</v>
          </cell>
          <cell r="FW222" t="str">
            <v>*0,8</v>
          </cell>
          <cell r="FX222">
            <v>128</v>
          </cell>
          <cell r="FY222">
            <v>83</v>
          </cell>
        </row>
        <row r="223">
          <cell r="E223" t="str">
            <v>95,1</v>
          </cell>
          <cell r="F223" t="str">
            <v>103-9140</v>
          </cell>
          <cell r="G223" t="str">
            <v>Арматура муфтовая</v>
          </cell>
          <cell r="H223" t="str">
            <v>шт.</v>
          </cell>
          <cell r="I223">
            <v>35</v>
          </cell>
          <cell r="O223">
            <v>1275.4000000000001</v>
          </cell>
          <cell r="Q223">
            <v>0</v>
          </cell>
          <cell r="R223">
            <v>0</v>
          </cell>
          <cell r="S223">
            <v>0</v>
          </cell>
          <cell r="U223">
            <v>0</v>
          </cell>
          <cell r="V223">
            <v>0</v>
          </cell>
          <cell r="AB223">
            <v>36.44</v>
          </cell>
          <cell r="AD223">
            <v>0</v>
          </cell>
          <cell r="AE223">
            <v>0</v>
          </cell>
          <cell r="AF223">
            <v>0</v>
          </cell>
          <cell r="AH223">
            <v>0</v>
          </cell>
          <cell r="AI223">
            <v>0</v>
          </cell>
        </row>
        <row r="224">
          <cell r="E224" t="str">
            <v>95,2</v>
          </cell>
          <cell r="F224" t="str">
            <v>301-9240</v>
          </cell>
          <cell r="G224" t="str">
            <v>Крепления</v>
          </cell>
          <cell r="H224" t="str">
            <v>кг</v>
          </cell>
          <cell r="I224">
            <v>10</v>
          </cell>
          <cell r="O224">
            <v>1016.9</v>
          </cell>
          <cell r="Q224">
            <v>0</v>
          </cell>
          <cell r="R224">
            <v>0</v>
          </cell>
          <cell r="S224">
            <v>0</v>
          </cell>
          <cell r="U224">
            <v>0</v>
          </cell>
          <cell r="V224">
            <v>0</v>
          </cell>
          <cell r="AB224">
            <v>101.69</v>
          </cell>
          <cell r="AD224">
            <v>0</v>
          </cell>
          <cell r="AE224">
            <v>0</v>
          </cell>
          <cell r="AF224">
            <v>0</v>
          </cell>
          <cell r="AH224">
            <v>0</v>
          </cell>
          <cell r="AI224">
            <v>0</v>
          </cell>
        </row>
        <row r="225">
          <cell r="E225" t="str">
            <v>95,3</v>
          </cell>
          <cell r="F225" t="str">
            <v>302-9911</v>
          </cell>
          <cell r="G225" t="str">
            <v>Фасонные и соединительные части к полиэтиленовым трубам</v>
          </cell>
          <cell r="H225" t="str">
            <v>шт.</v>
          </cell>
          <cell r="I225">
            <v>12</v>
          </cell>
          <cell r="O225">
            <v>4779.72</v>
          </cell>
          <cell r="Q225">
            <v>0</v>
          </cell>
          <cell r="R225">
            <v>0</v>
          </cell>
          <cell r="S225">
            <v>0</v>
          </cell>
          <cell r="U225">
            <v>0</v>
          </cell>
          <cell r="V225">
            <v>0</v>
          </cell>
          <cell r="AB225">
            <v>398.31</v>
          </cell>
          <cell r="AD225">
            <v>0</v>
          </cell>
          <cell r="AE225">
            <v>0</v>
          </cell>
          <cell r="AF225">
            <v>0</v>
          </cell>
          <cell r="AH225">
            <v>0</v>
          </cell>
          <cell r="AI225">
            <v>0</v>
          </cell>
        </row>
        <row r="226">
          <cell r="E226" t="str">
            <v>96</v>
          </cell>
          <cell r="F226" t="str">
            <v>м37-01-002-3</v>
          </cell>
          <cell r="G226" t="str">
            <v>Монтаж оборудования без механизмов в помещении, масса оборудования 0,1 т</v>
          </cell>
          <cell r="H226" t="str">
            <v>1  ШТ.</v>
          </cell>
          <cell r="I226">
            <v>4</v>
          </cell>
          <cell r="O226">
            <v>32074.11</v>
          </cell>
          <cell r="Q226">
            <v>1804.67</v>
          </cell>
          <cell r="R226">
            <v>454.9</v>
          </cell>
          <cell r="S226">
            <v>25880.77</v>
          </cell>
          <cell r="U226">
            <v>120.48</v>
          </cell>
          <cell r="V226">
            <v>1.44</v>
          </cell>
          <cell r="X226">
            <v>17908.259999999998</v>
          </cell>
          <cell r="Y226">
            <v>12641.12</v>
          </cell>
          <cell r="AB226">
            <v>612.07799999999997</v>
          </cell>
          <cell r="AD226">
            <v>88.463999999999999</v>
          </cell>
          <cell r="AE226">
            <v>4.8600000000000003</v>
          </cell>
          <cell r="AF226">
            <v>276.50400000000002</v>
          </cell>
          <cell r="AH226">
            <v>30.12</v>
          </cell>
          <cell r="AI226">
            <v>0.36</v>
          </cell>
          <cell r="AT226">
            <v>68</v>
          </cell>
          <cell r="AU226">
            <v>48</v>
          </cell>
          <cell r="BZ226">
            <v>80</v>
          </cell>
          <cell r="CA226">
            <v>60</v>
          </cell>
          <cell r="FV226" t="str">
            <v>*0,85</v>
          </cell>
          <cell r="FW226" t="str">
            <v>*0,8</v>
          </cell>
          <cell r="FX226">
            <v>80</v>
          </cell>
          <cell r="FY226">
            <v>60</v>
          </cell>
        </row>
        <row r="227">
          <cell r="E227" t="str">
            <v>97</v>
          </cell>
          <cell r="F227" t="str">
            <v>Прайс-лист.</v>
          </cell>
          <cell r="G227" t="str">
            <v>Циркуляционные насосы IL 65/270-4/4 Вило-рус.</v>
          </cell>
          <cell r="H227" t="str">
            <v>шт.</v>
          </cell>
          <cell r="I227">
            <v>2</v>
          </cell>
          <cell r="O227">
            <v>306101.7</v>
          </cell>
          <cell r="Q227">
            <v>0</v>
          </cell>
          <cell r="R227">
            <v>0</v>
          </cell>
          <cell r="S227">
            <v>0</v>
          </cell>
          <cell r="U227">
            <v>0</v>
          </cell>
          <cell r="V227">
            <v>0</v>
          </cell>
          <cell r="AB227">
            <v>153050.85</v>
          </cell>
          <cell r="AD227">
            <v>0</v>
          </cell>
          <cell r="AE227">
            <v>0</v>
          </cell>
          <cell r="AF227">
            <v>0</v>
          </cell>
          <cell r="AH227">
            <v>0</v>
          </cell>
          <cell r="AI227">
            <v>0</v>
          </cell>
        </row>
        <row r="228">
          <cell r="E228" t="str">
            <v>98</v>
          </cell>
          <cell r="F228" t="str">
            <v>Прайс-лист.</v>
          </cell>
          <cell r="G228" t="str">
            <v>Фильтр скорый (реактор). Д=0,6 м., Р=2,5 атм.</v>
          </cell>
          <cell r="H228" t="str">
            <v>ШТ</v>
          </cell>
          <cell r="I228">
            <v>2</v>
          </cell>
          <cell r="O228">
            <v>125084.74</v>
          </cell>
          <cell r="Q228">
            <v>0</v>
          </cell>
          <cell r="R228">
            <v>0</v>
          </cell>
          <cell r="S228">
            <v>0</v>
          </cell>
          <cell r="U228">
            <v>0</v>
          </cell>
          <cell r="V228">
            <v>0</v>
          </cell>
          <cell r="AB228">
            <v>62542.37</v>
          </cell>
          <cell r="AD228">
            <v>0</v>
          </cell>
          <cell r="AE228">
            <v>0</v>
          </cell>
          <cell r="AF228">
            <v>0</v>
          </cell>
          <cell r="AH228">
            <v>0</v>
          </cell>
          <cell r="AI228">
            <v>0</v>
          </cell>
        </row>
        <row r="229">
          <cell r="E229" t="str">
            <v>99</v>
          </cell>
          <cell r="F229" t="str">
            <v>м37-01-002-2</v>
          </cell>
          <cell r="G229" t="str">
            <v>Монтаж оборудования без механизмов в помещении, масса оборудования 0,05 т</v>
          </cell>
          <cell r="H229" t="str">
            <v>1  ШТ.</v>
          </cell>
          <cell r="I229">
            <v>14</v>
          </cell>
          <cell r="O229">
            <v>84773.34</v>
          </cell>
          <cell r="Q229">
            <v>3068.89</v>
          </cell>
          <cell r="R229">
            <v>0</v>
          </cell>
          <cell r="S229">
            <v>66763.570000000007</v>
          </cell>
          <cell r="U229">
            <v>310.8</v>
          </cell>
          <cell r="V229">
            <v>0</v>
          </cell>
          <cell r="X229">
            <v>45399.23</v>
          </cell>
          <cell r="Y229">
            <v>32046.51</v>
          </cell>
          <cell r="AB229">
            <v>501.76400000000001</v>
          </cell>
          <cell r="AD229">
            <v>52.067999999999998</v>
          </cell>
          <cell r="AE229">
            <v>0</v>
          </cell>
          <cell r="AF229">
            <v>203.79599999999999</v>
          </cell>
          <cell r="AH229">
            <v>22.2</v>
          </cell>
          <cell r="AI229">
            <v>0</v>
          </cell>
          <cell r="AT229">
            <v>68</v>
          </cell>
          <cell r="AU229">
            <v>48</v>
          </cell>
          <cell r="BZ229">
            <v>80</v>
          </cell>
          <cell r="CA229">
            <v>60</v>
          </cell>
          <cell r="FV229" t="str">
            <v>*0,85</v>
          </cell>
          <cell r="FW229" t="str">
            <v>*0,8</v>
          </cell>
          <cell r="FX229">
            <v>80</v>
          </cell>
          <cell r="FY229">
            <v>60</v>
          </cell>
        </row>
        <row r="230">
          <cell r="E230" t="str">
            <v>100</v>
          </cell>
          <cell r="F230" t="str">
            <v>Прайс-лист.</v>
          </cell>
          <cell r="G230" t="str">
            <v>Префильтр-грязевик Д=75 мм. Astral.</v>
          </cell>
          <cell r="H230" t="str">
            <v>ШТ</v>
          </cell>
          <cell r="I230">
            <v>2</v>
          </cell>
          <cell r="O230">
            <v>158983.06</v>
          </cell>
          <cell r="Q230">
            <v>0</v>
          </cell>
          <cell r="R230">
            <v>0</v>
          </cell>
          <cell r="S230">
            <v>0</v>
          </cell>
          <cell r="U230">
            <v>0</v>
          </cell>
          <cell r="V230">
            <v>0</v>
          </cell>
          <cell r="AB230">
            <v>79491.53</v>
          </cell>
          <cell r="AD230">
            <v>0</v>
          </cell>
          <cell r="AE230">
            <v>0</v>
          </cell>
          <cell r="AF230">
            <v>0</v>
          </cell>
          <cell r="AH230">
            <v>0</v>
          </cell>
          <cell r="AI230">
            <v>0</v>
          </cell>
        </row>
        <row r="231">
          <cell r="E231" t="str">
            <v>101</v>
          </cell>
          <cell r="F231" t="str">
            <v>Прайс-лист.</v>
          </cell>
          <cell r="G231" t="str">
            <v>Блок корректировки рН. Дозирующий насос  GIC 1005 EMEC.</v>
          </cell>
          <cell r="H231" t="str">
            <v>ШТ</v>
          </cell>
          <cell r="I231">
            <v>1</v>
          </cell>
          <cell r="O231">
            <v>32033.9</v>
          </cell>
          <cell r="Q231">
            <v>0</v>
          </cell>
          <cell r="R231">
            <v>0</v>
          </cell>
          <cell r="S231">
            <v>0</v>
          </cell>
          <cell r="U231">
            <v>0</v>
          </cell>
          <cell r="V231">
            <v>0</v>
          </cell>
          <cell r="AB231">
            <v>32033.9</v>
          </cell>
          <cell r="AD231">
            <v>0</v>
          </cell>
          <cell r="AE231">
            <v>0</v>
          </cell>
          <cell r="AF231">
            <v>0</v>
          </cell>
          <cell r="AH231">
            <v>0</v>
          </cell>
          <cell r="AI231">
            <v>0</v>
          </cell>
        </row>
        <row r="232">
          <cell r="E232" t="str">
            <v>102</v>
          </cell>
          <cell r="F232" t="str">
            <v>Прайс-лист.</v>
          </cell>
          <cell r="G232" t="str">
            <v>Блок корректировки рН. бак. Аквамастер V00BD050.</v>
          </cell>
          <cell r="H232" t="str">
            <v>ШТ</v>
          </cell>
          <cell r="I232">
            <v>1</v>
          </cell>
          <cell r="O232">
            <v>2711.86</v>
          </cell>
          <cell r="Q232">
            <v>0</v>
          </cell>
          <cell r="R232">
            <v>0</v>
          </cell>
          <cell r="S232">
            <v>0</v>
          </cell>
          <cell r="U232">
            <v>0</v>
          </cell>
          <cell r="V232">
            <v>0</v>
          </cell>
          <cell r="AB232">
            <v>2711.86</v>
          </cell>
          <cell r="AD232">
            <v>0</v>
          </cell>
          <cell r="AE232">
            <v>0</v>
          </cell>
          <cell r="AF232">
            <v>0</v>
          </cell>
          <cell r="AH232">
            <v>0</v>
          </cell>
          <cell r="AI232">
            <v>0</v>
          </cell>
        </row>
        <row r="233">
          <cell r="E233" t="str">
            <v>103</v>
          </cell>
          <cell r="F233" t="str">
            <v>Прайс-лист.</v>
          </cell>
          <cell r="G233" t="str">
            <v>Блок приготовления рассола. Дозирующий насос GIC 1005  EMEC.</v>
          </cell>
          <cell r="H233" t="str">
            <v>шт.</v>
          </cell>
          <cell r="I233">
            <v>1</v>
          </cell>
          <cell r="O233">
            <v>32033.9</v>
          </cell>
          <cell r="Q233">
            <v>0</v>
          </cell>
          <cell r="R233">
            <v>0</v>
          </cell>
          <cell r="S233">
            <v>0</v>
          </cell>
          <cell r="U233">
            <v>0</v>
          </cell>
          <cell r="V233">
            <v>0</v>
          </cell>
          <cell r="AB233">
            <v>32033.9</v>
          </cell>
          <cell r="AD233">
            <v>0</v>
          </cell>
          <cell r="AE233">
            <v>0</v>
          </cell>
          <cell r="AF233">
            <v>0</v>
          </cell>
          <cell r="AH233">
            <v>0</v>
          </cell>
          <cell r="AI233">
            <v>0</v>
          </cell>
        </row>
        <row r="234">
          <cell r="E234" t="str">
            <v>104</v>
          </cell>
          <cell r="F234" t="str">
            <v>Прайс-лист.</v>
          </cell>
          <cell r="G234" t="str">
            <v>Блок приготовления рассола. Бак 5 м3.</v>
          </cell>
          <cell r="H234" t="str">
            <v>шт.</v>
          </cell>
          <cell r="I234">
            <v>2</v>
          </cell>
          <cell r="O234">
            <v>237288.14</v>
          </cell>
          <cell r="Q234">
            <v>0</v>
          </cell>
          <cell r="R234">
            <v>0</v>
          </cell>
          <cell r="S234">
            <v>0</v>
          </cell>
          <cell r="U234">
            <v>0</v>
          </cell>
          <cell r="V234">
            <v>0</v>
          </cell>
          <cell r="AB234">
            <v>118644.07</v>
          </cell>
          <cell r="AD234">
            <v>0</v>
          </cell>
          <cell r="AE234">
            <v>0</v>
          </cell>
          <cell r="AF234">
            <v>0</v>
          </cell>
          <cell r="AH234">
            <v>0</v>
          </cell>
          <cell r="AI234">
            <v>0</v>
          </cell>
        </row>
        <row r="235">
          <cell r="E235" t="str">
            <v>105</v>
          </cell>
          <cell r="F235" t="str">
            <v>Прайс-лист.</v>
          </cell>
          <cell r="G235" t="str">
            <v>Блок приготовления рассола. Мешалка.</v>
          </cell>
          <cell r="H235" t="str">
            <v>шт.</v>
          </cell>
          <cell r="I235">
            <v>2</v>
          </cell>
          <cell r="O235">
            <v>92033.9</v>
          </cell>
          <cell r="Q235">
            <v>0</v>
          </cell>
          <cell r="R235">
            <v>0</v>
          </cell>
          <cell r="S235">
            <v>0</v>
          </cell>
          <cell r="U235">
            <v>0</v>
          </cell>
          <cell r="V235">
            <v>0</v>
          </cell>
          <cell r="AB235">
            <v>46016.95</v>
          </cell>
          <cell r="AD235">
            <v>0</v>
          </cell>
          <cell r="AE235">
            <v>0</v>
          </cell>
          <cell r="AF235">
            <v>0</v>
          </cell>
          <cell r="AH235">
            <v>0</v>
          </cell>
          <cell r="AI235">
            <v>0</v>
          </cell>
        </row>
        <row r="236">
          <cell r="E236" t="str">
            <v>106</v>
          </cell>
          <cell r="F236" t="str">
            <v>Прайс-лист.</v>
          </cell>
          <cell r="G236" t="str">
            <v>Блок приготовления рассола. Датчик проводимости.</v>
          </cell>
          <cell r="H236" t="str">
            <v>шт.</v>
          </cell>
          <cell r="I236">
            <v>1</v>
          </cell>
          <cell r="O236">
            <v>22372.880000000001</v>
          </cell>
          <cell r="Q236">
            <v>0</v>
          </cell>
          <cell r="R236">
            <v>0</v>
          </cell>
          <cell r="S236">
            <v>0</v>
          </cell>
          <cell r="U236">
            <v>0</v>
          </cell>
          <cell r="V236">
            <v>0</v>
          </cell>
          <cell r="AB236">
            <v>22372.880000000001</v>
          </cell>
          <cell r="AD236">
            <v>0</v>
          </cell>
          <cell r="AE236">
            <v>0</v>
          </cell>
          <cell r="AF236">
            <v>0</v>
          </cell>
          <cell r="AH236">
            <v>0</v>
          </cell>
          <cell r="AI236">
            <v>0</v>
          </cell>
        </row>
        <row r="237">
          <cell r="E237" t="str">
            <v>107</v>
          </cell>
          <cell r="F237" t="str">
            <v>Прайс-лист.</v>
          </cell>
          <cell r="G237" t="str">
            <v>Блок подачи гипохлорида натрия. Дозирующий насос  GIC 1005 EMEC.</v>
          </cell>
          <cell r="H237" t="str">
            <v>шт.</v>
          </cell>
          <cell r="I237">
            <v>1</v>
          </cell>
          <cell r="O237">
            <v>32033.9</v>
          </cell>
          <cell r="Q237">
            <v>0</v>
          </cell>
          <cell r="R237">
            <v>0</v>
          </cell>
          <cell r="S237">
            <v>0</v>
          </cell>
          <cell r="U237">
            <v>0</v>
          </cell>
          <cell r="V237">
            <v>0</v>
          </cell>
          <cell r="AB237">
            <v>32033.9</v>
          </cell>
          <cell r="AD237">
            <v>0</v>
          </cell>
          <cell r="AE237">
            <v>0</v>
          </cell>
          <cell r="AF237">
            <v>0</v>
          </cell>
          <cell r="AH237">
            <v>0</v>
          </cell>
          <cell r="AI237">
            <v>0</v>
          </cell>
        </row>
        <row r="238">
          <cell r="E238" t="str">
            <v>108</v>
          </cell>
          <cell r="F238" t="str">
            <v>Прайс-лист.</v>
          </cell>
          <cell r="G238" t="str">
            <v>Блок подачи гипохлорида натрия. Бак. Аквамастер V00BD050.</v>
          </cell>
          <cell r="H238" t="str">
            <v>шт.</v>
          </cell>
          <cell r="I238">
            <v>1</v>
          </cell>
          <cell r="O238">
            <v>2711.86</v>
          </cell>
          <cell r="Q238">
            <v>0</v>
          </cell>
          <cell r="R238">
            <v>0</v>
          </cell>
          <cell r="S238">
            <v>0</v>
          </cell>
          <cell r="U238">
            <v>0</v>
          </cell>
          <cell r="V238">
            <v>0</v>
          </cell>
          <cell r="AB238">
            <v>2711.86</v>
          </cell>
          <cell r="AD238">
            <v>0</v>
          </cell>
          <cell r="AE238">
            <v>0</v>
          </cell>
          <cell r="AF238">
            <v>0</v>
          </cell>
          <cell r="AH238">
            <v>0</v>
          </cell>
          <cell r="AI238">
            <v>0</v>
          </cell>
        </row>
        <row r="239">
          <cell r="E239" t="str">
            <v>109</v>
          </cell>
          <cell r="F239" t="str">
            <v>Прайс-лист.</v>
          </cell>
          <cell r="G239" t="str">
            <v>Блок подачи гипохлорида натрия. Пруток для перемешивания реагентов 60 см. Аквамастер (29024)</v>
          </cell>
          <cell r="H239" t="str">
            <v>шт.</v>
          </cell>
          <cell r="I239">
            <v>1</v>
          </cell>
          <cell r="O239">
            <v>737.29</v>
          </cell>
          <cell r="Q239">
            <v>0</v>
          </cell>
          <cell r="R239">
            <v>0</v>
          </cell>
          <cell r="S239">
            <v>0</v>
          </cell>
          <cell r="U239">
            <v>0</v>
          </cell>
          <cell r="V239">
            <v>0</v>
          </cell>
          <cell r="AB239">
            <v>737.29</v>
          </cell>
          <cell r="AD239">
            <v>0</v>
          </cell>
          <cell r="AE239">
            <v>0</v>
          </cell>
          <cell r="AF239">
            <v>0</v>
          </cell>
          <cell r="AH239">
            <v>0</v>
          </cell>
          <cell r="AI239">
            <v>0</v>
          </cell>
        </row>
        <row r="240">
          <cell r="E240" t="str">
            <v>110</v>
          </cell>
          <cell r="F240" t="str">
            <v>Прайс-лист.</v>
          </cell>
          <cell r="G240" t="str">
            <v>Электроводонагреватель проточный. ЭПВН 108.</v>
          </cell>
          <cell r="H240" t="str">
            <v>шт.</v>
          </cell>
          <cell r="I240">
            <v>1</v>
          </cell>
          <cell r="O240">
            <v>136864.41</v>
          </cell>
          <cell r="Q240">
            <v>0</v>
          </cell>
          <cell r="R240">
            <v>0</v>
          </cell>
          <cell r="S240">
            <v>0</v>
          </cell>
          <cell r="U240">
            <v>0</v>
          </cell>
          <cell r="V240">
            <v>0</v>
          </cell>
          <cell r="AB240">
            <v>136864.41</v>
          </cell>
          <cell r="AD240">
            <v>0</v>
          </cell>
          <cell r="AE240">
            <v>0</v>
          </cell>
          <cell r="AF240">
            <v>0</v>
          </cell>
          <cell r="AH240">
            <v>0</v>
          </cell>
          <cell r="AI240">
            <v>0</v>
          </cell>
        </row>
        <row r="241">
          <cell r="E241" t="str">
            <v>111</v>
          </cell>
          <cell r="F241" t="str">
            <v>м37-01-002-4</v>
          </cell>
          <cell r="G241" t="str">
            <v>Монтаж оборудования без механизмов в помещении, масса оборудования 0,5 т</v>
          </cell>
          <cell r="H241" t="str">
            <v>1  ШТ.</v>
          </cell>
          <cell r="I241">
            <v>1</v>
          </cell>
          <cell r="O241">
            <v>10359.85</v>
          </cell>
          <cell r="Q241">
            <v>874.99</v>
          </cell>
          <cell r="R241">
            <v>261.70999999999998</v>
          </cell>
          <cell r="S241">
            <v>7140.46</v>
          </cell>
          <cell r="U241">
            <v>33.239999999999995</v>
          </cell>
          <cell r="V241">
            <v>0.82799999999999996</v>
          </cell>
          <cell r="X241">
            <v>5033.4799999999996</v>
          </cell>
          <cell r="Y241">
            <v>3553.04</v>
          </cell>
          <cell r="AB241">
            <v>1268.2660000000001</v>
          </cell>
          <cell r="AD241">
            <v>151.90799999999999</v>
          </cell>
          <cell r="AE241">
            <v>11.183999999999999</v>
          </cell>
          <cell r="AF241">
            <v>305.14800000000002</v>
          </cell>
          <cell r="AH241">
            <v>33.239999999999995</v>
          </cell>
          <cell r="AI241">
            <v>0.82799999999999996</v>
          </cell>
          <cell r="AT241">
            <v>68</v>
          </cell>
          <cell r="AU241">
            <v>48</v>
          </cell>
          <cell r="BZ241">
            <v>80</v>
          </cell>
          <cell r="CA241">
            <v>60</v>
          </cell>
          <cell r="FV241" t="str">
            <v>*0,85</v>
          </cell>
          <cell r="FW241" t="str">
            <v>*0,8</v>
          </cell>
          <cell r="FX241">
            <v>80</v>
          </cell>
          <cell r="FY241">
            <v>60</v>
          </cell>
        </row>
        <row r="242">
          <cell r="E242" t="str">
            <v>112</v>
          </cell>
          <cell r="F242" t="str">
            <v>Прайс-лист.</v>
          </cell>
          <cell r="G242" t="str">
            <v>Установка УФ-обеззараживания ЛИТ УДВ-5А 300Н.</v>
          </cell>
          <cell r="H242" t="str">
            <v>ШТ</v>
          </cell>
          <cell r="I242">
            <v>1</v>
          </cell>
          <cell r="O242">
            <v>487262.71</v>
          </cell>
          <cell r="Q242">
            <v>0</v>
          </cell>
          <cell r="R242">
            <v>0</v>
          </cell>
          <cell r="S242">
            <v>0</v>
          </cell>
          <cell r="U242">
            <v>0</v>
          </cell>
          <cell r="V242">
            <v>0</v>
          </cell>
          <cell r="AB242">
            <v>487262.71</v>
          </cell>
          <cell r="AD242">
            <v>0</v>
          </cell>
          <cell r="AE242">
            <v>0</v>
          </cell>
          <cell r="AF242">
            <v>0</v>
          </cell>
          <cell r="AH242">
            <v>0</v>
          </cell>
          <cell r="AI242">
            <v>0</v>
          </cell>
        </row>
        <row r="243">
          <cell r="E243" t="str">
            <v>113</v>
          </cell>
          <cell r="F243" t="str">
            <v>м08-01-102-1</v>
          </cell>
          <cell r="G243" t="str">
            <v>Шкаф управления и регулирования</v>
          </cell>
          <cell r="H243" t="str">
            <v>1 ШКАФ</v>
          </cell>
          <cell r="I243">
            <v>2</v>
          </cell>
          <cell r="O243">
            <v>11538.08</v>
          </cell>
          <cell r="Q243">
            <v>2734.3</v>
          </cell>
          <cell r="R243">
            <v>606.53</v>
          </cell>
          <cell r="S243">
            <v>7887.67</v>
          </cell>
          <cell r="U243">
            <v>35.04</v>
          </cell>
          <cell r="V243">
            <v>1.92</v>
          </cell>
          <cell r="X243">
            <v>6880.3</v>
          </cell>
          <cell r="Y243">
            <v>4416.9799999999996</v>
          </cell>
          <cell r="AB243">
            <v>477.72199999999998</v>
          </cell>
          <cell r="AD243">
            <v>212.952</v>
          </cell>
          <cell r="AE243">
            <v>12.96</v>
          </cell>
          <cell r="AF243">
            <v>168.54</v>
          </cell>
          <cell r="AH243">
            <v>17.52</v>
          </cell>
          <cell r="AI243">
            <v>0.96</v>
          </cell>
          <cell r="AT243">
            <v>81</v>
          </cell>
          <cell r="AU243">
            <v>52</v>
          </cell>
          <cell r="BZ243">
            <v>95</v>
          </cell>
          <cell r="CA243">
            <v>65</v>
          </cell>
          <cell r="FV243" t="str">
            <v>*0,85</v>
          </cell>
          <cell r="FW243" t="str">
            <v>*0,8</v>
          </cell>
          <cell r="FX243">
            <v>95</v>
          </cell>
          <cell r="FY243">
            <v>65</v>
          </cell>
        </row>
        <row r="244">
          <cell r="E244" t="str">
            <v>114</v>
          </cell>
          <cell r="F244" t="str">
            <v>Прайс-лист.</v>
          </cell>
          <cell r="G244" t="str">
            <v>Распределительный щит ЩРУ-3Н-24-зс NRL24ZS.  "Элма", С-Петербург. Навесного исполнения в комплекте с трёхфазнымсчётчиком 580х490х220 мм. Для бассейнов блока №1.</v>
          </cell>
          <cell r="H244" t="str">
            <v>шт.</v>
          </cell>
          <cell r="I244">
            <v>2</v>
          </cell>
          <cell r="O244">
            <v>8135.6</v>
          </cell>
          <cell r="Q244">
            <v>0</v>
          </cell>
          <cell r="R244">
            <v>0</v>
          </cell>
          <cell r="S244">
            <v>0</v>
          </cell>
          <cell r="U244">
            <v>0</v>
          </cell>
          <cell r="V244">
            <v>0</v>
          </cell>
          <cell r="AB244">
            <v>4067.8</v>
          </cell>
          <cell r="AD244">
            <v>0</v>
          </cell>
          <cell r="AE244">
            <v>0</v>
          </cell>
          <cell r="AF244">
            <v>0</v>
          </cell>
          <cell r="AH244">
            <v>0</v>
          </cell>
          <cell r="AI244">
            <v>0</v>
          </cell>
        </row>
        <row r="248">
          <cell r="F248">
            <v>118791269.56999999</v>
          </cell>
          <cell r="H248" t="str">
            <v>Прямые затраты</v>
          </cell>
        </row>
        <row r="255">
          <cell r="F255">
            <v>0</v>
          </cell>
          <cell r="H255" t="str">
            <v>Стоимость оборудования (всего)</v>
          </cell>
        </row>
        <row r="259">
          <cell r="F259">
            <v>14857.21</v>
          </cell>
        </row>
        <row r="260">
          <cell r="F260">
            <v>1032520.61</v>
          </cell>
          <cell r="H260" t="str">
            <v>Основная ЗП рабочих</v>
          </cell>
        </row>
        <row r="261">
          <cell r="F261">
            <v>118429487.06999999</v>
          </cell>
          <cell r="H261" t="str">
            <v>Строительные работы с НР и СП</v>
          </cell>
        </row>
        <row r="262">
          <cell r="F262">
            <v>1733883.13</v>
          </cell>
          <cell r="H262" t="str">
            <v>Монтажные работы с НР и СП</v>
          </cell>
        </row>
        <row r="265">
          <cell r="F265">
            <v>4790.2340534999994</v>
          </cell>
        </row>
        <row r="266">
          <cell r="F266">
            <v>47.660803999999999</v>
          </cell>
        </row>
        <row r="268">
          <cell r="F268">
            <v>828235.82</v>
          </cell>
          <cell r="H268" t="str">
            <v>Накладные расходы</v>
          </cell>
        </row>
        <row r="269">
          <cell r="F269">
            <v>543864.81000000006</v>
          </cell>
          <cell r="H269" t="str">
            <v>Сметная прибыль</v>
          </cell>
        </row>
        <row r="270">
          <cell r="F270">
            <v>120163370.2</v>
          </cell>
          <cell r="H270" t="str">
            <v>Всего с НР и СП</v>
          </cell>
        </row>
        <row r="272">
          <cell r="G272" t="str">
            <v>КРС зоопарк Полярная зона</v>
          </cell>
          <cell r="O272">
            <v>118791269.56999999</v>
          </cell>
          <cell r="Q272">
            <v>70707.09</v>
          </cell>
          <cell r="R272">
            <v>14857.21</v>
          </cell>
          <cell r="S272">
            <v>1032520.61</v>
          </cell>
          <cell r="U272">
            <v>4790.2340534999994</v>
          </cell>
          <cell r="V272">
            <v>47.660803999999999</v>
          </cell>
          <cell r="X272">
            <v>828235.82</v>
          </cell>
          <cell r="Y272">
            <v>543864.81000000006</v>
          </cell>
        </row>
        <row r="274">
          <cell r="F274">
            <v>118791269.56999999</v>
          </cell>
          <cell r="H274" t="str">
            <v>Прямые затраты</v>
          </cell>
        </row>
        <row r="281">
          <cell r="F281">
            <v>0</v>
          </cell>
          <cell r="H281" t="str">
            <v>Стоимость оборудования (всего)</v>
          </cell>
        </row>
        <row r="286">
          <cell r="F286">
            <v>1032520.61</v>
          </cell>
          <cell r="H286" t="str">
            <v>Основная ЗП рабочих</v>
          </cell>
        </row>
        <row r="287">
          <cell r="F287">
            <v>118429487.06999999</v>
          </cell>
          <cell r="H287" t="str">
            <v>Строительные работы с НР и СП</v>
          </cell>
        </row>
        <row r="288">
          <cell r="F288">
            <v>1733883.13</v>
          </cell>
          <cell r="H288" t="str">
            <v>Монтажные работы с НР и СП</v>
          </cell>
        </row>
        <row r="294">
          <cell r="F294">
            <v>828235.82</v>
          </cell>
          <cell r="H294" t="str">
            <v>Накладные расходы</v>
          </cell>
        </row>
        <row r="295">
          <cell r="F295">
            <v>543864.81000000006</v>
          </cell>
          <cell r="H295" t="str">
            <v>Сметная прибыль</v>
          </cell>
        </row>
        <row r="296">
          <cell r="F296">
            <v>120163370.2</v>
          </cell>
          <cell r="H296" t="str">
            <v>Всего с НР и СП</v>
          </cell>
        </row>
        <row r="297">
          <cell r="F297">
            <v>120163370.2</v>
          </cell>
          <cell r="H297" t="str">
            <v>Итого</v>
          </cell>
        </row>
        <row r="298">
          <cell r="F298">
            <v>21629406.640000001</v>
          </cell>
          <cell r="H298" t="str">
            <v>ндс-18%</v>
          </cell>
        </row>
        <row r="299">
          <cell r="F299">
            <v>141792776.84</v>
          </cell>
          <cell r="H299" t="str">
            <v>ВСЕГО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586"/>
  <sheetViews>
    <sheetView tabSelected="1" workbookViewId="0">
      <selection activeCell="G10" sqref="G10"/>
    </sheetView>
  </sheetViews>
  <sheetFormatPr defaultRowHeight="12.75"/>
  <cols>
    <col min="1" max="1" width="6.7109375" customWidth="1"/>
    <col min="2" max="2" width="15.7109375" customWidth="1"/>
    <col min="3" max="3" width="40.7109375" customWidth="1"/>
    <col min="4" max="6" width="12.7109375" customWidth="1"/>
    <col min="7" max="7" width="15.85546875" customWidth="1"/>
    <col min="8" max="11" width="12.7109375" customWidth="1"/>
    <col min="30" max="30" width="136.7109375" hidden="1" customWidth="1"/>
    <col min="31" max="31" width="0" hidden="1" customWidth="1"/>
    <col min="32" max="32" width="157.7109375" hidden="1" customWidth="1"/>
    <col min="33" max="33" width="76.7109375" hidden="1" customWidth="1"/>
    <col min="34" max="34" width="115.7109375" hidden="1" customWidth="1"/>
    <col min="35" max="35" width="91.7109375" hidden="1" customWidth="1"/>
    <col min="36" max="37" width="0" hidden="1" customWidth="1"/>
  </cols>
  <sheetData>
    <row r="1" spans="1:32">
      <c r="A1" s="1"/>
      <c r="K1" s="1"/>
    </row>
    <row r="2" spans="1:32" ht="14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32" ht="15.75">
      <c r="A3" s="49"/>
      <c r="B3" s="49"/>
      <c r="C3" s="41"/>
      <c r="D3" s="41"/>
      <c r="E3" s="41"/>
      <c r="F3" s="41"/>
      <c r="G3" s="41"/>
      <c r="H3" s="41"/>
      <c r="I3" s="41"/>
      <c r="J3" s="41"/>
      <c r="K3" s="41"/>
      <c r="L3" s="2"/>
      <c r="M3" s="2"/>
      <c r="AD3" s="3" t="s">
        <v>0</v>
      </c>
    </row>
    <row r="4" spans="1:32" ht="15.75">
      <c r="A4" s="49"/>
      <c r="B4" s="49"/>
      <c r="C4" s="41"/>
      <c r="D4" s="41"/>
      <c r="E4" s="41"/>
      <c r="F4" s="41"/>
      <c r="G4" s="41"/>
      <c r="H4" s="41"/>
      <c r="I4" s="41"/>
      <c r="J4" s="41"/>
      <c r="K4" s="41"/>
      <c r="L4" s="2"/>
      <c r="M4" s="2"/>
      <c r="AD4" s="3" t="str">
        <f>IF([1]Source!F12&lt;&gt;"Новый объект", [1]Source!F12, "")</f>
        <v>Сметы</v>
      </c>
    </row>
    <row r="5" spans="1:32" ht="14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2"/>
      <c r="M5" s="2"/>
    </row>
    <row r="6" spans="1:32" ht="18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2"/>
      <c r="M6" s="2"/>
      <c r="AF6" s="5" t="str">
        <f>CONCATENATE( "Локальная смета ", IF([1]Source!F20&lt;&gt;"Новая локальная смета", [1]Source!F20, ""))</f>
        <v>Локальная смета ЛС № 01-01. Блок №1. Вольеры для белых медведей и нерпы.</v>
      </c>
    </row>
    <row r="7" spans="1:32" ht="18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2"/>
      <c r="M7" s="2"/>
      <c r="AF7" s="6" t="str">
        <f>CONCATENATE( "Локальная смета ", IF([1]Source!G20&lt;&gt;"Новая локальная смета", [1]Source!G20, ""))</f>
        <v>Локальная смета Общестроительные работы.</v>
      </c>
    </row>
    <row r="8" spans="1:32" ht="14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2"/>
      <c r="M8" s="2"/>
    </row>
    <row r="9" spans="1:32" ht="18" customHeight="1">
      <c r="A9" s="40"/>
      <c r="B9" s="40"/>
      <c r="C9" s="41"/>
      <c r="D9" s="41"/>
      <c r="E9" s="41"/>
      <c r="F9" s="41"/>
      <c r="G9" s="41"/>
      <c r="H9" s="41"/>
      <c r="I9" s="41"/>
      <c r="J9" s="41"/>
      <c r="K9" s="41"/>
      <c r="L9" s="2"/>
      <c r="M9" s="2"/>
      <c r="AD9" s="7" t="str">
        <f>IF([1]Source!G12&lt;&gt;"Новый объект", [1]Source!G12, "")</f>
        <v>КРС зоопарк Полярная зона</v>
      </c>
    </row>
    <row r="10" spans="1:32" ht="14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2"/>
      <c r="M10" s="2"/>
    </row>
    <row r="11" spans="1:32" ht="14.25">
      <c r="A11" s="34" t="str">
        <f>CONCATENATE( "Основание: ", [1]Source!J20)</f>
        <v xml:space="preserve">Основание: 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2"/>
      <c r="M11" s="2"/>
      <c r="AF11" s="8" t="str">
        <f>CONCATENATE( "Основание: ", [1]Source!J20)</f>
        <v xml:space="preserve">Основание: </v>
      </c>
    </row>
    <row r="12" spans="1:32" ht="14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2"/>
      <c r="M12" s="2"/>
    </row>
    <row r="13" spans="1:32" ht="14.25">
      <c r="A13" s="42" t="s">
        <v>1</v>
      </c>
      <c r="B13" s="42"/>
      <c r="C13" s="42"/>
      <c r="D13" s="42"/>
      <c r="E13" s="42"/>
      <c r="F13" s="44" t="s">
        <v>2</v>
      </c>
      <c r="G13" s="44"/>
      <c r="H13" s="44"/>
      <c r="I13" s="35">
        <f>([1]Source!F270/1000)</f>
        <v>120163.3702</v>
      </c>
      <c r="J13" s="32"/>
      <c r="K13" s="10" t="s">
        <v>3</v>
      </c>
      <c r="L13" s="2"/>
      <c r="M13" s="2"/>
    </row>
    <row r="14" spans="1:32" ht="14.25">
      <c r="A14" s="42"/>
      <c r="B14" s="42"/>
      <c r="C14" s="42"/>
      <c r="D14" s="42"/>
      <c r="E14" s="42"/>
      <c r="F14" s="44" t="s">
        <v>4</v>
      </c>
      <c r="G14" s="44"/>
      <c r="H14" s="44"/>
      <c r="I14" s="35">
        <f>([1]Source!F265+[1]Source!F266)</f>
        <v>4837.8948574999995</v>
      </c>
      <c r="J14" s="32"/>
      <c r="K14" s="10" t="s">
        <v>5</v>
      </c>
      <c r="L14" s="2"/>
      <c r="M14" s="2"/>
    </row>
    <row r="15" spans="1:32" ht="14.25">
      <c r="A15" s="43"/>
      <c r="B15" s="43"/>
      <c r="C15" s="43"/>
      <c r="D15" s="43"/>
      <c r="E15" s="43"/>
      <c r="F15" s="45" t="s">
        <v>6</v>
      </c>
      <c r="G15" s="45"/>
      <c r="H15" s="45"/>
      <c r="I15" s="46">
        <f>([1]Source!F260+ [1]Source!F259)/1000</f>
        <v>1047.3778199999999</v>
      </c>
      <c r="J15" s="47"/>
      <c r="K15" s="10" t="s">
        <v>3</v>
      </c>
      <c r="L15" s="2"/>
      <c r="M15" s="2"/>
    </row>
    <row r="16" spans="1:32" ht="14.25">
      <c r="A16" s="37" t="s">
        <v>7</v>
      </c>
      <c r="B16" s="37" t="s">
        <v>8</v>
      </c>
      <c r="C16" s="37" t="s">
        <v>9</v>
      </c>
      <c r="D16" s="37" t="s">
        <v>10</v>
      </c>
      <c r="E16" s="37" t="s">
        <v>11</v>
      </c>
      <c r="F16" s="37"/>
      <c r="G16" s="38" t="s">
        <v>12</v>
      </c>
      <c r="H16" s="38"/>
      <c r="I16" s="38"/>
      <c r="J16" s="37" t="s">
        <v>13</v>
      </c>
      <c r="K16" s="37"/>
      <c r="L16" s="2"/>
      <c r="M16" s="2"/>
    </row>
    <row r="17" spans="1:13" ht="20.100000000000001" customHeight="1">
      <c r="A17" s="37"/>
      <c r="B17" s="37"/>
      <c r="C17" s="37"/>
      <c r="D17" s="37"/>
      <c r="E17" s="37" t="s">
        <v>14</v>
      </c>
      <c r="F17" s="37" t="s">
        <v>15</v>
      </c>
      <c r="G17" s="37" t="s">
        <v>14</v>
      </c>
      <c r="H17" s="37" t="s">
        <v>16</v>
      </c>
      <c r="I17" s="37" t="s">
        <v>15</v>
      </c>
      <c r="J17" s="37"/>
      <c r="K17" s="37"/>
      <c r="L17" s="2"/>
      <c r="M17" s="2"/>
    </row>
    <row r="18" spans="1:13" ht="14.2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2"/>
      <c r="M18" s="2"/>
    </row>
    <row r="19" spans="1:13" ht="20.100000000000001" customHeight="1">
      <c r="A19" s="37"/>
      <c r="B19" s="37"/>
      <c r="C19" s="37"/>
      <c r="D19" s="37"/>
      <c r="E19" s="37" t="s">
        <v>17</v>
      </c>
      <c r="F19" s="37" t="s">
        <v>18</v>
      </c>
      <c r="G19" s="37"/>
      <c r="H19" s="37"/>
      <c r="I19" s="37" t="s">
        <v>18</v>
      </c>
      <c r="J19" s="37" t="s">
        <v>19</v>
      </c>
      <c r="K19" s="37"/>
      <c r="L19" s="2"/>
      <c r="M19" s="2"/>
    </row>
    <row r="20" spans="1:13" ht="14.25">
      <c r="A20" s="37"/>
      <c r="B20" s="37"/>
      <c r="C20" s="37"/>
      <c r="D20" s="37"/>
      <c r="E20" s="37"/>
      <c r="F20" s="37"/>
      <c r="G20" s="37"/>
      <c r="H20" s="37"/>
      <c r="I20" s="37"/>
      <c r="J20" s="11" t="s">
        <v>20</v>
      </c>
      <c r="K20" s="11" t="s">
        <v>21</v>
      </c>
      <c r="L20" s="2"/>
      <c r="M20" s="2"/>
    </row>
    <row r="21" spans="1:13" ht="14.25">
      <c r="A21" s="11">
        <v>1</v>
      </c>
      <c r="B21" s="11">
        <v>2</v>
      </c>
      <c r="C21" s="11">
        <v>3</v>
      </c>
      <c r="D21" s="11">
        <v>4</v>
      </c>
      <c r="E21" s="11">
        <v>5</v>
      </c>
      <c r="F21" s="11">
        <v>6</v>
      </c>
      <c r="G21" s="11">
        <v>7</v>
      </c>
      <c r="H21" s="11">
        <v>8</v>
      </c>
      <c r="I21" s="11">
        <v>9</v>
      </c>
      <c r="J21" s="11">
        <v>10</v>
      </c>
      <c r="K21" s="11">
        <v>11</v>
      </c>
      <c r="L21" s="2"/>
      <c r="M21" s="2"/>
    </row>
    <row r="22" spans="1:13" ht="99.75">
      <c r="A22" s="12" t="str">
        <f>[1]Source!E25</f>
        <v>1</v>
      </c>
      <c r="B22" s="12" t="str">
        <f>[1]Source!F25</f>
        <v>15-02-019-6</v>
      </c>
      <c r="C22" s="8" t="str">
        <f>[1]Source!G25</f>
        <v>Сплошное выравнивание внутренних поверхностей (однослойное оштукатуривание)из сухих растворных смесей толщиной до 10 мм оконных и дверных откосов криволинейных, четвертей под установку триплекса подводного.</v>
      </c>
      <c r="D22" s="2">
        <f>[1]Source!I25</f>
        <v>0.71899999999999997</v>
      </c>
      <c r="E22" s="13">
        <f>[1]Source!AB25</f>
        <v>6649.94</v>
      </c>
      <c r="F22" s="13">
        <f>[1]Source!AD25</f>
        <v>61.5595</v>
      </c>
      <c r="G22" s="14">
        <f>[1]Source!O25</f>
        <v>77957.240000000005</v>
      </c>
      <c r="H22" s="14">
        <f>[1]Source!S25</f>
        <v>38539.279999999999</v>
      </c>
      <c r="I22" s="15">
        <f>[1]Source!Q25</f>
        <v>730.31</v>
      </c>
      <c r="J22" s="15">
        <f>[1]Source!AH25</f>
        <v>224.3535</v>
      </c>
      <c r="K22" s="15">
        <f>[1]Source!U25</f>
        <v>161.31016649999998</v>
      </c>
    </row>
    <row r="23" spans="1:13" ht="28.5">
      <c r="C23" s="16" t="str">
        <f>[1]Source!H25</f>
        <v>100 м2 оштукатуриваемой поверхности</v>
      </c>
      <c r="D23" s="2"/>
      <c r="E23" s="17">
        <f>[1]Source!AF25</f>
        <v>2290.6505000000002</v>
      </c>
      <c r="F23" s="17">
        <f>[1]Source!AE25</f>
        <v>39.640500000000003</v>
      </c>
      <c r="G23" s="14"/>
      <c r="H23" s="14"/>
      <c r="I23" s="14">
        <f>[1]Source!R25</f>
        <v>666.94</v>
      </c>
      <c r="J23" s="14">
        <f>[1]Source!AI25</f>
        <v>3.8294999999999999</v>
      </c>
      <c r="K23" s="14">
        <f>[1]Source!V25</f>
        <v>2.7534104999999998</v>
      </c>
    </row>
    <row r="24" spans="1:13">
      <c r="C24" s="18" t="s">
        <v>22</v>
      </c>
      <c r="D24" s="19">
        <f>[1]Source!BZ25</f>
        <v>105</v>
      </c>
      <c r="E24" s="20">
        <f>([1]Source!AF25+[1]Source!AE25)*[1]Source!FX25/100</f>
        <v>2446.80555</v>
      </c>
      <c r="F24" s="19"/>
      <c r="G24" s="21">
        <f>[1]Source!X25</f>
        <v>34893.54</v>
      </c>
      <c r="H24" s="19" t="str">
        <f>CONCATENATE([1]Source!FV25, "=", [1]Source!AT25, "%")</f>
        <v>*0,85=89%</v>
      </c>
      <c r="I24" s="19"/>
      <c r="J24" s="19"/>
      <c r="K24" s="19"/>
    </row>
    <row r="25" spans="1:13">
      <c r="C25" s="18" t="s">
        <v>23</v>
      </c>
      <c r="D25" s="19">
        <f>[1]Source!CA25</f>
        <v>55</v>
      </c>
      <c r="E25" s="20">
        <f>([1]Source!AF25+[1]Source!AE25)*[1]Source!FY25/100</f>
        <v>1281.66005</v>
      </c>
      <c r="F25" s="19"/>
      <c r="G25" s="21">
        <f>[1]Source!Y25</f>
        <v>17250.740000000002</v>
      </c>
      <c r="H25" s="19" t="str">
        <f>CONCATENATE([1]Source!FW25, "=", [1]Source!AU25, "%")</f>
        <v>*0,8=44%</v>
      </c>
      <c r="I25" s="19"/>
      <c r="J25" s="19"/>
      <c r="K25" s="19"/>
    </row>
    <row r="26" spans="1:13">
      <c r="C26" s="18" t="s">
        <v>24</v>
      </c>
      <c r="D26" s="19"/>
      <c r="E26" s="20">
        <f>(([1]Source!AF25+[1]Source!AE25)*[1]Source!FX25/100)+(([1]Source!AF25+[1]Source!AE25)*[1]Source!FY25/100)+[1]Source!AB25</f>
        <v>10378.4056</v>
      </c>
      <c r="F26" s="19"/>
      <c r="G26" s="21">
        <f>[1]Source!O25+[1]Source!X25+[1]Source!Y25</f>
        <v>130101.52</v>
      </c>
      <c r="H26" s="19"/>
      <c r="I26" s="19"/>
      <c r="J26" s="19"/>
      <c r="K26" s="19"/>
    </row>
    <row r="27" spans="1:13" ht="14.25">
      <c r="A27" s="12" t="str">
        <f>[1]Source!E26</f>
        <v>1,1</v>
      </c>
      <c r="B27" s="12" t="str">
        <f>[1]Source!F26</f>
        <v>101-9732</v>
      </c>
      <c r="C27" s="8" t="str">
        <f>[1]Source!G26</f>
        <v>Сухая смесь серии EMACO или аналог.</v>
      </c>
      <c r="D27" s="2">
        <f>[1]Source!I26</f>
        <v>1.24</v>
      </c>
      <c r="E27" s="22">
        <f>[1]Source!AB26</f>
        <v>75423.73</v>
      </c>
      <c r="F27" s="22">
        <f>[1]Source!AD26</f>
        <v>0</v>
      </c>
      <c r="G27" s="14">
        <f>[1]Source!O26</f>
        <v>93525.43</v>
      </c>
      <c r="H27" s="14">
        <f>[1]Source!S26</f>
        <v>0</v>
      </c>
      <c r="I27" s="23">
        <f>[1]Source!Q26</f>
        <v>0</v>
      </c>
      <c r="J27" s="23">
        <f>[1]Source!AH26</f>
        <v>0</v>
      </c>
      <c r="K27" s="23">
        <f>[1]Source!U26</f>
        <v>0</v>
      </c>
    </row>
    <row r="28" spans="1:13" ht="14.25">
      <c r="C28" s="16" t="str">
        <f>[1]Source!H26</f>
        <v>т</v>
      </c>
      <c r="D28" s="2"/>
      <c r="E28" s="17">
        <f>[1]Source!AF26</f>
        <v>0</v>
      </c>
      <c r="F28" s="17">
        <f>[1]Source!AE26</f>
        <v>0</v>
      </c>
      <c r="G28" s="14"/>
      <c r="H28" s="14"/>
      <c r="I28" s="14">
        <f>[1]Source!R26</f>
        <v>0</v>
      </c>
      <c r="J28" s="14">
        <f>[1]Source!AI26</f>
        <v>0</v>
      </c>
      <c r="K28" s="14">
        <f>[1]Source!V26</f>
        <v>0</v>
      </c>
    </row>
    <row r="29" spans="1:13" ht="28.5">
      <c r="A29" s="12" t="str">
        <f>[1]Source!E27</f>
        <v>1,2</v>
      </c>
      <c r="B29" s="12" t="str">
        <f>[1]Source!F27</f>
        <v>402-0070</v>
      </c>
      <c r="C29" s="8" t="str">
        <f>[1]Source!G27</f>
        <v>Смесь сухая для заделки швов (фуга) АТЛАС растворная для ручной работы</v>
      </c>
      <c r="D29" s="2">
        <f>[1]Source!I27</f>
        <v>-1.235242</v>
      </c>
      <c r="E29" s="22">
        <f>[1]Source!AB27</f>
        <v>2500</v>
      </c>
      <c r="F29" s="22">
        <f>[1]Source!AD27</f>
        <v>0</v>
      </c>
      <c r="G29" s="14">
        <f>[1]Source!O27</f>
        <v>-38663.07</v>
      </c>
      <c r="H29" s="14">
        <f>[1]Source!S27</f>
        <v>0</v>
      </c>
      <c r="I29" s="23">
        <f>[1]Source!Q27</f>
        <v>0</v>
      </c>
      <c r="J29" s="23">
        <f>[1]Source!AH27</f>
        <v>0</v>
      </c>
      <c r="K29" s="23">
        <f>[1]Source!U27</f>
        <v>0</v>
      </c>
    </row>
    <row r="30" spans="1:13" ht="14.25">
      <c r="C30" s="16" t="str">
        <f>[1]Source!H27</f>
        <v>т</v>
      </c>
      <c r="D30" s="2"/>
      <c r="E30" s="17">
        <f>[1]Source!AF27</f>
        <v>0</v>
      </c>
      <c r="F30" s="17">
        <f>[1]Source!AE27</f>
        <v>0</v>
      </c>
      <c r="G30" s="14"/>
      <c r="H30" s="14"/>
      <c r="I30" s="14">
        <f>[1]Source!R27</f>
        <v>0</v>
      </c>
      <c r="J30" s="14">
        <f>[1]Source!AI27</f>
        <v>0</v>
      </c>
      <c r="K30" s="14">
        <f>[1]Source!V27</f>
        <v>0</v>
      </c>
    </row>
    <row r="31" spans="1:13" ht="57">
      <c r="A31" s="12" t="str">
        <f>[1]Source!E28</f>
        <v>3</v>
      </c>
      <c r="B31" s="12" t="str">
        <f>[1]Source!F28</f>
        <v>15-04-006-2</v>
      </c>
      <c r="C31" s="8" t="str">
        <f>[1]Source!G28</f>
        <v>Покрытие поверхностей грунтовкой глубокого проникновения за 2 раза потолков, четвертей под триплекс подводный.</v>
      </c>
      <c r="D31" s="2">
        <f>[1]Source!I28</f>
        <v>0.71899999999999997</v>
      </c>
      <c r="E31" s="22">
        <f>[1]Source!AB28</f>
        <v>225.208</v>
      </c>
      <c r="F31" s="22">
        <f>[1]Source!AD28</f>
        <v>3.3694999999999999</v>
      </c>
      <c r="G31" s="14">
        <f>[1]Source!O28</f>
        <v>3747.32</v>
      </c>
      <c r="H31" s="14">
        <f>[1]Source!S28</f>
        <v>3726.29</v>
      </c>
      <c r="I31" s="23">
        <f>[1]Source!Q28</f>
        <v>18.34</v>
      </c>
      <c r="J31" s="23">
        <f>[1]Source!AH28</f>
        <v>23.022999999999996</v>
      </c>
      <c r="K31" s="23">
        <f>[1]Source!U28</f>
        <v>16.553536999999995</v>
      </c>
    </row>
    <row r="32" spans="1:13" ht="14.25">
      <c r="C32" s="16" t="str">
        <f>[1]Source!H28</f>
        <v>100 м2 покрытия</v>
      </c>
      <c r="D32" s="2"/>
      <c r="E32" s="17">
        <f>[1]Source!AF28</f>
        <v>221.4785</v>
      </c>
      <c r="F32" s="17">
        <f>[1]Source!AE28</f>
        <v>0.161</v>
      </c>
      <c r="G32" s="14"/>
      <c r="H32" s="14"/>
      <c r="I32" s="14">
        <f>[1]Source!R28</f>
        <v>2.71</v>
      </c>
      <c r="J32" s="14">
        <f>[1]Source!AI28</f>
        <v>1.15E-2</v>
      </c>
      <c r="K32" s="14">
        <f>[1]Source!V28</f>
        <v>8.2684999999999998E-3</v>
      </c>
    </row>
    <row r="33" spans="1:11">
      <c r="C33" s="18" t="s">
        <v>22</v>
      </c>
      <c r="D33" s="19">
        <f>[1]Source!BZ28</f>
        <v>105</v>
      </c>
      <c r="E33" s="20">
        <f>([1]Source!AF28+[1]Source!AE28)*[1]Source!FX28/100</f>
        <v>232.721475</v>
      </c>
      <c r="F33" s="19"/>
      <c r="G33" s="21">
        <f>[1]Source!X28</f>
        <v>3318.81</v>
      </c>
      <c r="H33" s="19" t="str">
        <f>CONCATENATE([1]Source!FV28, "=", [1]Source!AT28, "%")</f>
        <v>*0,85=89%</v>
      </c>
      <c r="I33" s="19"/>
      <c r="J33" s="19"/>
      <c r="K33" s="19"/>
    </row>
    <row r="34" spans="1:11">
      <c r="C34" s="18" t="s">
        <v>23</v>
      </c>
      <c r="D34" s="19">
        <f>[1]Source!CA28</f>
        <v>55</v>
      </c>
      <c r="E34" s="20">
        <f>([1]Source!AF28+[1]Source!AE28)*[1]Source!FY28/100</f>
        <v>121.901725</v>
      </c>
      <c r="F34" s="19"/>
      <c r="G34" s="21">
        <f>[1]Source!Y28</f>
        <v>1640.76</v>
      </c>
      <c r="H34" s="19" t="str">
        <f>CONCATENATE([1]Source!FW28, "=", [1]Source!AU28, "%")</f>
        <v>*0,8=44%</v>
      </c>
      <c r="I34" s="19"/>
      <c r="J34" s="19"/>
      <c r="K34" s="19"/>
    </row>
    <row r="35" spans="1:11">
      <c r="C35" s="18" t="s">
        <v>24</v>
      </c>
      <c r="D35" s="19"/>
      <c r="E35" s="20">
        <f>(([1]Source!AF28+[1]Source!AE28)*[1]Source!FX28/100)+(([1]Source!AF28+[1]Source!AE28)*[1]Source!FY28/100)+[1]Source!AB28</f>
        <v>579.83119999999997</v>
      </c>
      <c r="F35" s="19"/>
      <c r="G35" s="21">
        <f>[1]Source!O28+[1]Source!X28+[1]Source!Y28</f>
        <v>8706.89</v>
      </c>
      <c r="H35" s="19"/>
      <c r="I35" s="19"/>
      <c r="J35" s="19"/>
      <c r="K35" s="19"/>
    </row>
    <row r="36" spans="1:11" ht="28.5">
      <c r="A36" s="12" t="str">
        <f>[1]Source!E29</f>
        <v>3,1</v>
      </c>
      <c r="B36" s="12" t="str">
        <f>[1]Source!F29</f>
        <v>101-9732</v>
      </c>
      <c r="C36" s="8" t="str">
        <f>[1]Source!G29</f>
        <v>Гидроизоляция марки Денстоп ЭП-106, двухкомпонентная, грунтовочная.</v>
      </c>
      <c r="D36" s="2">
        <f>[1]Source!I29</f>
        <v>0.42</v>
      </c>
      <c r="E36" s="22">
        <f>[1]Source!AB29</f>
        <v>295423.73</v>
      </c>
      <c r="F36" s="22">
        <f>[1]Source!AD29</f>
        <v>0</v>
      </c>
      <c r="G36" s="14">
        <f>[1]Source!O29</f>
        <v>124077.97</v>
      </c>
      <c r="H36" s="14">
        <f>[1]Source!S29</f>
        <v>0</v>
      </c>
      <c r="I36" s="23">
        <f>[1]Source!Q29</f>
        <v>0</v>
      </c>
      <c r="J36" s="23">
        <f>[1]Source!AH29</f>
        <v>0</v>
      </c>
      <c r="K36" s="23">
        <f>[1]Source!U29</f>
        <v>0</v>
      </c>
    </row>
    <row r="37" spans="1:11" ht="14.25">
      <c r="C37" s="16" t="str">
        <f>[1]Source!H29</f>
        <v>т</v>
      </c>
      <c r="D37" s="2"/>
      <c r="E37" s="17">
        <f>[1]Source!AF29</f>
        <v>0</v>
      </c>
      <c r="F37" s="17">
        <f>[1]Source!AE29</f>
        <v>0</v>
      </c>
      <c r="G37" s="14"/>
      <c r="H37" s="14"/>
      <c r="I37" s="14">
        <f>[1]Source!R29</f>
        <v>0</v>
      </c>
      <c r="J37" s="14">
        <f>[1]Source!AI29</f>
        <v>0</v>
      </c>
      <c r="K37" s="14">
        <f>[1]Source!V29</f>
        <v>0</v>
      </c>
    </row>
    <row r="38" spans="1:11" ht="42.75">
      <c r="A38" s="12" t="str">
        <f>[1]Source!E30</f>
        <v>4</v>
      </c>
      <c r="B38" s="12" t="str">
        <f>[1]Source!F30</f>
        <v>Прайс-лист.</v>
      </c>
      <c r="C38" s="8" t="str">
        <f>[1]Source!G30</f>
        <v>Монтаж смотровой подводной  конструкции бассейна с герметичным остеклением акриловыми панелями.</v>
      </c>
      <c r="D38" s="2">
        <f>[1]Source!I30</f>
        <v>325.60000000000002</v>
      </c>
      <c r="E38" s="22">
        <f>[1]Source!AB30</f>
        <v>12711.86</v>
      </c>
      <c r="F38" s="22">
        <f>[1]Source!AD30</f>
        <v>0</v>
      </c>
      <c r="G38" s="14">
        <f>[1]Source!O30</f>
        <v>4138981.62</v>
      </c>
      <c r="H38" s="14">
        <f>[1]Source!S30</f>
        <v>0</v>
      </c>
      <c r="I38" s="23">
        <f>[1]Source!Q30</f>
        <v>0</v>
      </c>
      <c r="J38" s="23">
        <f>[1]Source!AH30</f>
        <v>0</v>
      </c>
      <c r="K38" s="23">
        <f>[1]Source!U30</f>
        <v>0</v>
      </c>
    </row>
    <row r="39" spans="1:11" ht="14.25">
      <c r="C39" s="16" t="str">
        <f>[1]Source!H30</f>
        <v>м2</v>
      </c>
      <c r="D39" s="2"/>
      <c r="E39" s="17">
        <f>[1]Source!AF30</f>
        <v>0</v>
      </c>
      <c r="F39" s="17">
        <f>[1]Source!AE30</f>
        <v>0</v>
      </c>
      <c r="G39" s="14"/>
      <c r="H39" s="14"/>
      <c r="I39" s="14">
        <f>[1]Source!R30</f>
        <v>0</v>
      </c>
      <c r="J39" s="14">
        <f>[1]Source!AI30</f>
        <v>0</v>
      </c>
      <c r="K39" s="14">
        <f>[1]Source!V30</f>
        <v>0</v>
      </c>
    </row>
    <row r="40" spans="1:11" ht="57">
      <c r="A40" s="12" t="str">
        <f>[1]Source!E31</f>
        <v>4,1</v>
      </c>
      <c r="B40" s="12" t="str">
        <f>[1]Source!F31</f>
        <v>Прайс-лист.</v>
      </c>
      <c r="C40" s="8" t="str">
        <f>[1]Source!G31</f>
        <v>Элементы крепления нащельников и деталей обрамления (самонарезающиеся винты, заклёпки,...)</v>
      </c>
      <c r="D40" s="2">
        <f>[1]Source!I31</f>
        <v>0.1</v>
      </c>
      <c r="E40" s="22">
        <f>[1]Source!AB31</f>
        <v>32203.39</v>
      </c>
      <c r="F40" s="22">
        <f>[1]Source!AD31</f>
        <v>0</v>
      </c>
      <c r="G40" s="14">
        <f>[1]Source!O31</f>
        <v>3220.34</v>
      </c>
      <c r="H40" s="14">
        <f>[1]Source!S31</f>
        <v>0</v>
      </c>
      <c r="I40" s="23">
        <f>[1]Source!Q31</f>
        <v>0</v>
      </c>
      <c r="J40" s="23">
        <f>[1]Source!AH31</f>
        <v>0</v>
      </c>
      <c r="K40" s="23">
        <f>[1]Source!U31</f>
        <v>0</v>
      </c>
    </row>
    <row r="41" spans="1:11" ht="14.25">
      <c r="C41" s="16" t="str">
        <f>[1]Source!H31</f>
        <v>т</v>
      </c>
      <c r="D41" s="2"/>
      <c r="E41" s="17">
        <f>[1]Source!AF31</f>
        <v>0</v>
      </c>
      <c r="F41" s="17">
        <f>[1]Source!AE31</f>
        <v>0</v>
      </c>
      <c r="G41" s="14"/>
      <c r="H41" s="14"/>
      <c r="I41" s="14">
        <f>[1]Source!R31</f>
        <v>0</v>
      </c>
      <c r="J41" s="14">
        <f>[1]Source!AI31</f>
        <v>0</v>
      </c>
      <c r="K41" s="14">
        <f>[1]Source!V31</f>
        <v>0</v>
      </c>
    </row>
    <row r="42" spans="1:11" ht="14.25">
      <c r="A42" s="12" t="str">
        <f>[1]Source!E32</f>
        <v>4,2</v>
      </c>
      <c r="B42" s="12" t="str">
        <f>[1]Source!F32</f>
        <v>Прайс-лист.</v>
      </c>
      <c r="C42" s="8" t="str">
        <f>[1]Source!G32</f>
        <v>Акриловые панели 6 000х3 000х120 мм.</v>
      </c>
      <c r="D42" s="2">
        <f>[1]Source!I32</f>
        <v>12</v>
      </c>
      <c r="E42" s="22">
        <f>[1]Source!AB32</f>
        <v>3173728.81</v>
      </c>
      <c r="F42" s="22">
        <f>[1]Source!AD32</f>
        <v>0</v>
      </c>
      <c r="G42" s="14">
        <f>[1]Source!O32</f>
        <v>38084745.719999999</v>
      </c>
      <c r="H42" s="14">
        <f>[1]Source!S32</f>
        <v>0</v>
      </c>
      <c r="I42" s="23">
        <f>[1]Source!Q32</f>
        <v>0</v>
      </c>
      <c r="J42" s="23">
        <f>[1]Source!AH32</f>
        <v>0</v>
      </c>
      <c r="K42" s="23">
        <f>[1]Source!U32</f>
        <v>0</v>
      </c>
    </row>
    <row r="43" spans="1:11" ht="14.25">
      <c r="C43" s="16" t="str">
        <f>[1]Source!H32</f>
        <v>ШТ</v>
      </c>
      <c r="D43" s="2"/>
      <c r="E43" s="17">
        <f>[1]Source!AF32</f>
        <v>0</v>
      </c>
      <c r="F43" s="17">
        <f>[1]Source!AE32</f>
        <v>0</v>
      </c>
      <c r="G43" s="14"/>
      <c r="H43" s="14"/>
      <c r="I43" s="14">
        <f>[1]Source!R32</f>
        <v>0</v>
      </c>
      <c r="J43" s="14">
        <f>[1]Source!AI32</f>
        <v>0</v>
      </c>
      <c r="K43" s="14">
        <f>[1]Source!V32</f>
        <v>0</v>
      </c>
    </row>
    <row r="44" spans="1:11" ht="14.25">
      <c r="A44" s="12" t="str">
        <f>[1]Source!E33</f>
        <v>4,3</v>
      </c>
      <c r="B44" s="12" t="str">
        <f>[1]Source!F33</f>
        <v>Прайс-лист.</v>
      </c>
      <c r="C44" s="8" t="str">
        <f>[1]Source!G33</f>
        <v>Акриловые панели 4 000х3 000х120 мм.</v>
      </c>
      <c r="D44" s="2">
        <f>[1]Source!I33</f>
        <v>3</v>
      </c>
      <c r="E44" s="22">
        <f>[1]Source!AB33</f>
        <v>2196610.17</v>
      </c>
      <c r="F44" s="22">
        <f>[1]Source!AD33</f>
        <v>0</v>
      </c>
      <c r="G44" s="14">
        <f>[1]Source!O33</f>
        <v>6589830.5099999998</v>
      </c>
      <c r="H44" s="14">
        <f>[1]Source!S33</f>
        <v>0</v>
      </c>
      <c r="I44" s="23">
        <f>[1]Source!Q33</f>
        <v>0</v>
      </c>
      <c r="J44" s="23">
        <f>[1]Source!AH33</f>
        <v>0</v>
      </c>
      <c r="K44" s="23">
        <f>[1]Source!U33</f>
        <v>0</v>
      </c>
    </row>
    <row r="45" spans="1:11" ht="14.25">
      <c r="C45" s="16" t="str">
        <f>[1]Source!H33</f>
        <v>ШТ</v>
      </c>
      <c r="D45" s="2"/>
      <c r="E45" s="17">
        <f>[1]Source!AF33</f>
        <v>0</v>
      </c>
      <c r="F45" s="17">
        <f>[1]Source!AE33</f>
        <v>0</v>
      </c>
      <c r="G45" s="14"/>
      <c r="H45" s="14"/>
      <c r="I45" s="14">
        <f>[1]Source!R33</f>
        <v>0</v>
      </c>
      <c r="J45" s="14">
        <f>[1]Source!AI33</f>
        <v>0</v>
      </c>
      <c r="K45" s="14">
        <f>[1]Source!V33</f>
        <v>0</v>
      </c>
    </row>
    <row r="46" spans="1:11" ht="14.25">
      <c r="A46" s="12" t="str">
        <f>[1]Source!E34</f>
        <v>4,4</v>
      </c>
      <c r="B46" s="12" t="str">
        <f>[1]Source!F34</f>
        <v>Прайс-лист.</v>
      </c>
      <c r="C46" s="8" t="str">
        <f>[1]Source!G34</f>
        <v>Акриловые панели 4 500х1 200х120 мм.</v>
      </c>
      <c r="D46" s="2">
        <f>[1]Source!I34</f>
        <v>1</v>
      </c>
      <c r="E46" s="22">
        <f>[1]Source!AB34</f>
        <v>915254.24</v>
      </c>
      <c r="F46" s="22">
        <f>[1]Source!AD34</f>
        <v>0</v>
      </c>
      <c r="G46" s="14">
        <f>[1]Source!O34</f>
        <v>915254.24</v>
      </c>
      <c r="H46" s="14">
        <f>[1]Source!S34</f>
        <v>0</v>
      </c>
      <c r="I46" s="23">
        <f>[1]Source!Q34</f>
        <v>0</v>
      </c>
      <c r="J46" s="23">
        <f>[1]Source!AH34</f>
        <v>0</v>
      </c>
      <c r="K46" s="23">
        <f>[1]Source!U34</f>
        <v>0</v>
      </c>
    </row>
    <row r="47" spans="1:11" ht="14.25">
      <c r="C47" s="16" t="str">
        <f>[1]Source!H34</f>
        <v>ШТ</v>
      </c>
      <c r="D47" s="2"/>
      <c r="E47" s="17">
        <f>[1]Source!AF34</f>
        <v>0</v>
      </c>
      <c r="F47" s="17">
        <f>[1]Source!AE34</f>
        <v>0</v>
      </c>
      <c r="G47" s="14"/>
      <c r="H47" s="14"/>
      <c r="I47" s="14">
        <f>[1]Source!R34</f>
        <v>0</v>
      </c>
      <c r="J47" s="14">
        <f>[1]Source!AI34</f>
        <v>0</v>
      </c>
      <c r="K47" s="14">
        <f>[1]Source!V34</f>
        <v>0</v>
      </c>
    </row>
    <row r="48" spans="1:11" ht="14.25">
      <c r="A48" s="12" t="str">
        <f>[1]Source!E35</f>
        <v>4,5</v>
      </c>
      <c r="B48" s="12" t="str">
        <f>[1]Source!F35</f>
        <v>Прайс-лист.</v>
      </c>
      <c r="C48" s="8" t="str">
        <f>[1]Source!G35</f>
        <v>Акриловые панели 6 000х1 100х80 мм.</v>
      </c>
      <c r="D48" s="2">
        <f>[1]Source!I35</f>
        <v>9</v>
      </c>
      <c r="E48" s="22">
        <f>[1]Source!AB35</f>
        <v>610169.49</v>
      </c>
      <c r="F48" s="22">
        <f>[1]Source!AD35</f>
        <v>0</v>
      </c>
      <c r="G48" s="14">
        <f>[1]Source!O35</f>
        <v>5491525.4100000001</v>
      </c>
      <c r="H48" s="14">
        <f>[1]Source!S35</f>
        <v>0</v>
      </c>
      <c r="I48" s="23">
        <f>[1]Source!Q35</f>
        <v>0</v>
      </c>
      <c r="J48" s="23">
        <f>[1]Source!AH35</f>
        <v>0</v>
      </c>
      <c r="K48" s="23">
        <f>[1]Source!U35</f>
        <v>0</v>
      </c>
    </row>
    <row r="49" spans="1:11" ht="14.25">
      <c r="C49" s="16" t="str">
        <f>[1]Source!H35</f>
        <v>ШТ</v>
      </c>
      <c r="D49" s="2"/>
      <c r="E49" s="17">
        <f>[1]Source!AF35</f>
        <v>0</v>
      </c>
      <c r="F49" s="17">
        <f>[1]Source!AE35</f>
        <v>0</v>
      </c>
      <c r="G49" s="14"/>
      <c r="H49" s="14"/>
      <c r="I49" s="14">
        <f>[1]Source!R35</f>
        <v>0</v>
      </c>
      <c r="J49" s="14">
        <f>[1]Source!AI35</f>
        <v>0</v>
      </c>
      <c r="K49" s="14">
        <f>[1]Source!V35</f>
        <v>0</v>
      </c>
    </row>
    <row r="50" spans="1:11" ht="14.25">
      <c r="A50" s="12" t="str">
        <f>[1]Source!E36</f>
        <v>4,6</v>
      </c>
      <c r="B50" s="12" t="str">
        <f>[1]Source!F36</f>
        <v>Прайс-лист.</v>
      </c>
      <c r="C50" s="8" t="str">
        <f>[1]Source!G36</f>
        <v>Акриловые панели 4 000х1 100х80 мм.</v>
      </c>
      <c r="D50" s="2">
        <f>[1]Source!I36</f>
        <v>2</v>
      </c>
      <c r="E50" s="22">
        <f>[1]Source!AB36</f>
        <v>488135.59</v>
      </c>
      <c r="F50" s="22">
        <f>[1]Source!AD36</f>
        <v>0</v>
      </c>
      <c r="G50" s="14">
        <f>[1]Source!O36</f>
        <v>976271.18</v>
      </c>
      <c r="H50" s="14">
        <f>[1]Source!S36</f>
        <v>0</v>
      </c>
      <c r="I50" s="23">
        <f>[1]Source!Q36</f>
        <v>0</v>
      </c>
      <c r="J50" s="23">
        <f>[1]Source!AH36</f>
        <v>0</v>
      </c>
      <c r="K50" s="23">
        <f>[1]Source!U36</f>
        <v>0</v>
      </c>
    </row>
    <row r="51" spans="1:11" ht="14.25">
      <c r="C51" s="16" t="str">
        <f>[1]Source!H36</f>
        <v>ШТ</v>
      </c>
      <c r="D51" s="2"/>
      <c r="E51" s="17">
        <f>[1]Source!AF36</f>
        <v>0</v>
      </c>
      <c r="F51" s="17">
        <f>[1]Source!AE36</f>
        <v>0</v>
      </c>
      <c r="G51" s="14"/>
      <c r="H51" s="14"/>
      <c r="I51" s="14">
        <f>[1]Source!R36</f>
        <v>0</v>
      </c>
      <c r="J51" s="14">
        <f>[1]Source!AI36</f>
        <v>0</v>
      </c>
      <c r="K51" s="14">
        <f>[1]Source!V36</f>
        <v>0</v>
      </c>
    </row>
    <row r="52" spans="1:11" ht="28.5">
      <c r="A52" s="12" t="str">
        <f>[1]Source!E37</f>
        <v>4,7</v>
      </c>
      <c r="B52" s="12" t="str">
        <f>[1]Source!F37</f>
        <v>Прайс-лист.</v>
      </c>
      <c r="C52" s="8" t="str">
        <f>[1]Source!G37</f>
        <v>Нащельники и детали обрамления из ПБ.</v>
      </c>
      <c r="D52" s="2">
        <f>[1]Source!I37</f>
        <v>89</v>
      </c>
      <c r="E52" s="22">
        <f>[1]Source!AB37</f>
        <v>9322.0300000000007</v>
      </c>
      <c r="F52" s="22">
        <f>[1]Source!AD37</f>
        <v>0</v>
      </c>
      <c r="G52" s="14">
        <f>[1]Source!O37</f>
        <v>829660.67</v>
      </c>
      <c r="H52" s="14">
        <f>[1]Source!S37</f>
        <v>0</v>
      </c>
      <c r="I52" s="23">
        <f>[1]Source!Q37</f>
        <v>0</v>
      </c>
      <c r="J52" s="23">
        <f>[1]Source!AH37</f>
        <v>0</v>
      </c>
      <c r="K52" s="23">
        <f>[1]Source!U37</f>
        <v>0</v>
      </c>
    </row>
    <row r="53" spans="1:11" ht="14.25">
      <c r="C53" s="16" t="str">
        <f>[1]Source!H37</f>
        <v>м2</v>
      </c>
      <c r="D53" s="2"/>
      <c r="E53" s="17">
        <f>[1]Source!AF37</f>
        <v>0</v>
      </c>
      <c r="F53" s="17">
        <f>[1]Source!AE37</f>
        <v>0</v>
      </c>
      <c r="G53" s="14"/>
      <c r="H53" s="14"/>
      <c r="I53" s="14">
        <f>[1]Source!R37</f>
        <v>0</v>
      </c>
      <c r="J53" s="14">
        <f>[1]Source!AI37</f>
        <v>0</v>
      </c>
      <c r="K53" s="14">
        <f>[1]Source!V37</f>
        <v>0</v>
      </c>
    </row>
    <row r="54" spans="1:11" ht="14.25">
      <c r="A54" s="12" t="str">
        <f>[1]Source!E38</f>
        <v>4,8</v>
      </c>
      <c r="B54" s="12" t="str">
        <f>[1]Source!F38</f>
        <v>Прайс-лист.</v>
      </c>
      <c r="C54" s="8" t="str">
        <f>[1]Source!G38</f>
        <v>Уплотнитль резиновый 20х50 мм.</v>
      </c>
      <c r="D54" s="2">
        <f>[1]Source!I38</f>
        <v>186</v>
      </c>
      <c r="E54" s="22">
        <f>[1]Source!AB38</f>
        <v>66.95</v>
      </c>
      <c r="F54" s="22">
        <f>[1]Source!AD38</f>
        <v>0</v>
      </c>
      <c r="G54" s="14">
        <f>[1]Source!O38</f>
        <v>12452.7</v>
      </c>
      <c r="H54" s="14">
        <f>[1]Source!S38</f>
        <v>0</v>
      </c>
      <c r="I54" s="23">
        <f>[1]Source!Q38</f>
        <v>0</v>
      </c>
      <c r="J54" s="23">
        <f>[1]Source!AH38</f>
        <v>0</v>
      </c>
      <c r="K54" s="23">
        <f>[1]Source!U38</f>
        <v>0</v>
      </c>
    </row>
    <row r="55" spans="1:11" ht="14.25">
      <c r="C55" s="16" t="str">
        <f>[1]Source!H38</f>
        <v>м</v>
      </c>
      <c r="D55" s="2"/>
      <c r="E55" s="17">
        <f>[1]Source!AF38</f>
        <v>0</v>
      </c>
      <c r="F55" s="17">
        <f>[1]Source!AE38</f>
        <v>0</v>
      </c>
      <c r="G55" s="14"/>
      <c r="H55" s="14"/>
      <c r="I55" s="14">
        <f>[1]Source!R38</f>
        <v>0</v>
      </c>
      <c r="J55" s="14">
        <f>[1]Source!AI38</f>
        <v>0</v>
      </c>
      <c r="K55" s="14">
        <f>[1]Source!V38</f>
        <v>0</v>
      </c>
    </row>
    <row r="56" spans="1:11" ht="14.25">
      <c r="A56" s="12" t="str">
        <f>[1]Source!E39</f>
        <v>4,9</v>
      </c>
      <c r="B56" s="12" t="str">
        <f>[1]Source!F39</f>
        <v>Прайс-лист.</v>
      </c>
      <c r="C56" s="8" t="str">
        <f>[1]Source!G39</f>
        <v>Трубка из вспененного ПЭ "Вилотерм".</v>
      </c>
      <c r="D56" s="2">
        <f>[1]Source!I39</f>
        <v>186</v>
      </c>
      <c r="E56" s="22">
        <f>[1]Source!AB39</f>
        <v>116.95</v>
      </c>
      <c r="F56" s="22">
        <f>[1]Source!AD39</f>
        <v>0</v>
      </c>
      <c r="G56" s="14">
        <f>[1]Source!O39</f>
        <v>21752.7</v>
      </c>
      <c r="H56" s="14">
        <f>[1]Source!S39</f>
        <v>0</v>
      </c>
      <c r="I56" s="23">
        <f>[1]Source!Q39</f>
        <v>0</v>
      </c>
      <c r="J56" s="23">
        <f>[1]Source!AH39</f>
        <v>0</v>
      </c>
      <c r="K56" s="23">
        <f>[1]Source!U39</f>
        <v>0</v>
      </c>
    </row>
    <row r="57" spans="1:11" ht="14.25">
      <c r="C57" s="16" t="str">
        <f>[1]Source!H39</f>
        <v>м</v>
      </c>
      <c r="D57" s="2"/>
      <c r="E57" s="17">
        <f>[1]Source!AF39</f>
        <v>0</v>
      </c>
      <c r="F57" s="17">
        <f>[1]Source!AE39</f>
        <v>0</v>
      </c>
      <c r="G57" s="14"/>
      <c r="H57" s="14"/>
      <c r="I57" s="14">
        <f>[1]Source!R39</f>
        <v>0</v>
      </c>
      <c r="J57" s="14">
        <f>[1]Source!AI39</f>
        <v>0</v>
      </c>
      <c r="K57" s="14">
        <f>[1]Source!V39</f>
        <v>0</v>
      </c>
    </row>
    <row r="58" spans="1:11" ht="28.5">
      <c r="A58" s="12" t="str">
        <f>[1]Source!E40</f>
        <v>4,10</v>
      </c>
      <c r="B58" s="12" t="str">
        <f>[1]Source!F40</f>
        <v>Прайс-лист.</v>
      </c>
      <c r="C58" s="8" t="str">
        <f>[1]Source!G40</f>
        <v>Безусадочная цементно-песчаная смесь.</v>
      </c>
      <c r="D58" s="2">
        <f>[1]Source!I40</f>
        <v>650</v>
      </c>
      <c r="E58" s="22">
        <f>[1]Source!AB40</f>
        <v>11.86</v>
      </c>
      <c r="F58" s="22">
        <f>[1]Source!AD40</f>
        <v>0</v>
      </c>
      <c r="G58" s="14">
        <f>[1]Source!O40</f>
        <v>7709</v>
      </c>
      <c r="H58" s="14">
        <f>[1]Source!S40</f>
        <v>0</v>
      </c>
      <c r="I58" s="23">
        <f>[1]Source!Q40</f>
        <v>0</v>
      </c>
      <c r="J58" s="23">
        <f>[1]Source!AH40</f>
        <v>0</v>
      </c>
      <c r="K58" s="23">
        <f>[1]Source!U40</f>
        <v>0</v>
      </c>
    </row>
    <row r="59" spans="1:11" ht="14.25">
      <c r="C59" s="16" t="str">
        <f>[1]Source!H40</f>
        <v>кг</v>
      </c>
      <c r="D59" s="2"/>
      <c r="E59" s="17">
        <f>[1]Source!AF40</f>
        <v>0</v>
      </c>
      <c r="F59" s="17">
        <f>[1]Source!AE40</f>
        <v>0</v>
      </c>
      <c r="G59" s="14"/>
      <c r="H59" s="14"/>
      <c r="I59" s="14">
        <f>[1]Source!R40</f>
        <v>0</v>
      </c>
      <c r="J59" s="14">
        <f>[1]Source!AI40</f>
        <v>0</v>
      </c>
      <c r="K59" s="14">
        <f>[1]Source!V40</f>
        <v>0</v>
      </c>
    </row>
    <row r="60" spans="1:11" ht="28.5">
      <c r="A60" s="12" t="str">
        <f>[1]Source!E41</f>
        <v>4,11</v>
      </c>
      <c r="B60" s="12" t="str">
        <f>[1]Source!F41</f>
        <v>Прайс-лист.</v>
      </c>
      <c r="C60" s="8" t="str">
        <f>[1]Source!G41</f>
        <v>Герметик  внутренний Sikasil SG-20 в тубах по 600 млл.</v>
      </c>
      <c r="D60" s="2">
        <f>[1]Source!I41</f>
        <v>78</v>
      </c>
      <c r="E60" s="22">
        <f>[1]Source!AB41</f>
        <v>764.41</v>
      </c>
      <c r="F60" s="22">
        <f>[1]Source!AD41</f>
        <v>0</v>
      </c>
      <c r="G60" s="14">
        <f>[1]Source!O41</f>
        <v>59623.98</v>
      </c>
      <c r="H60" s="14">
        <f>[1]Source!S41</f>
        <v>0</v>
      </c>
      <c r="I60" s="23">
        <f>[1]Source!Q41</f>
        <v>0</v>
      </c>
      <c r="J60" s="23">
        <f>[1]Source!AH41</f>
        <v>0</v>
      </c>
      <c r="K60" s="23">
        <f>[1]Source!U41</f>
        <v>0</v>
      </c>
    </row>
    <row r="61" spans="1:11" ht="14.25">
      <c r="C61" s="16" t="str">
        <f>[1]Source!H41</f>
        <v>ШТ</v>
      </c>
      <c r="D61" s="2"/>
      <c r="E61" s="17">
        <f>[1]Source!AF41</f>
        <v>0</v>
      </c>
      <c r="F61" s="17">
        <f>[1]Source!AE41</f>
        <v>0</v>
      </c>
      <c r="G61" s="14"/>
      <c r="H61" s="14"/>
      <c r="I61" s="14">
        <f>[1]Source!R41</f>
        <v>0</v>
      </c>
      <c r="J61" s="14">
        <f>[1]Source!AI41</f>
        <v>0</v>
      </c>
      <c r="K61" s="14">
        <f>[1]Source!V41</f>
        <v>0</v>
      </c>
    </row>
    <row r="62" spans="1:11" ht="28.5">
      <c r="A62" s="12" t="str">
        <f>[1]Source!E42</f>
        <v>4,12</v>
      </c>
      <c r="B62" s="12" t="str">
        <f>[1]Source!F42</f>
        <v>Прайс-лист.</v>
      </c>
      <c r="C62" s="8" t="str">
        <f>[1]Source!G42</f>
        <v>Герметик  наружный Sikasil SG-20 в тубах по 600 млл.</v>
      </c>
      <c r="D62" s="2">
        <f>[1]Source!I42</f>
        <v>78</v>
      </c>
      <c r="E62" s="22">
        <f>[1]Source!AB42</f>
        <v>767.8</v>
      </c>
      <c r="F62" s="22">
        <f>[1]Source!AD42</f>
        <v>0</v>
      </c>
      <c r="G62" s="14">
        <f>[1]Source!O42</f>
        <v>59888.4</v>
      </c>
      <c r="H62" s="14">
        <f>[1]Source!S42</f>
        <v>0</v>
      </c>
      <c r="I62" s="23">
        <f>[1]Source!Q42</f>
        <v>0</v>
      </c>
      <c r="J62" s="23">
        <f>[1]Source!AH42</f>
        <v>0</v>
      </c>
      <c r="K62" s="23">
        <f>[1]Source!U42</f>
        <v>0</v>
      </c>
    </row>
    <row r="63" spans="1:11" ht="14.25">
      <c r="C63" s="16" t="str">
        <f>[1]Source!H42</f>
        <v>ШТ</v>
      </c>
      <c r="D63" s="2"/>
      <c r="E63" s="17">
        <f>[1]Source!AF42</f>
        <v>0</v>
      </c>
      <c r="F63" s="17">
        <f>[1]Source!AE42</f>
        <v>0</v>
      </c>
      <c r="G63" s="14"/>
      <c r="H63" s="14"/>
      <c r="I63" s="14">
        <f>[1]Source!R42</f>
        <v>0</v>
      </c>
      <c r="J63" s="14">
        <f>[1]Source!AI42</f>
        <v>0</v>
      </c>
      <c r="K63" s="14">
        <f>[1]Source!V42</f>
        <v>0</v>
      </c>
    </row>
    <row r="64" spans="1:11" ht="14.25">
      <c r="A64" s="12" t="str">
        <f>[1]Source!E43</f>
        <v>4,13</v>
      </c>
      <c r="B64" s="12" t="str">
        <f>[1]Source!F43</f>
        <v>Прайс-лист.</v>
      </c>
      <c r="C64" s="8" t="str">
        <f>[1]Source!G43</f>
        <v>Химическая обработка акрила.</v>
      </c>
      <c r="D64" s="2">
        <f>[1]Source!I43</f>
        <v>7</v>
      </c>
      <c r="E64" s="22">
        <f>[1]Source!AB43</f>
        <v>1142.3699999999999</v>
      </c>
      <c r="F64" s="22">
        <f>[1]Source!AD43</f>
        <v>0</v>
      </c>
      <c r="G64" s="14">
        <f>[1]Source!O43</f>
        <v>7996.59</v>
      </c>
      <c r="H64" s="14">
        <f>[1]Source!S43</f>
        <v>0</v>
      </c>
      <c r="I64" s="23">
        <f>[1]Source!Q43</f>
        <v>0</v>
      </c>
      <c r="J64" s="23">
        <f>[1]Source!AH43</f>
        <v>0</v>
      </c>
      <c r="K64" s="23">
        <f>[1]Source!U43</f>
        <v>0</v>
      </c>
    </row>
    <row r="65" spans="1:11" ht="14.25">
      <c r="C65" s="16" t="str">
        <f>[1]Source!H43</f>
        <v>КОМПЛ</v>
      </c>
      <c r="D65" s="2"/>
      <c r="E65" s="17">
        <f>[1]Source!AF43</f>
        <v>0</v>
      </c>
      <c r="F65" s="17">
        <f>[1]Source!AE43</f>
        <v>0</v>
      </c>
      <c r="G65" s="14"/>
      <c r="H65" s="14"/>
      <c r="I65" s="14">
        <f>[1]Source!R43</f>
        <v>0</v>
      </c>
      <c r="J65" s="14">
        <f>[1]Source!AI43</f>
        <v>0</v>
      </c>
      <c r="K65" s="14">
        <f>[1]Source!V43</f>
        <v>0</v>
      </c>
    </row>
    <row r="66" spans="1:11" ht="114">
      <c r="A66" s="12" t="str">
        <f>[1]Source!E44</f>
        <v>5</v>
      </c>
      <c r="B66" s="12" t="str">
        <f>[1]Source!F44</f>
        <v>01-10-01 (МДС 81-42.2008).</v>
      </c>
      <c r="C66" s="8" t="str">
        <f>[1]Source!G44</f>
        <v>Авторское вознаграждение за изготовление полимер-бетонных декораций (ПБД) блока №1 в соответствии с таблицей 01-10-(ОЕРх81-06-01-2001) с учётом стоимости материалов. Патент на полезную модель RU 145555 U1 от 14.08.2014 г.</v>
      </c>
      <c r="D66" s="2">
        <f>[1]Source!I44</f>
        <v>3893</v>
      </c>
      <c r="E66" s="22">
        <f>[1]Source!AB44</f>
        <v>9322.0300000000007</v>
      </c>
      <c r="F66" s="22">
        <f>[1]Source!AD44</f>
        <v>0</v>
      </c>
      <c r="G66" s="14">
        <f>[1]Source!O44</f>
        <v>36290662.789999999</v>
      </c>
      <c r="H66" s="14">
        <f>[1]Source!S44</f>
        <v>0</v>
      </c>
      <c r="I66" s="23">
        <f>[1]Source!Q44</f>
        <v>0</v>
      </c>
      <c r="J66" s="23">
        <f>[1]Source!AH44</f>
        <v>0</v>
      </c>
      <c r="K66" s="23">
        <f>[1]Source!U44</f>
        <v>0</v>
      </c>
    </row>
    <row r="67" spans="1:11" ht="14.25">
      <c r="C67" s="16" t="str">
        <f>[1]Source!H44</f>
        <v>м2</v>
      </c>
      <c r="D67" s="2"/>
      <c r="E67" s="17">
        <f>[1]Source!AF44</f>
        <v>0</v>
      </c>
      <c r="F67" s="17">
        <f>[1]Source!AE44</f>
        <v>0</v>
      </c>
      <c r="G67" s="14"/>
      <c r="H67" s="14"/>
      <c r="I67" s="14">
        <f>[1]Source!R44</f>
        <v>0</v>
      </c>
      <c r="J67" s="14">
        <f>[1]Source!AI44</f>
        <v>0</v>
      </c>
      <c r="K67" s="14">
        <f>[1]Source!V44</f>
        <v>0</v>
      </c>
    </row>
    <row r="68" spans="1:11" ht="28.5">
      <c r="A68" s="12" t="str">
        <f>[1]Source!E45</f>
        <v>6</v>
      </c>
      <c r="B68" s="12" t="str">
        <f>[1]Source!F45</f>
        <v>Прайс-лист.</v>
      </c>
      <c r="C68" s="8" t="str">
        <f>[1]Source!G45</f>
        <v>ПБД - тотемные столбы (диаметр свыше  500 мм., высота - 2 м.)</v>
      </c>
      <c r="D68" s="2">
        <f>[1]Source!I45</f>
        <v>10</v>
      </c>
      <c r="E68" s="22">
        <f>[1]Source!AB45</f>
        <v>116949.15</v>
      </c>
      <c r="F68" s="22">
        <f>[1]Source!AD45</f>
        <v>0</v>
      </c>
      <c r="G68" s="14">
        <f>[1]Source!O45</f>
        <v>1169491.5</v>
      </c>
      <c r="H68" s="14">
        <f>[1]Source!S45</f>
        <v>0</v>
      </c>
      <c r="I68" s="23">
        <f>[1]Source!Q45</f>
        <v>0</v>
      </c>
      <c r="J68" s="23">
        <f>[1]Source!AH45</f>
        <v>0</v>
      </c>
      <c r="K68" s="23">
        <f>[1]Source!U45</f>
        <v>0</v>
      </c>
    </row>
    <row r="69" spans="1:11" ht="14.25">
      <c r="C69" s="16" t="str">
        <f>[1]Source!H45</f>
        <v>ШТ</v>
      </c>
      <c r="D69" s="2"/>
      <c r="E69" s="17">
        <f>[1]Source!AF45</f>
        <v>0</v>
      </c>
      <c r="F69" s="17">
        <f>[1]Source!AE45</f>
        <v>0</v>
      </c>
      <c r="G69" s="14"/>
      <c r="H69" s="14"/>
      <c r="I69" s="14">
        <f>[1]Source!R45</f>
        <v>0</v>
      </c>
      <c r="J69" s="14">
        <f>[1]Source!AI45</f>
        <v>0</v>
      </c>
      <c r="K69" s="14">
        <f>[1]Source!V45</f>
        <v>0</v>
      </c>
    </row>
    <row r="70" spans="1:11" ht="28.5">
      <c r="A70" s="12" t="str">
        <f>[1]Source!E46</f>
        <v>7</v>
      </c>
      <c r="B70" s="12" t="str">
        <f>[1]Source!F46</f>
        <v>Прайс-лист.</v>
      </c>
      <c r="C70" s="8" t="str">
        <f>[1]Source!G46</f>
        <v>ПБД - лодка (ширина - 0,75 м., длина - 1,36 м.).</v>
      </c>
      <c r="D70" s="2">
        <f>[1]Source!I46</f>
        <v>1</v>
      </c>
      <c r="E70" s="22">
        <f>[1]Source!AB46</f>
        <v>411864.41</v>
      </c>
      <c r="F70" s="22">
        <f>[1]Source!AD46</f>
        <v>0</v>
      </c>
      <c r="G70" s="14">
        <f>[1]Source!O46</f>
        <v>411864.41</v>
      </c>
      <c r="H70" s="14">
        <f>[1]Source!S46</f>
        <v>0</v>
      </c>
      <c r="I70" s="23">
        <f>[1]Source!Q46</f>
        <v>0</v>
      </c>
      <c r="J70" s="23">
        <f>[1]Source!AH46</f>
        <v>0</v>
      </c>
      <c r="K70" s="23">
        <f>[1]Source!U46</f>
        <v>0</v>
      </c>
    </row>
    <row r="71" spans="1:11" ht="14.25">
      <c r="C71" s="16" t="str">
        <f>[1]Source!H46</f>
        <v>шт.</v>
      </c>
      <c r="D71" s="2"/>
      <c r="E71" s="17">
        <f>[1]Source!AF46</f>
        <v>0</v>
      </c>
      <c r="F71" s="17">
        <f>[1]Source!AE46</f>
        <v>0</v>
      </c>
      <c r="G71" s="14"/>
      <c r="H71" s="14"/>
      <c r="I71" s="14">
        <f>[1]Source!R46</f>
        <v>0</v>
      </c>
      <c r="J71" s="14">
        <f>[1]Source!AI46</f>
        <v>0</v>
      </c>
      <c r="K71" s="14">
        <f>[1]Source!V46</f>
        <v>0</v>
      </c>
    </row>
    <row r="72" spans="1:11" ht="28.5">
      <c r="A72" s="12" t="str">
        <f>[1]Source!E47</f>
        <v>8</v>
      </c>
      <c r="B72" s="12" t="str">
        <f>[1]Source!F47</f>
        <v>Прайс-лист.</v>
      </c>
      <c r="C72" s="8" t="str">
        <f>[1]Source!G47</f>
        <v>Монтаж стеклянного ограждения смотровой площадки.</v>
      </c>
      <c r="D72" s="2">
        <f>[1]Source!I47</f>
        <v>19</v>
      </c>
      <c r="E72" s="22">
        <f>[1]Source!AB47</f>
        <v>3262.71</v>
      </c>
      <c r="F72" s="22">
        <f>[1]Source!AD47</f>
        <v>0</v>
      </c>
      <c r="G72" s="14">
        <f>[1]Source!O47</f>
        <v>61991.49</v>
      </c>
      <c r="H72" s="14">
        <f>[1]Source!S47</f>
        <v>0</v>
      </c>
      <c r="I72" s="23">
        <f>[1]Source!Q47</f>
        <v>0</v>
      </c>
      <c r="J72" s="23">
        <f>[1]Source!AH47</f>
        <v>0</v>
      </c>
      <c r="K72" s="23">
        <f>[1]Source!U47</f>
        <v>0</v>
      </c>
    </row>
    <row r="73" spans="1:11" ht="14.25">
      <c r="C73" s="16" t="str">
        <f>[1]Source!H47</f>
        <v>м</v>
      </c>
      <c r="D73" s="2"/>
      <c r="E73" s="17">
        <f>[1]Source!AF47</f>
        <v>0</v>
      </c>
      <c r="F73" s="17">
        <f>[1]Source!AE47</f>
        <v>0</v>
      </c>
      <c r="G73" s="14"/>
      <c r="H73" s="14"/>
      <c r="I73" s="14">
        <f>[1]Source!R47</f>
        <v>0</v>
      </c>
      <c r="J73" s="14">
        <f>[1]Source!AI47</f>
        <v>0</v>
      </c>
      <c r="K73" s="14">
        <f>[1]Source!V47</f>
        <v>0</v>
      </c>
    </row>
    <row r="74" spans="1:11" ht="14.25">
      <c r="A74" s="12" t="str">
        <f>[1]Source!E48</f>
        <v>8,1</v>
      </c>
      <c r="B74" s="12" t="str">
        <f>[1]Source!F48</f>
        <v>Прайс-лист.</v>
      </c>
      <c r="C74" s="8" t="str">
        <f>[1]Source!G48</f>
        <v>Триплекс 4.4.4 мм.</v>
      </c>
      <c r="D74" s="2">
        <f>[1]Source!I48</f>
        <v>19</v>
      </c>
      <c r="E74" s="22">
        <f>[1]Source!AB48</f>
        <v>8576.27</v>
      </c>
      <c r="F74" s="22">
        <f>[1]Source!AD48</f>
        <v>0</v>
      </c>
      <c r="G74" s="14">
        <f>[1]Source!O48</f>
        <v>162949.13</v>
      </c>
      <c r="H74" s="14">
        <f>[1]Source!S48</f>
        <v>0</v>
      </c>
      <c r="I74" s="23">
        <f>[1]Source!Q48</f>
        <v>0</v>
      </c>
      <c r="J74" s="23">
        <f>[1]Source!AH48</f>
        <v>0</v>
      </c>
      <c r="K74" s="23">
        <f>[1]Source!U48</f>
        <v>0</v>
      </c>
    </row>
    <row r="75" spans="1:11" ht="14.25">
      <c r="C75" s="16" t="str">
        <f>[1]Source!H48</f>
        <v>м2</v>
      </c>
      <c r="D75" s="2"/>
      <c r="E75" s="17">
        <f>[1]Source!AF48</f>
        <v>0</v>
      </c>
      <c r="F75" s="17">
        <f>[1]Source!AE48</f>
        <v>0</v>
      </c>
      <c r="G75" s="14"/>
      <c r="H75" s="14"/>
      <c r="I75" s="14">
        <f>[1]Source!R48</f>
        <v>0</v>
      </c>
      <c r="J75" s="14">
        <f>[1]Source!AI48</f>
        <v>0</v>
      </c>
      <c r="K75" s="14">
        <f>[1]Source!V48</f>
        <v>0</v>
      </c>
    </row>
    <row r="76" spans="1:11" ht="42.75">
      <c r="A76" s="12" t="str">
        <f>[1]Source!E49</f>
        <v>8,2</v>
      </c>
      <c r="B76" s="12" t="str">
        <f>[1]Source!F49</f>
        <v>Прайс-лист.</v>
      </c>
      <c r="C76" s="8" t="str">
        <f>[1]Source!G49</f>
        <v>Т-102 AL КОМПЛЕКТ-12 (анод). Профиль для стеклянных ограждений 12 мм.</v>
      </c>
      <c r="D76" s="2">
        <f>[1]Source!I49</f>
        <v>19</v>
      </c>
      <c r="E76" s="22">
        <f>[1]Source!AB49</f>
        <v>5313.56</v>
      </c>
      <c r="F76" s="22">
        <f>[1]Source!AD49</f>
        <v>0</v>
      </c>
      <c r="G76" s="14">
        <f>[1]Source!O49</f>
        <v>100957.64</v>
      </c>
      <c r="H76" s="14">
        <f>[1]Source!S49</f>
        <v>0</v>
      </c>
      <c r="I76" s="23">
        <f>[1]Source!Q49</f>
        <v>0</v>
      </c>
      <c r="J76" s="23">
        <f>[1]Source!AH49</f>
        <v>0</v>
      </c>
      <c r="K76" s="23">
        <f>[1]Source!U49</f>
        <v>0</v>
      </c>
    </row>
    <row r="77" spans="1:11" ht="14.25">
      <c r="C77" s="16" t="str">
        <f>[1]Source!H49</f>
        <v>м</v>
      </c>
      <c r="D77" s="2"/>
      <c r="E77" s="17">
        <f>[1]Source!AF49</f>
        <v>0</v>
      </c>
      <c r="F77" s="17">
        <f>[1]Source!AE49</f>
        <v>0</v>
      </c>
      <c r="G77" s="14"/>
      <c r="H77" s="14"/>
      <c r="I77" s="14">
        <f>[1]Source!R49</f>
        <v>0</v>
      </c>
      <c r="J77" s="14">
        <f>[1]Source!AI49</f>
        <v>0</v>
      </c>
      <c r="K77" s="14">
        <f>[1]Source!V49</f>
        <v>0</v>
      </c>
    </row>
    <row r="78" spans="1:11" ht="28.5">
      <c r="A78" s="12" t="str">
        <f>[1]Source!E50</f>
        <v>8,3</v>
      </c>
      <c r="B78" s="12" t="str">
        <f>[1]Source!F50</f>
        <v>Прайс-лист.</v>
      </c>
      <c r="C78" s="8" t="str">
        <f>[1]Source!G50</f>
        <v>Т-105 SSS Поручень для лестничных ограждений SUS304 Размер 50х50 мм.</v>
      </c>
      <c r="D78" s="2">
        <f>[1]Source!I50</f>
        <v>19</v>
      </c>
      <c r="E78" s="22">
        <f>[1]Source!AB50</f>
        <v>1230.51</v>
      </c>
      <c r="F78" s="22">
        <f>[1]Source!AD50</f>
        <v>0</v>
      </c>
      <c r="G78" s="14">
        <f>[1]Source!O50</f>
        <v>23379.69</v>
      </c>
      <c r="H78" s="14">
        <f>[1]Source!S50</f>
        <v>0</v>
      </c>
      <c r="I78" s="23">
        <f>[1]Source!Q50</f>
        <v>0</v>
      </c>
      <c r="J78" s="23">
        <f>[1]Source!AH50</f>
        <v>0</v>
      </c>
      <c r="K78" s="23">
        <f>[1]Source!U50</f>
        <v>0</v>
      </c>
    </row>
    <row r="79" spans="1:11" ht="14.25">
      <c r="C79" s="16" t="str">
        <f>[1]Source!H50</f>
        <v>м</v>
      </c>
      <c r="D79" s="2"/>
      <c r="E79" s="17">
        <f>[1]Source!AF50</f>
        <v>0</v>
      </c>
      <c r="F79" s="17">
        <f>[1]Source!AE50</f>
        <v>0</v>
      </c>
      <c r="G79" s="14"/>
      <c r="H79" s="14"/>
      <c r="I79" s="14">
        <f>[1]Source!R50</f>
        <v>0</v>
      </c>
      <c r="J79" s="14">
        <f>[1]Source!AI50</f>
        <v>0</v>
      </c>
      <c r="K79" s="14">
        <f>[1]Source!V50</f>
        <v>0</v>
      </c>
    </row>
    <row r="80" spans="1:11" ht="28.5">
      <c r="A80" s="12" t="str">
        <f>[1]Source!E51</f>
        <v>8,4</v>
      </c>
      <c r="B80" s="12" t="str">
        <f>[1]Source!F51</f>
        <v>Прайс-лист.</v>
      </c>
      <c r="C80" s="8" t="str">
        <f>[1]Source!G51</f>
        <v>Уплотнитель для стекла 16 мм. для поручня 50х50 мм.(длина</v>
      </c>
      <c r="D80" s="2">
        <f>[1]Source!I51</f>
        <v>19</v>
      </c>
      <c r="E80" s="22">
        <f>[1]Source!AB51</f>
        <v>271.19</v>
      </c>
      <c r="F80" s="22">
        <f>[1]Source!AD51</f>
        <v>0</v>
      </c>
      <c r="G80" s="14">
        <f>[1]Source!O51</f>
        <v>5152.6099999999997</v>
      </c>
      <c r="H80" s="14">
        <f>[1]Source!S51</f>
        <v>0</v>
      </c>
      <c r="I80" s="23">
        <f>[1]Source!Q51</f>
        <v>0</v>
      </c>
      <c r="J80" s="23">
        <f>[1]Source!AH51</f>
        <v>0</v>
      </c>
      <c r="K80" s="23">
        <f>[1]Source!U51</f>
        <v>0</v>
      </c>
    </row>
    <row r="81" spans="1:11" ht="14.25">
      <c r="C81" s="16" t="str">
        <f>[1]Source!H51</f>
        <v>м</v>
      </c>
      <c r="D81" s="2"/>
      <c r="E81" s="17">
        <f>[1]Source!AF51</f>
        <v>0</v>
      </c>
      <c r="F81" s="17">
        <f>[1]Source!AE51</f>
        <v>0</v>
      </c>
      <c r="G81" s="14"/>
      <c r="H81" s="14"/>
      <c r="I81" s="14">
        <f>[1]Source!R51</f>
        <v>0</v>
      </c>
      <c r="J81" s="14">
        <f>[1]Source!AI51</f>
        <v>0</v>
      </c>
      <c r="K81" s="14">
        <f>[1]Source!V51</f>
        <v>0</v>
      </c>
    </row>
    <row r="82" spans="1:11" ht="42.75">
      <c r="A82" s="12" t="str">
        <f>[1]Source!E52</f>
        <v>9</v>
      </c>
      <c r="B82" s="12" t="str">
        <f>[1]Source!F52</f>
        <v>Прайс-лист.</v>
      </c>
      <c r="C82" s="8" t="str">
        <f>[1]Source!G52</f>
        <v>Монтаж сухого остекления в металлокаркасе с  триплексом 10.10.10 мм.</v>
      </c>
      <c r="D82" s="2">
        <f>[1]Source!I52</f>
        <v>110.6</v>
      </c>
      <c r="E82" s="22">
        <f>[1]Source!AB52</f>
        <v>12711.86</v>
      </c>
      <c r="F82" s="22">
        <f>[1]Source!AD52</f>
        <v>0</v>
      </c>
      <c r="G82" s="14">
        <f>[1]Source!O52</f>
        <v>1405931.72</v>
      </c>
      <c r="H82" s="14">
        <f>[1]Source!S52</f>
        <v>0</v>
      </c>
      <c r="I82" s="23">
        <f>[1]Source!Q52</f>
        <v>0</v>
      </c>
      <c r="J82" s="23">
        <f>[1]Source!AH52</f>
        <v>0</v>
      </c>
      <c r="K82" s="23">
        <f>[1]Source!U52</f>
        <v>0</v>
      </c>
    </row>
    <row r="83" spans="1:11" ht="14.25">
      <c r="C83" s="16" t="str">
        <f>[1]Source!H52</f>
        <v>м2</v>
      </c>
      <c r="D83" s="2"/>
      <c r="E83" s="17">
        <f>[1]Source!AF52</f>
        <v>0</v>
      </c>
      <c r="F83" s="17">
        <f>[1]Source!AE52</f>
        <v>0</v>
      </c>
      <c r="G83" s="14"/>
      <c r="H83" s="14"/>
      <c r="I83" s="14">
        <f>[1]Source!R52</f>
        <v>0</v>
      </c>
      <c r="J83" s="14">
        <f>[1]Source!AI52</f>
        <v>0</v>
      </c>
      <c r="K83" s="14">
        <f>[1]Source!V52</f>
        <v>0</v>
      </c>
    </row>
    <row r="84" spans="1:11" ht="14.25">
      <c r="A84" s="12" t="str">
        <f>[1]Source!E53</f>
        <v>9,1</v>
      </c>
      <c r="B84" s="12" t="str">
        <f>[1]Source!F53</f>
        <v>Прайс-лист.</v>
      </c>
      <c r="C84" s="8" t="str">
        <f>[1]Source!G53</f>
        <v>Труба профильная 120х120х6 мм.</v>
      </c>
      <c r="D84" s="2">
        <f>[1]Source!I53</f>
        <v>90</v>
      </c>
      <c r="E84" s="22">
        <f>[1]Source!AB53</f>
        <v>898.31</v>
      </c>
      <c r="F84" s="22">
        <f>[1]Source!AD53</f>
        <v>0</v>
      </c>
      <c r="G84" s="14">
        <f>[1]Source!O53</f>
        <v>80847.899999999994</v>
      </c>
      <c r="H84" s="14">
        <f>[1]Source!S53</f>
        <v>0</v>
      </c>
      <c r="I84" s="23">
        <f>[1]Source!Q53</f>
        <v>0</v>
      </c>
      <c r="J84" s="23">
        <f>[1]Source!AH53</f>
        <v>0</v>
      </c>
      <c r="K84" s="23">
        <f>[1]Source!U53</f>
        <v>0</v>
      </c>
    </row>
    <row r="85" spans="1:11" ht="14.25">
      <c r="C85" s="16" t="str">
        <f>[1]Source!H53</f>
        <v>м</v>
      </c>
      <c r="D85" s="2"/>
      <c r="E85" s="17">
        <f>[1]Source!AF53</f>
        <v>0</v>
      </c>
      <c r="F85" s="17">
        <f>[1]Source!AE53</f>
        <v>0</v>
      </c>
      <c r="G85" s="14"/>
      <c r="H85" s="14"/>
      <c r="I85" s="14">
        <f>[1]Source!R53</f>
        <v>0</v>
      </c>
      <c r="J85" s="14">
        <f>[1]Source!AI53</f>
        <v>0</v>
      </c>
      <c r="K85" s="14">
        <f>[1]Source!V53</f>
        <v>0</v>
      </c>
    </row>
    <row r="86" spans="1:11" ht="14.25">
      <c r="A86" s="12" t="str">
        <f>[1]Source!E54</f>
        <v>9,2</v>
      </c>
      <c r="B86" s="12" t="str">
        <f>[1]Source!F54</f>
        <v>Прайс-лист.</v>
      </c>
      <c r="C86" s="8" t="str">
        <f>[1]Source!G54</f>
        <v>Труба профильная 150х150х8 мм.</v>
      </c>
      <c r="D86" s="2">
        <f>[1]Source!I54</f>
        <v>59.999999999999993</v>
      </c>
      <c r="E86" s="22">
        <f>[1]Source!AB54</f>
        <v>1515.25</v>
      </c>
      <c r="F86" s="22">
        <f>[1]Source!AD54</f>
        <v>0</v>
      </c>
      <c r="G86" s="14">
        <f>[1]Source!O54</f>
        <v>90915</v>
      </c>
      <c r="H86" s="14">
        <f>[1]Source!S54</f>
        <v>0</v>
      </c>
      <c r="I86" s="23">
        <f>[1]Source!Q54</f>
        <v>0</v>
      </c>
      <c r="J86" s="23">
        <f>[1]Source!AH54</f>
        <v>0</v>
      </c>
      <c r="K86" s="23">
        <f>[1]Source!U54</f>
        <v>0</v>
      </c>
    </row>
    <row r="87" spans="1:11" ht="14.25">
      <c r="C87" s="16" t="str">
        <f>[1]Source!H54</f>
        <v>м</v>
      </c>
      <c r="D87" s="2"/>
      <c r="E87" s="17">
        <f>[1]Source!AF54</f>
        <v>0</v>
      </c>
      <c r="F87" s="17">
        <f>[1]Source!AE54</f>
        <v>0</v>
      </c>
      <c r="G87" s="14"/>
      <c r="H87" s="14"/>
      <c r="I87" s="14">
        <f>[1]Source!R54</f>
        <v>0</v>
      </c>
      <c r="J87" s="14">
        <f>[1]Source!AI54</f>
        <v>0</v>
      </c>
      <c r="K87" s="14">
        <f>[1]Source!V54</f>
        <v>0</v>
      </c>
    </row>
    <row r="88" spans="1:11" ht="28.5">
      <c r="A88" s="12" t="str">
        <f>[1]Source!E55</f>
        <v>10</v>
      </c>
      <c r="B88" s="12" t="str">
        <f>[1]Source!F55</f>
        <v>Прайс-лист.</v>
      </c>
      <c r="C88" s="8" t="str">
        <f>[1]Source!G55</f>
        <v>Монтаж стеклопакета 6000х2000х10х4.4.4. мм.</v>
      </c>
      <c r="D88" s="2">
        <f>[1]Source!I55</f>
        <v>12</v>
      </c>
      <c r="E88" s="22">
        <f>[1]Source!AB55</f>
        <v>12711.86</v>
      </c>
      <c r="F88" s="22">
        <f>[1]Source!AD55</f>
        <v>0</v>
      </c>
      <c r="G88" s="14">
        <f>[1]Source!O55</f>
        <v>152542.32</v>
      </c>
      <c r="H88" s="14">
        <f>[1]Source!S55</f>
        <v>0</v>
      </c>
      <c r="I88" s="23">
        <f>[1]Source!Q55</f>
        <v>0</v>
      </c>
      <c r="J88" s="23">
        <f>[1]Source!AH55</f>
        <v>0</v>
      </c>
      <c r="K88" s="23">
        <f>[1]Source!U55</f>
        <v>0</v>
      </c>
    </row>
    <row r="89" spans="1:11" ht="14.25">
      <c r="C89" s="16" t="str">
        <f>[1]Source!H55</f>
        <v>М.</v>
      </c>
      <c r="D89" s="2"/>
      <c r="E89" s="17">
        <f>[1]Source!AF55</f>
        <v>0</v>
      </c>
      <c r="F89" s="17">
        <f>[1]Source!AE55</f>
        <v>0</v>
      </c>
      <c r="G89" s="14"/>
      <c r="H89" s="14"/>
      <c r="I89" s="14">
        <f>[1]Source!R55</f>
        <v>0</v>
      </c>
      <c r="J89" s="14">
        <f>[1]Source!AI55</f>
        <v>0</v>
      </c>
      <c r="K89" s="14">
        <f>[1]Source!V55</f>
        <v>0</v>
      </c>
    </row>
    <row r="90" spans="1:11" ht="57">
      <c r="A90" s="12" t="str">
        <f>[1]Source!E56</f>
        <v>10,1</v>
      </c>
      <c r="B90" s="12" t="str">
        <f>[1]Source!F56</f>
        <v>Прайс-лист.</v>
      </c>
      <c r="C90" s="8" t="str">
        <f>[1]Source!G56</f>
        <v>Стеклопакет однокамерный 6000х2000 мм. Внутреннее стекло - триплекс 3х4 мм., наружное стекло - калёное просветлённое стекло 10 мм.</v>
      </c>
      <c r="D90" s="2">
        <f>[1]Source!I56</f>
        <v>1</v>
      </c>
      <c r="E90" s="22">
        <f>[1]Source!AB56</f>
        <v>232677.97</v>
      </c>
      <c r="F90" s="22">
        <f>[1]Source!AD56</f>
        <v>0</v>
      </c>
      <c r="G90" s="14">
        <f>[1]Source!O56</f>
        <v>232677.97</v>
      </c>
      <c r="H90" s="14">
        <f>[1]Source!S56</f>
        <v>0</v>
      </c>
      <c r="I90" s="23">
        <f>[1]Source!Q56</f>
        <v>0</v>
      </c>
      <c r="J90" s="23">
        <f>[1]Source!AH56</f>
        <v>0</v>
      </c>
      <c r="K90" s="23">
        <f>[1]Source!U56</f>
        <v>0</v>
      </c>
    </row>
    <row r="91" spans="1:11" ht="14.25">
      <c r="C91" s="16" t="str">
        <f>[1]Source!H56</f>
        <v>ШТ</v>
      </c>
      <c r="D91" s="2"/>
      <c r="E91" s="17">
        <f>[1]Source!AF56</f>
        <v>0</v>
      </c>
      <c r="F91" s="17">
        <f>[1]Source!AE56</f>
        <v>0</v>
      </c>
      <c r="G91" s="14"/>
      <c r="H91" s="14"/>
      <c r="I91" s="14">
        <f>[1]Source!R56</f>
        <v>0</v>
      </c>
      <c r="J91" s="14">
        <f>[1]Source!AI56</f>
        <v>0</v>
      </c>
      <c r="K91" s="14">
        <f>[1]Source!V56</f>
        <v>0</v>
      </c>
    </row>
    <row r="92" spans="1:11" ht="28.5">
      <c r="A92" s="12" t="str">
        <f>[1]Source!E57</f>
        <v>11</v>
      </c>
      <c r="B92" s="12" t="str">
        <f>[1]Source!F57</f>
        <v>Прайс-лист.</v>
      </c>
      <c r="C92" s="8" t="str">
        <f>[1]Source!G57</f>
        <v>Монтаж электро-изгороди в вольере белого медведя.</v>
      </c>
      <c r="D92" s="2">
        <f>[1]Source!I57</f>
        <v>1</v>
      </c>
      <c r="E92" s="22">
        <f>[1]Source!AB57</f>
        <v>222457.63</v>
      </c>
      <c r="F92" s="22">
        <f>[1]Source!AD57</f>
        <v>0</v>
      </c>
      <c r="G92" s="14">
        <f>[1]Source!O57</f>
        <v>222457.63</v>
      </c>
      <c r="H92" s="14">
        <f>[1]Source!S57</f>
        <v>0</v>
      </c>
      <c r="I92" s="23">
        <f>[1]Source!Q57</f>
        <v>0</v>
      </c>
      <c r="J92" s="23">
        <f>[1]Source!AH57</f>
        <v>0</v>
      </c>
      <c r="K92" s="23">
        <f>[1]Source!U57</f>
        <v>0</v>
      </c>
    </row>
    <row r="93" spans="1:11" ht="14.25">
      <c r="C93" s="16" t="str">
        <f>[1]Source!H57</f>
        <v>КОМПЛ</v>
      </c>
      <c r="D93" s="2"/>
      <c r="E93" s="17">
        <f>[1]Source!AF57</f>
        <v>0</v>
      </c>
      <c r="F93" s="17">
        <f>[1]Source!AE57</f>
        <v>0</v>
      </c>
      <c r="G93" s="14"/>
      <c r="H93" s="14"/>
      <c r="I93" s="14">
        <f>[1]Source!R57</f>
        <v>0</v>
      </c>
      <c r="J93" s="14">
        <f>[1]Source!AI57</f>
        <v>0</v>
      </c>
      <c r="K93" s="14">
        <f>[1]Source!V57</f>
        <v>0</v>
      </c>
    </row>
    <row r="94" spans="1:11" ht="14.25">
      <c r="A94" s="12" t="str">
        <f>[1]Source!E58</f>
        <v>11,1</v>
      </c>
      <c r="B94" s="12" t="str">
        <f>[1]Source!F58</f>
        <v>Прайс-лист.</v>
      </c>
      <c r="C94" s="8" t="str">
        <f>[1]Source!G58</f>
        <v>Генератор импульсов OLLI Protector 11.</v>
      </c>
      <c r="D94" s="2">
        <f>[1]Source!I58</f>
        <v>1</v>
      </c>
      <c r="E94" s="22">
        <f>[1]Source!AB58</f>
        <v>43347.46</v>
      </c>
      <c r="F94" s="22">
        <f>[1]Source!AD58</f>
        <v>0</v>
      </c>
      <c r="G94" s="14">
        <f>[1]Source!O58</f>
        <v>43347.46</v>
      </c>
      <c r="H94" s="14">
        <f>[1]Source!S58</f>
        <v>0</v>
      </c>
      <c r="I94" s="23">
        <f>[1]Source!Q58</f>
        <v>0</v>
      </c>
      <c r="J94" s="23">
        <f>[1]Source!AH58</f>
        <v>0</v>
      </c>
      <c r="K94" s="23">
        <f>[1]Source!U58</f>
        <v>0</v>
      </c>
    </row>
    <row r="95" spans="1:11" ht="14.25">
      <c r="C95" s="16" t="str">
        <f>[1]Source!H58</f>
        <v>ШТ</v>
      </c>
      <c r="D95" s="2"/>
      <c r="E95" s="17">
        <f>[1]Source!AF58</f>
        <v>0</v>
      </c>
      <c r="F95" s="17">
        <f>[1]Source!AE58</f>
        <v>0</v>
      </c>
      <c r="G95" s="14"/>
      <c r="H95" s="14"/>
      <c r="I95" s="14">
        <f>[1]Source!R58</f>
        <v>0</v>
      </c>
      <c r="J95" s="14">
        <f>[1]Source!AI58</f>
        <v>0</v>
      </c>
      <c r="K95" s="14">
        <f>[1]Source!V58</f>
        <v>0</v>
      </c>
    </row>
    <row r="96" spans="1:11" ht="14.25">
      <c r="A96" s="12" t="str">
        <f>[1]Source!E59</f>
        <v>11,2</v>
      </c>
      <c r="B96" s="12" t="str">
        <f>[1]Source!F59</f>
        <v>Прайс-лист.</v>
      </c>
      <c r="C96" s="8" t="str">
        <f>[1]Source!G59</f>
        <v>Стойки металлические 1,15 м.</v>
      </c>
      <c r="D96" s="2">
        <f>[1]Source!I59</f>
        <v>115</v>
      </c>
      <c r="E96" s="22">
        <f>[1]Source!AB59</f>
        <v>689.83</v>
      </c>
      <c r="F96" s="22">
        <f>[1]Source!AD59</f>
        <v>0</v>
      </c>
      <c r="G96" s="14">
        <f>[1]Source!O59</f>
        <v>79330.45</v>
      </c>
      <c r="H96" s="14">
        <f>[1]Source!S59</f>
        <v>0</v>
      </c>
      <c r="I96" s="23">
        <f>[1]Source!Q59</f>
        <v>0</v>
      </c>
      <c r="J96" s="23">
        <f>[1]Source!AH59</f>
        <v>0</v>
      </c>
      <c r="K96" s="23">
        <f>[1]Source!U59</f>
        <v>0</v>
      </c>
    </row>
    <row r="97" spans="1:11" ht="14.25">
      <c r="C97" s="16" t="str">
        <f>[1]Source!H59</f>
        <v>ШТ</v>
      </c>
      <c r="D97" s="2"/>
      <c r="E97" s="17">
        <f>[1]Source!AF59</f>
        <v>0</v>
      </c>
      <c r="F97" s="17">
        <f>[1]Source!AE59</f>
        <v>0</v>
      </c>
      <c r="G97" s="14"/>
      <c r="H97" s="14"/>
      <c r="I97" s="14">
        <f>[1]Source!R59</f>
        <v>0</v>
      </c>
      <c r="J97" s="14">
        <f>[1]Source!AI59</f>
        <v>0</v>
      </c>
      <c r="K97" s="14">
        <f>[1]Source!V59</f>
        <v>0</v>
      </c>
    </row>
    <row r="98" spans="1:11" ht="14.25">
      <c r="A98" s="12" t="str">
        <f>[1]Source!E60</f>
        <v>11,3</v>
      </c>
      <c r="B98" s="12" t="str">
        <f>[1]Source!F60</f>
        <v>Прайс-лист.</v>
      </c>
      <c r="C98" s="8" t="str">
        <f>[1]Source!G60</f>
        <v>Изоляторы OLLI.(упак. - 25 шт.)</v>
      </c>
      <c r="D98" s="2">
        <f>[1]Source!I60</f>
        <v>26</v>
      </c>
      <c r="E98" s="22">
        <f>[1]Source!AB60</f>
        <v>932.2</v>
      </c>
      <c r="F98" s="22">
        <f>[1]Source!AD60</f>
        <v>0</v>
      </c>
      <c r="G98" s="14">
        <f>[1]Source!O60</f>
        <v>24237.200000000001</v>
      </c>
      <c r="H98" s="14">
        <f>[1]Source!S60</f>
        <v>0</v>
      </c>
      <c r="I98" s="23">
        <f>[1]Source!Q60</f>
        <v>0</v>
      </c>
      <c r="J98" s="23">
        <f>[1]Source!AH60</f>
        <v>0</v>
      </c>
      <c r="K98" s="23">
        <f>[1]Source!U60</f>
        <v>0</v>
      </c>
    </row>
    <row r="99" spans="1:11" ht="14.25">
      <c r="C99" s="16" t="str">
        <f>[1]Source!H60</f>
        <v>ШТ</v>
      </c>
      <c r="D99" s="2"/>
      <c r="E99" s="17">
        <f>[1]Source!AF60</f>
        <v>0</v>
      </c>
      <c r="F99" s="17">
        <f>[1]Source!AE60</f>
        <v>0</v>
      </c>
      <c r="G99" s="14"/>
      <c r="H99" s="14"/>
      <c r="I99" s="14">
        <f>[1]Source!R60</f>
        <v>0</v>
      </c>
      <c r="J99" s="14">
        <f>[1]Source!AI60</f>
        <v>0</v>
      </c>
      <c r="K99" s="14">
        <f>[1]Source!V60</f>
        <v>0</v>
      </c>
    </row>
    <row r="100" spans="1:11" ht="14.25">
      <c r="A100" s="12" t="str">
        <f>[1]Source!E61</f>
        <v>11,4</v>
      </c>
      <c r="B100" s="12" t="str">
        <f>[1]Source!F61</f>
        <v>Прайс-лист.</v>
      </c>
      <c r="C100" s="8" t="str">
        <f>[1]Source!G61</f>
        <v>Трос 3 мм. (упак. - 1000 м.)</v>
      </c>
      <c r="D100" s="2">
        <f>[1]Source!I61</f>
        <v>2</v>
      </c>
      <c r="E100" s="22">
        <f>[1]Source!AB61</f>
        <v>4847.46</v>
      </c>
      <c r="F100" s="22">
        <f>[1]Source!AD61</f>
        <v>0</v>
      </c>
      <c r="G100" s="14">
        <f>[1]Source!O61</f>
        <v>9694.92</v>
      </c>
      <c r="H100" s="14">
        <f>[1]Source!S61</f>
        <v>0</v>
      </c>
      <c r="I100" s="23">
        <f>[1]Source!Q61</f>
        <v>0</v>
      </c>
      <c r="J100" s="23">
        <f>[1]Source!AH61</f>
        <v>0</v>
      </c>
      <c r="K100" s="23">
        <f>[1]Source!U61</f>
        <v>0</v>
      </c>
    </row>
    <row r="101" spans="1:11" ht="14.25">
      <c r="C101" s="16" t="str">
        <f>[1]Source!H61</f>
        <v>ШТ</v>
      </c>
      <c r="D101" s="2"/>
      <c r="E101" s="17">
        <f>[1]Source!AF61</f>
        <v>0</v>
      </c>
      <c r="F101" s="17">
        <f>[1]Source!AE61</f>
        <v>0</v>
      </c>
      <c r="G101" s="14"/>
      <c r="H101" s="14"/>
      <c r="I101" s="14">
        <f>[1]Source!R61</f>
        <v>0</v>
      </c>
      <c r="J101" s="14">
        <f>[1]Source!AI61</f>
        <v>0</v>
      </c>
      <c r="K101" s="14">
        <f>[1]Source!V61</f>
        <v>0</v>
      </c>
    </row>
    <row r="102" spans="1:11" ht="14.25">
      <c r="A102" s="12" t="str">
        <f>[1]Source!E62</f>
        <v>11,5</v>
      </c>
      <c r="B102" s="12" t="str">
        <f>[1]Source!F62</f>
        <v>Прайс-лист.</v>
      </c>
      <c r="C102" s="8" t="str">
        <f>[1]Source!G62</f>
        <v>Натяжители (упак. - 10 шт.)</v>
      </c>
      <c r="D102" s="2">
        <f>[1]Source!I62</f>
        <v>4</v>
      </c>
      <c r="E102" s="22">
        <f>[1]Source!AB62</f>
        <v>570.34</v>
      </c>
      <c r="F102" s="22">
        <f>[1]Source!AD62</f>
        <v>0</v>
      </c>
      <c r="G102" s="14">
        <f>[1]Source!O62</f>
        <v>2281.36</v>
      </c>
      <c r="H102" s="14">
        <f>[1]Source!S62</f>
        <v>0</v>
      </c>
      <c r="I102" s="23">
        <f>[1]Source!Q62</f>
        <v>0</v>
      </c>
      <c r="J102" s="23">
        <f>[1]Source!AH62</f>
        <v>0</v>
      </c>
      <c r="K102" s="23">
        <f>[1]Source!U62</f>
        <v>0</v>
      </c>
    </row>
    <row r="103" spans="1:11" ht="14.25">
      <c r="C103" s="16" t="str">
        <f>[1]Source!H62</f>
        <v>шт.</v>
      </c>
      <c r="D103" s="2"/>
      <c r="E103" s="17">
        <f>[1]Source!AF62</f>
        <v>0</v>
      </c>
      <c r="F103" s="17">
        <f>[1]Source!AE62</f>
        <v>0</v>
      </c>
      <c r="G103" s="14"/>
      <c r="H103" s="14"/>
      <c r="I103" s="14">
        <f>[1]Source!R62</f>
        <v>0</v>
      </c>
      <c r="J103" s="14">
        <f>[1]Source!AI62</f>
        <v>0</v>
      </c>
      <c r="K103" s="14">
        <f>[1]Source!V62</f>
        <v>0</v>
      </c>
    </row>
    <row r="104" spans="1:11" ht="14.25">
      <c r="A104" s="12" t="str">
        <f>[1]Source!E63</f>
        <v>11,6</v>
      </c>
      <c r="B104" s="12" t="str">
        <f>[1]Source!F63</f>
        <v>Прайс-лист.</v>
      </c>
      <c r="C104" s="8" t="str">
        <f>[1]Source!G63</f>
        <v>Зажимы.(упак. - 4 шт.)</v>
      </c>
      <c r="D104" s="2">
        <f>[1]Source!I63</f>
        <v>2</v>
      </c>
      <c r="E104" s="22">
        <f>[1]Source!AB63</f>
        <v>572.03</v>
      </c>
      <c r="F104" s="22">
        <f>[1]Source!AD63</f>
        <v>0</v>
      </c>
      <c r="G104" s="14">
        <f>[1]Source!O63</f>
        <v>1144.06</v>
      </c>
      <c r="H104" s="14">
        <f>[1]Source!S63</f>
        <v>0</v>
      </c>
      <c r="I104" s="23">
        <f>[1]Source!Q63</f>
        <v>0</v>
      </c>
      <c r="J104" s="23">
        <f>[1]Source!AH63</f>
        <v>0</v>
      </c>
      <c r="K104" s="23">
        <f>[1]Source!U63</f>
        <v>0</v>
      </c>
    </row>
    <row r="105" spans="1:11" ht="14.25">
      <c r="C105" s="16" t="str">
        <f>[1]Source!H63</f>
        <v>ШТ</v>
      </c>
      <c r="D105" s="2"/>
      <c r="E105" s="17">
        <f>[1]Source!AF63</f>
        <v>0</v>
      </c>
      <c r="F105" s="17">
        <f>[1]Source!AE63</f>
        <v>0</v>
      </c>
      <c r="G105" s="14"/>
      <c r="H105" s="14"/>
      <c r="I105" s="14">
        <f>[1]Source!R63</f>
        <v>0</v>
      </c>
      <c r="J105" s="14">
        <f>[1]Source!AI63</f>
        <v>0</v>
      </c>
      <c r="K105" s="14">
        <f>[1]Source!V63</f>
        <v>0</v>
      </c>
    </row>
    <row r="106" spans="1:11" ht="28.5">
      <c r="A106" s="12" t="str">
        <f>[1]Source!E64</f>
        <v>12</v>
      </c>
      <c r="B106" s="12" t="str">
        <f>[1]Source!F64</f>
        <v>Прайс-лист.</v>
      </c>
      <c r="C106" s="8" t="str">
        <f>[1]Source!G64</f>
        <v>Монтаж электро-изгороди в вольере ластоногих (нерпа).</v>
      </c>
      <c r="D106" s="2">
        <f>[1]Source!I64</f>
        <v>1</v>
      </c>
      <c r="E106" s="22">
        <f>[1]Source!AB64</f>
        <v>32967</v>
      </c>
      <c r="F106" s="22">
        <f>[1]Source!AD64</f>
        <v>0</v>
      </c>
      <c r="G106" s="14">
        <f>[1]Source!O64</f>
        <v>32967</v>
      </c>
      <c r="H106" s="14">
        <f>[1]Source!S64</f>
        <v>0</v>
      </c>
      <c r="I106" s="23">
        <f>[1]Source!Q64</f>
        <v>0</v>
      </c>
      <c r="J106" s="23">
        <f>[1]Source!AH64</f>
        <v>0</v>
      </c>
      <c r="K106" s="23">
        <f>[1]Source!U64</f>
        <v>0</v>
      </c>
    </row>
    <row r="107" spans="1:11" ht="14.25">
      <c r="C107" s="16" t="str">
        <f>[1]Source!H64</f>
        <v>КОМПЛ</v>
      </c>
      <c r="D107" s="2"/>
      <c r="E107" s="17">
        <f>[1]Source!AF64</f>
        <v>0</v>
      </c>
      <c r="F107" s="17">
        <f>[1]Source!AE64</f>
        <v>0</v>
      </c>
      <c r="G107" s="14"/>
      <c r="H107" s="14"/>
      <c r="I107" s="14">
        <f>[1]Source!R64</f>
        <v>0</v>
      </c>
      <c r="J107" s="14">
        <f>[1]Source!AI64</f>
        <v>0</v>
      </c>
      <c r="K107" s="14">
        <f>[1]Source!V64</f>
        <v>0</v>
      </c>
    </row>
    <row r="108" spans="1:11" ht="14.25">
      <c r="A108" s="12" t="str">
        <f>[1]Source!E65</f>
        <v>12,1</v>
      </c>
      <c r="B108" s="12" t="str">
        <f>[1]Source!F65</f>
        <v>Прайс-лист.</v>
      </c>
      <c r="C108" s="8" t="str">
        <f>[1]Source!G65</f>
        <v>Генератор импульсов OLLI Protector 11.</v>
      </c>
      <c r="D108" s="2">
        <f>[1]Source!I65</f>
        <v>1</v>
      </c>
      <c r="E108" s="22">
        <f>[1]Source!AB65</f>
        <v>43347.46</v>
      </c>
      <c r="F108" s="22">
        <f>[1]Source!AD65</f>
        <v>0</v>
      </c>
      <c r="G108" s="14">
        <f>[1]Source!O65</f>
        <v>43347.46</v>
      </c>
      <c r="H108" s="14">
        <f>[1]Source!S65</f>
        <v>0</v>
      </c>
      <c r="I108" s="23">
        <f>[1]Source!Q65</f>
        <v>0</v>
      </c>
      <c r="J108" s="23">
        <f>[1]Source!AH65</f>
        <v>0</v>
      </c>
      <c r="K108" s="23">
        <f>[1]Source!U65</f>
        <v>0</v>
      </c>
    </row>
    <row r="109" spans="1:11" ht="14.25">
      <c r="C109" s="16" t="str">
        <f>[1]Source!H65</f>
        <v>ШТ</v>
      </c>
      <c r="D109" s="2"/>
      <c r="E109" s="17">
        <f>[1]Source!AF65</f>
        <v>0</v>
      </c>
      <c r="F109" s="17">
        <f>[1]Source!AE65</f>
        <v>0</v>
      </c>
      <c r="G109" s="14"/>
      <c r="H109" s="14"/>
      <c r="I109" s="14">
        <f>[1]Source!R65</f>
        <v>0</v>
      </c>
      <c r="J109" s="14">
        <f>[1]Source!AI65</f>
        <v>0</v>
      </c>
      <c r="K109" s="14">
        <f>[1]Source!V65</f>
        <v>0</v>
      </c>
    </row>
    <row r="110" spans="1:11" ht="14.25">
      <c r="A110" s="12" t="str">
        <f>[1]Source!E66</f>
        <v>12,2</v>
      </c>
      <c r="B110" s="12" t="str">
        <f>[1]Source!F66</f>
        <v>Прайс-лист.</v>
      </c>
      <c r="C110" s="8" t="str">
        <f>[1]Source!G66</f>
        <v>Стойки металлические 1,15 м.</v>
      </c>
      <c r="D110" s="2">
        <f>[1]Source!I66</f>
        <v>13</v>
      </c>
      <c r="E110" s="22">
        <f>[1]Source!AB66</f>
        <v>689.83</v>
      </c>
      <c r="F110" s="22">
        <f>[1]Source!AD66</f>
        <v>0</v>
      </c>
      <c r="G110" s="14">
        <f>[1]Source!O66</f>
        <v>8967.7900000000009</v>
      </c>
      <c r="H110" s="14">
        <f>[1]Source!S66</f>
        <v>0</v>
      </c>
      <c r="I110" s="23">
        <f>[1]Source!Q66</f>
        <v>0</v>
      </c>
      <c r="J110" s="23">
        <f>[1]Source!AH66</f>
        <v>0</v>
      </c>
      <c r="K110" s="23">
        <f>[1]Source!U66</f>
        <v>0</v>
      </c>
    </row>
    <row r="111" spans="1:11" ht="14.25">
      <c r="C111" s="16" t="str">
        <f>[1]Source!H66</f>
        <v>ШТ</v>
      </c>
      <c r="D111" s="2"/>
      <c r="E111" s="17">
        <f>[1]Source!AF66</f>
        <v>0</v>
      </c>
      <c r="F111" s="17">
        <f>[1]Source!AE66</f>
        <v>0</v>
      </c>
      <c r="G111" s="14"/>
      <c r="H111" s="14"/>
      <c r="I111" s="14">
        <f>[1]Source!R66</f>
        <v>0</v>
      </c>
      <c r="J111" s="14">
        <f>[1]Source!AI66</f>
        <v>0</v>
      </c>
      <c r="K111" s="14">
        <f>[1]Source!V66</f>
        <v>0</v>
      </c>
    </row>
    <row r="112" spans="1:11" ht="14.25">
      <c r="A112" s="12" t="str">
        <f>[1]Source!E67</f>
        <v>12,3</v>
      </c>
      <c r="B112" s="12" t="str">
        <f>[1]Source!F67</f>
        <v>Прайс-лист.</v>
      </c>
      <c r="C112" s="8" t="str">
        <f>[1]Source!G67</f>
        <v>Изоляторы OLLI.(упак. - 25 шт.)</v>
      </c>
      <c r="D112" s="2">
        <f>[1]Source!I67</f>
        <v>4</v>
      </c>
      <c r="E112" s="22">
        <f>[1]Source!AB67</f>
        <v>932.2</v>
      </c>
      <c r="F112" s="22">
        <f>[1]Source!AD67</f>
        <v>0</v>
      </c>
      <c r="G112" s="14">
        <f>[1]Source!O67</f>
        <v>3728.8</v>
      </c>
      <c r="H112" s="14">
        <f>[1]Source!S67</f>
        <v>0</v>
      </c>
      <c r="I112" s="23">
        <f>[1]Source!Q67</f>
        <v>0</v>
      </c>
      <c r="J112" s="23">
        <f>[1]Source!AH67</f>
        <v>0</v>
      </c>
      <c r="K112" s="23">
        <f>[1]Source!U67</f>
        <v>0</v>
      </c>
    </row>
    <row r="113" spans="1:11" ht="14.25">
      <c r="C113" s="16" t="str">
        <f>[1]Source!H67</f>
        <v>ШТ</v>
      </c>
      <c r="D113" s="2"/>
      <c r="E113" s="17">
        <f>[1]Source!AF67</f>
        <v>0</v>
      </c>
      <c r="F113" s="17">
        <f>[1]Source!AE67</f>
        <v>0</v>
      </c>
      <c r="G113" s="14"/>
      <c r="H113" s="14"/>
      <c r="I113" s="14">
        <f>[1]Source!R67</f>
        <v>0</v>
      </c>
      <c r="J113" s="14">
        <f>[1]Source!AI67</f>
        <v>0</v>
      </c>
      <c r="K113" s="14">
        <f>[1]Source!V67</f>
        <v>0</v>
      </c>
    </row>
    <row r="114" spans="1:11" ht="14.25">
      <c r="A114" s="12" t="str">
        <f>[1]Source!E68</f>
        <v>12,4</v>
      </c>
      <c r="B114" s="12" t="str">
        <f>[1]Source!F68</f>
        <v>Прайс-лист.</v>
      </c>
      <c r="C114" s="8" t="str">
        <f>[1]Source!G68</f>
        <v>Трос 3 мм. (упак. - 1000 м.)</v>
      </c>
      <c r="D114" s="2">
        <f>[1]Source!I68</f>
        <v>1</v>
      </c>
      <c r="E114" s="22">
        <f>[1]Source!AB68</f>
        <v>4847.46</v>
      </c>
      <c r="F114" s="22">
        <f>[1]Source!AD68</f>
        <v>0</v>
      </c>
      <c r="G114" s="14">
        <f>[1]Source!O68</f>
        <v>4847.46</v>
      </c>
      <c r="H114" s="14">
        <f>[1]Source!S68</f>
        <v>0</v>
      </c>
      <c r="I114" s="23">
        <f>[1]Source!Q68</f>
        <v>0</v>
      </c>
      <c r="J114" s="23">
        <f>[1]Source!AH68</f>
        <v>0</v>
      </c>
      <c r="K114" s="23">
        <f>[1]Source!U68</f>
        <v>0</v>
      </c>
    </row>
    <row r="115" spans="1:11" ht="14.25">
      <c r="C115" s="16" t="str">
        <f>[1]Source!H68</f>
        <v>ШТ</v>
      </c>
      <c r="D115" s="2"/>
      <c r="E115" s="17">
        <f>[1]Source!AF68</f>
        <v>0</v>
      </c>
      <c r="F115" s="17">
        <f>[1]Source!AE68</f>
        <v>0</v>
      </c>
      <c r="G115" s="14"/>
      <c r="H115" s="14"/>
      <c r="I115" s="14">
        <f>[1]Source!R68</f>
        <v>0</v>
      </c>
      <c r="J115" s="14">
        <f>[1]Source!AI68</f>
        <v>0</v>
      </c>
      <c r="K115" s="14">
        <f>[1]Source!V68</f>
        <v>0</v>
      </c>
    </row>
    <row r="116" spans="1:11" ht="14.25">
      <c r="A116" s="12" t="str">
        <f>[1]Source!E69</f>
        <v>12,5</v>
      </c>
      <c r="B116" s="12" t="str">
        <f>[1]Source!F69</f>
        <v>Прайс-лист.</v>
      </c>
      <c r="C116" s="8" t="str">
        <f>[1]Source!G69</f>
        <v>Натяжители (упак. - 10 шт.)</v>
      </c>
      <c r="D116" s="2">
        <f>[1]Source!I69</f>
        <v>1</v>
      </c>
      <c r="E116" s="22">
        <f>[1]Source!AB69</f>
        <v>570.34</v>
      </c>
      <c r="F116" s="22">
        <f>[1]Source!AD69</f>
        <v>0</v>
      </c>
      <c r="G116" s="14">
        <f>[1]Source!O69</f>
        <v>570.34</v>
      </c>
      <c r="H116" s="14">
        <f>[1]Source!S69</f>
        <v>0</v>
      </c>
      <c r="I116" s="23">
        <f>[1]Source!Q69</f>
        <v>0</v>
      </c>
      <c r="J116" s="23">
        <f>[1]Source!AH69</f>
        <v>0</v>
      </c>
      <c r="K116" s="23">
        <f>[1]Source!U69</f>
        <v>0</v>
      </c>
    </row>
    <row r="117" spans="1:11" ht="14.25">
      <c r="C117" s="16" t="str">
        <f>[1]Source!H69</f>
        <v>шт.</v>
      </c>
      <c r="D117" s="2"/>
      <c r="E117" s="17">
        <f>[1]Source!AF69</f>
        <v>0</v>
      </c>
      <c r="F117" s="17">
        <f>[1]Source!AE69</f>
        <v>0</v>
      </c>
      <c r="G117" s="14"/>
      <c r="H117" s="14"/>
      <c r="I117" s="14">
        <f>[1]Source!R69</f>
        <v>0</v>
      </c>
      <c r="J117" s="14">
        <f>[1]Source!AI69</f>
        <v>0</v>
      </c>
      <c r="K117" s="14">
        <f>[1]Source!V69</f>
        <v>0</v>
      </c>
    </row>
    <row r="118" spans="1:11" ht="14.25">
      <c r="A118" s="12" t="str">
        <f>[1]Source!E70</f>
        <v>12,6</v>
      </c>
      <c r="B118" s="12" t="str">
        <f>[1]Source!F70</f>
        <v>Прайс-лист.</v>
      </c>
      <c r="C118" s="8" t="str">
        <f>[1]Source!G70</f>
        <v>Зажимы.(упак. - 4 шт.)</v>
      </c>
      <c r="D118" s="2">
        <f>[1]Source!I70</f>
        <v>2</v>
      </c>
      <c r="E118" s="22">
        <f>[1]Source!AB70</f>
        <v>572.03</v>
      </c>
      <c r="F118" s="22">
        <f>[1]Source!AD70</f>
        <v>0</v>
      </c>
      <c r="G118" s="14">
        <f>[1]Source!O70</f>
        <v>1144.06</v>
      </c>
      <c r="H118" s="14">
        <f>[1]Source!S70</f>
        <v>0</v>
      </c>
      <c r="I118" s="23">
        <f>[1]Source!Q70</f>
        <v>0</v>
      </c>
      <c r="J118" s="23">
        <f>[1]Source!AH70</f>
        <v>0</v>
      </c>
      <c r="K118" s="23">
        <f>[1]Source!U70</f>
        <v>0</v>
      </c>
    </row>
    <row r="119" spans="1:11" ht="14.25">
      <c r="C119" s="16" t="str">
        <f>[1]Source!H70</f>
        <v>ШТ</v>
      </c>
      <c r="D119" s="2"/>
      <c r="E119" s="17">
        <f>[1]Source!AF70</f>
        <v>0</v>
      </c>
      <c r="F119" s="17">
        <f>[1]Source!AE70</f>
        <v>0</v>
      </c>
      <c r="G119" s="14"/>
      <c r="H119" s="14"/>
      <c r="I119" s="14">
        <f>[1]Source!R70</f>
        <v>0</v>
      </c>
      <c r="J119" s="14">
        <f>[1]Source!AI70</f>
        <v>0</v>
      </c>
      <c r="K119" s="14">
        <f>[1]Source!V70</f>
        <v>0</v>
      </c>
    </row>
    <row r="120" spans="1:11" ht="28.5">
      <c r="A120" s="12" t="str">
        <f>[1]Source!E71</f>
        <v>13</v>
      </c>
      <c r="B120" s="12" t="str">
        <f>[1]Source!F71</f>
        <v>06-01-015-7</v>
      </c>
      <c r="C120" s="8" t="str">
        <f>[1]Source!G71</f>
        <v>Установка закладных деталей весом до 4 кг в бассейнах белых медведей.</v>
      </c>
      <c r="D120" s="2">
        <f>[1]Source!I71</f>
        <v>0.8</v>
      </c>
      <c r="E120" s="22">
        <f>[1]Source!AB71</f>
        <v>9091.4784999999993</v>
      </c>
      <c r="F120" s="22">
        <f>[1]Source!AD71</f>
        <v>40.365000000000002</v>
      </c>
      <c r="G120" s="14">
        <f>[1]Source!O71</f>
        <v>67766.19</v>
      </c>
      <c r="H120" s="14">
        <f>[1]Source!S71</f>
        <v>42140.84</v>
      </c>
      <c r="I120" s="23">
        <f>[1]Source!Q71</f>
        <v>220.55</v>
      </c>
      <c r="J120" s="23">
        <f>[1]Source!AH71</f>
        <v>248.19299999999998</v>
      </c>
      <c r="K120" s="23">
        <f>[1]Source!U71</f>
        <v>198.55439999999999</v>
      </c>
    </row>
    <row r="121" spans="1:11" ht="14.25">
      <c r="C121" s="16" t="str">
        <f>[1]Source!H71</f>
        <v>1 Т</v>
      </c>
      <c r="D121" s="2"/>
      <c r="E121" s="17">
        <f>[1]Source!AF71</f>
        <v>2251.1134999999999</v>
      </c>
      <c r="F121" s="17">
        <f>[1]Source!AE71</f>
        <v>2.3344999999999998</v>
      </c>
      <c r="G121" s="14"/>
      <c r="H121" s="14"/>
      <c r="I121" s="14">
        <f>[1]Source!R71</f>
        <v>43.7</v>
      </c>
      <c r="J121" s="14">
        <f>[1]Source!AI71</f>
        <v>0.17249999999999999</v>
      </c>
      <c r="K121" s="14">
        <f>[1]Source!V71</f>
        <v>0.13799999999999998</v>
      </c>
    </row>
    <row r="122" spans="1:11">
      <c r="C122" s="18" t="s">
        <v>22</v>
      </c>
      <c r="D122" s="19">
        <f>[1]Source!BZ71</f>
        <v>105</v>
      </c>
      <c r="E122" s="20">
        <f>([1]Source!AF71+[1]Source!AE71)*[1]Source!FX71/100</f>
        <v>2366.1203999999998</v>
      </c>
      <c r="F122" s="19"/>
      <c r="G122" s="21">
        <f>[1]Source!X71</f>
        <v>37544.239999999998</v>
      </c>
      <c r="H122" s="19" t="str">
        <f>CONCATENATE([1]Source!FV71, "=", [1]Source!AT71, "%")</f>
        <v>*0,85=89%</v>
      </c>
      <c r="I122" s="19"/>
      <c r="J122" s="19"/>
      <c r="K122" s="19"/>
    </row>
    <row r="123" spans="1:11">
      <c r="C123" s="18" t="s">
        <v>23</v>
      </c>
      <c r="D123" s="19">
        <f>[1]Source!CA71</f>
        <v>65</v>
      </c>
      <c r="E123" s="20">
        <f>([1]Source!AF71+[1]Source!AE71)*[1]Source!FY71/100</f>
        <v>1464.7411999999999</v>
      </c>
      <c r="F123" s="19"/>
      <c r="G123" s="21">
        <f>[1]Source!Y71</f>
        <v>21935.96</v>
      </c>
      <c r="H123" s="19" t="str">
        <f>CONCATENATE([1]Source!FW71, "=", [1]Source!AU71, "%")</f>
        <v>*0,8=52%</v>
      </c>
      <c r="I123" s="19"/>
      <c r="J123" s="19"/>
      <c r="K123" s="19"/>
    </row>
    <row r="124" spans="1:11">
      <c r="C124" s="18" t="s">
        <v>24</v>
      </c>
      <c r="D124" s="19"/>
      <c r="E124" s="20">
        <f>(([1]Source!AF71+[1]Source!AE71)*[1]Source!FX71/100)+(([1]Source!AF71+[1]Source!AE71)*[1]Source!FY71/100)+[1]Source!AB71</f>
        <v>12922.340099999999</v>
      </c>
      <c r="F124" s="19"/>
      <c r="G124" s="21">
        <f>[1]Source!O71+[1]Source!X71+[1]Source!Y71</f>
        <v>127246.38999999998</v>
      </c>
      <c r="H124" s="19"/>
      <c r="I124" s="19"/>
      <c r="J124" s="19"/>
      <c r="K124" s="19"/>
    </row>
    <row r="125" spans="1:11" ht="85.5">
      <c r="A125" s="12" t="str">
        <f>[1]Source!E72</f>
        <v>13,1</v>
      </c>
      <c r="B125" s="12" t="str">
        <f>[1]Source!F72</f>
        <v>204-0064</v>
      </c>
      <c r="C125" s="8" t="str">
        <f>[1]Source!G72</f>
        <v>Детали закладные и накладные изготовленные с применением сварки, гнутья, сверления (пробивки) отверстий (при наличии одной из этих операций или всего перечня в любых сочетаниях) поставляемые отдельно</v>
      </c>
      <c r="D125" s="2">
        <f>[1]Source!I72</f>
        <v>-0.8</v>
      </c>
      <c r="E125" s="22">
        <f>[1]Source!AB72</f>
        <v>6800</v>
      </c>
      <c r="F125" s="22">
        <f>[1]Source!AD72</f>
        <v>0</v>
      </c>
      <c r="G125" s="14">
        <f>[1]Source!O72</f>
        <v>-25404.799999999999</v>
      </c>
      <c r="H125" s="14">
        <f>[1]Source!S72</f>
        <v>0</v>
      </c>
      <c r="I125" s="23">
        <f>[1]Source!Q72</f>
        <v>0</v>
      </c>
      <c r="J125" s="23">
        <f>[1]Source!AH72</f>
        <v>0</v>
      </c>
      <c r="K125" s="23">
        <f>[1]Source!U72</f>
        <v>0</v>
      </c>
    </row>
    <row r="126" spans="1:11" ht="14.25">
      <c r="C126" s="16" t="str">
        <f>[1]Source!H72</f>
        <v>т</v>
      </c>
      <c r="D126" s="2"/>
      <c r="E126" s="17">
        <f>[1]Source!AF72</f>
        <v>0</v>
      </c>
      <c r="F126" s="17">
        <f>[1]Source!AE72</f>
        <v>0</v>
      </c>
      <c r="G126" s="14"/>
      <c r="H126" s="14"/>
      <c r="I126" s="14">
        <f>[1]Source!R72</f>
        <v>0</v>
      </c>
      <c r="J126" s="14">
        <f>[1]Source!AI72</f>
        <v>0</v>
      </c>
      <c r="K126" s="14">
        <f>[1]Source!V72</f>
        <v>0</v>
      </c>
    </row>
    <row r="127" spans="1:11" ht="28.5">
      <c r="A127" s="12" t="str">
        <f>[1]Source!E73</f>
        <v>13,2</v>
      </c>
      <c r="B127" s="12" t="str">
        <f>[1]Source!F73</f>
        <v>Прайс-лист.</v>
      </c>
      <c r="C127" s="8" t="str">
        <f>[1]Source!G73</f>
        <v>Донный слив 512х512 Д=200 мм. Astral (20289).</v>
      </c>
      <c r="D127" s="2">
        <f>[1]Source!I73</f>
        <v>6</v>
      </c>
      <c r="E127" s="22">
        <f>[1]Source!AB73</f>
        <v>16440.68</v>
      </c>
      <c r="F127" s="22">
        <f>[1]Source!AD73</f>
        <v>0</v>
      </c>
      <c r="G127" s="14">
        <f>[1]Source!O73</f>
        <v>98644.08</v>
      </c>
      <c r="H127" s="14">
        <f>[1]Source!S73</f>
        <v>0</v>
      </c>
      <c r="I127" s="23">
        <f>[1]Source!Q73</f>
        <v>0</v>
      </c>
      <c r="J127" s="23">
        <f>[1]Source!AH73</f>
        <v>0</v>
      </c>
      <c r="K127" s="23">
        <f>[1]Source!U73</f>
        <v>0</v>
      </c>
    </row>
    <row r="128" spans="1:11" ht="14.25">
      <c r="C128" s="16" t="str">
        <f>[1]Source!H73</f>
        <v>ШТ</v>
      </c>
      <c r="D128" s="2"/>
      <c r="E128" s="17">
        <f>[1]Source!AF73</f>
        <v>0</v>
      </c>
      <c r="F128" s="17">
        <f>[1]Source!AE73</f>
        <v>0</v>
      </c>
      <c r="G128" s="14"/>
      <c r="H128" s="14"/>
      <c r="I128" s="14">
        <f>[1]Source!R73</f>
        <v>0</v>
      </c>
      <c r="J128" s="14">
        <f>[1]Source!AI73</f>
        <v>0</v>
      </c>
      <c r="K128" s="14">
        <f>[1]Source!V73</f>
        <v>0</v>
      </c>
    </row>
    <row r="129" spans="1:11" ht="14.25">
      <c r="A129" s="12" t="str">
        <f>[1]Source!E74</f>
        <v>13,3</v>
      </c>
      <c r="B129" s="12" t="str">
        <f>[1]Source!F74</f>
        <v>Прайс-лист.</v>
      </c>
      <c r="C129" s="8" t="str">
        <f>[1]Source!G74</f>
        <v>Скиммер Д=160 мм.</v>
      </c>
      <c r="D129" s="2">
        <f>[1]Source!I74</f>
        <v>9</v>
      </c>
      <c r="E129" s="22">
        <f>[1]Source!AB74</f>
        <v>20169.490000000002</v>
      </c>
      <c r="F129" s="22">
        <f>[1]Source!AD74</f>
        <v>0</v>
      </c>
      <c r="G129" s="14">
        <f>[1]Source!O74</f>
        <v>181525.41</v>
      </c>
      <c r="H129" s="14">
        <f>[1]Source!S74</f>
        <v>0</v>
      </c>
      <c r="I129" s="23">
        <f>[1]Source!Q74</f>
        <v>0</v>
      </c>
      <c r="J129" s="23">
        <f>[1]Source!AH74</f>
        <v>0</v>
      </c>
      <c r="K129" s="23">
        <f>[1]Source!U74</f>
        <v>0</v>
      </c>
    </row>
    <row r="130" spans="1:11" ht="14.25">
      <c r="C130" s="16" t="str">
        <f>[1]Source!H74</f>
        <v>ШТ</v>
      </c>
      <c r="D130" s="2"/>
      <c r="E130" s="17">
        <f>[1]Source!AF74</f>
        <v>0</v>
      </c>
      <c r="F130" s="17">
        <f>[1]Source!AE74</f>
        <v>0</v>
      </c>
      <c r="G130" s="14"/>
      <c r="H130" s="14"/>
      <c r="I130" s="14">
        <f>[1]Source!R74</f>
        <v>0</v>
      </c>
      <c r="J130" s="14">
        <f>[1]Source!AI74</f>
        <v>0</v>
      </c>
      <c r="K130" s="14">
        <f>[1]Source!V74</f>
        <v>0</v>
      </c>
    </row>
    <row r="131" spans="1:11" ht="14.25">
      <c r="A131" s="12" t="str">
        <f>[1]Source!E75</f>
        <v>13,4</v>
      </c>
      <c r="B131" s="12" t="str">
        <f>[1]Source!F75</f>
        <v>Прайс-лист.</v>
      </c>
      <c r="C131" s="8" t="str">
        <f>[1]Source!G75</f>
        <v>Напорные форсунки Astral (340).</v>
      </c>
      <c r="D131" s="2">
        <f>[1]Source!I75</f>
        <v>44</v>
      </c>
      <c r="E131" s="22">
        <f>[1]Source!AB75</f>
        <v>1286.44</v>
      </c>
      <c r="F131" s="22">
        <f>[1]Source!AD75</f>
        <v>0</v>
      </c>
      <c r="G131" s="14">
        <f>[1]Source!O75</f>
        <v>56603.360000000001</v>
      </c>
      <c r="H131" s="14">
        <f>[1]Source!S75</f>
        <v>0</v>
      </c>
      <c r="I131" s="23">
        <f>[1]Source!Q75</f>
        <v>0</v>
      </c>
      <c r="J131" s="23">
        <f>[1]Source!AH75</f>
        <v>0</v>
      </c>
      <c r="K131" s="23">
        <f>[1]Source!U75</f>
        <v>0</v>
      </c>
    </row>
    <row r="132" spans="1:11" ht="14.25">
      <c r="C132" s="16" t="str">
        <f>[1]Source!H75</f>
        <v>ШТ</v>
      </c>
      <c r="D132" s="2"/>
      <c r="E132" s="17">
        <f>[1]Source!AF75</f>
        <v>0</v>
      </c>
      <c r="F132" s="17">
        <f>[1]Source!AE75</f>
        <v>0</v>
      </c>
      <c r="G132" s="14"/>
      <c r="H132" s="14"/>
      <c r="I132" s="14">
        <f>[1]Source!R75</f>
        <v>0</v>
      </c>
      <c r="J132" s="14">
        <f>[1]Source!AI75</f>
        <v>0</v>
      </c>
      <c r="K132" s="14">
        <f>[1]Source!V75</f>
        <v>0</v>
      </c>
    </row>
    <row r="133" spans="1:11" ht="28.5">
      <c r="A133" s="12" t="str">
        <f>[1]Source!E76</f>
        <v>13,5</v>
      </c>
      <c r="B133" s="12" t="str">
        <f>[1]Source!F76</f>
        <v>Прайс-лист.</v>
      </c>
      <c r="C133" s="8" t="str">
        <f>[1]Source!G76</f>
        <v>Деталь прохода через бетон Astral (15658).</v>
      </c>
      <c r="D133" s="2">
        <f>[1]Source!I76</f>
        <v>44</v>
      </c>
      <c r="E133" s="22">
        <f>[1]Source!AB76</f>
        <v>2181.36</v>
      </c>
      <c r="F133" s="22">
        <f>[1]Source!AD76</f>
        <v>0</v>
      </c>
      <c r="G133" s="14">
        <f>[1]Source!O76</f>
        <v>95979.839999999997</v>
      </c>
      <c r="H133" s="14">
        <f>[1]Source!S76</f>
        <v>0</v>
      </c>
      <c r="I133" s="23">
        <f>[1]Source!Q76</f>
        <v>0</v>
      </c>
      <c r="J133" s="23">
        <f>[1]Source!AH76</f>
        <v>0</v>
      </c>
      <c r="K133" s="23">
        <f>[1]Source!U76</f>
        <v>0</v>
      </c>
    </row>
    <row r="134" spans="1:11" ht="14.25">
      <c r="C134" s="16" t="str">
        <f>[1]Source!H76</f>
        <v>ШТ</v>
      </c>
      <c r="D134" s="2"/>
      <c r="E134" s="17">
        <f>[1]Source!AF76</f>
        <v>0</v>
      </c>
      <c r="F134" s="17">
        <f>[1]Source!AE76</f>
        <v>0</v>
      </c>
      <c r="G134" s="14"/>
      <c r="H134" s="14"/>
      <c r="I134" s="14">
        <f>[1]Source!R76</f>
        <v>0</v>
      </c>
      <c r="J134" s="14">
        <f>[1]Source!AI76</f>
        <v>0</v>
      </c>
      <c r="K134" s="14">
        <f>[1]Source!V76</f>
        <v>0</v>
      </c>
    </row>
    <row r="135" spans="1:11" ht="42.75">
      <c r="A135" s="12" t="str">
        <f>[1]Source!E77</f>
        <v>14</v>
      </c>
      <c r="B135" s="12" t="str">
        <f>[1]Source!F77</f>
        <v>м37-01-002-2</v>
      </c>
      <c r="C135" s="8" t="str">
        <f>[1]Source!G77</f>
        <v>Монтаж оборудования без механизмов в помещении, масса оборудования 0,05 т</v>
      </c>
      <c r="D135" s="2">
        <f>[1]Source!I77</f>
        <v>15</v>
      </c>
      <c r="E135" s="22">
        <f>[1]Source!AB77</f>
        <v>501.76400000000001</v>
      </c>
      <c r="F135" s="22">
        <f>[1]Source!AD77</f>
        <v>52.067999999999998</v>
      </c>
      <c r="G135" s="14">
        <f>[1]Source!O77</f>
        <v>90828.58</v>
      </c>
      <c r="H135" s="14">
        <f>[1]Source!S77</f>
        <v>71532.399999999994</v>
      </c>
      <c r="I135" s="23">
        <f>[1]Source!Q77</f>
        <v>3288.09</v>
      </c>
      <c r="J135" s="23">
        <f>[1]Source!AH77</f>
        <v>22.2</v>
      </c>
      <c r="K135" s="23">
        <f>[1]Source!U77</f>
        <v>333</v>
      </c>
    </row>
    <row r="136" spans="1:11" ht="14.25">
      <c r="C136" s="16" t="str">
        <f>[1]Source!H77</f>
        <v>1  ШТ.</v>
      </c>
      <c r="D136" s="2"/>
      <c r="E136" s="17">
        <f>[1]Source!AF77</f>
        <v>203.79599999999999</v>
      </c>
      <c r="F136" s="17">
        <f>[1]Source!AE77</f>
        <v>0</v>
      </c>
      <c r="G136" s="14"/>
      <c r="H136" s="14"/>
      <c r="I136" s="14">
        <f>[1]Source!R77</f>
        <v>0</v>
      </c>
      <c r="J136" s="14">
        <f>[1]Source!AI77</f>
        <v>0</v>
      </c>
      <c r="K136" s="14">
        <f>[1]Source!V77</f>
        <v>0</v>
      </c>
    </row>
    <row r="137" spans="1:11">
      <c r="C137" s="18" t="s">
        <v>22</v>
      </c>
      <c r="D137" s="19">
        <f>[1]Source!BZ77</f>
        <v>80</v>
      </c>
      <c r="E137" s="20">
        <f>([1]Source!AF77+[1]Source!AE77)*[1]Source!FX77/100</f>
        <v>163.0368</v>
      </c>
      <c r="F137" s="19"/>
      <c r="G137" s="21">
        <f>[1]Source!X77</f>
        <v>48642.03</v>
      </c>
      <c r="H137" s="19" t="str">
        <f>CONCATENATE([1]Source!FV77, "=", [1]Source!AT77, "%")</f>
        <v>*0,85=68%</v>
      </c>
      <c r="I137" s="19"/>
      <c r="J137" s="19"/>
      <c r="K137" s="19"/>
    </row>
    <row r="138" spans="1:11">
      <c r="C138" s="18" t="s">
        <v>23</v>
      </c>
      <c r="D138" s="19">
        <f>[1]Source!CA77</f>
        <v>60</v>
      </c>
      <c r="E138" s="20">
        <f>([1]Source!AF77+[1]Source!AE77)*[1]Source!FY77/100</f>
        <v>122.27760000000001</v>
      </c>
      <c r="F138" s="19"/>
      <c r="G138" s="21">
        <f>[1]Source!Y77</f>
        <v>34335.550000000003</v>
      </c>
      <c r="H138" s="19" t="str">
        <f>CONCATENATE([1]Source!FW77, "=", [1]Source!AU77, "%")</f>
        <v>*0,8=48%</v>
      </c>
      <c r="I138" s="19"/>
      <c r="J138" s="19"/>
      <c r="K138" s="19"/>
    </row>
    <row r="139" spans="1:11">
      <c r="C139" s="18" t="s">
        <v>24</v>
      </c>
      <c r="D139" s="19"/>
      <c r="E139" s="20">
        <f>(([1]Source!AF77+[1]Source!AE77)*[1]Source!FX77/100)+(([1]Source!AF77+[1]Source!AE77)*[1]Source!FY77/100)+[1]Source!AB77</f>
        <v>787.07839999999999</v>
      </c>
      <c r="F139" s="19"/>
      <c r="G139" s="21">
        <f>[1]Source!O77+[1]Source!X77+[1]Source!Y77</f>
        <v>173806.15999999997</v>
      </c>
      <c r="H139" s="19"/>
      <c r="I139" s="19"/>
      <c r="J139" s="19"/>
      <c r="K139" s="19"/>
    </row>
    <row r="140" spans="1:11" ht="14.25">
      <c r="A140" s="12" t="str">
        <f>[1]Source!E78</f>
        <v>15</v>
      </c>
      <c r="B140" s="12" t="str">
        <f>[1]Source!F78</f>
        <v>Прайс-лист.</v>
      </c>
      <c r="C140" s="8" t="str">
        <f>[1]Source!G78</f>
        <v>Префильтр-грязевик Д=125 мм. Astral.</v>
      </c>
      <c r="D140" s="2">
        <f>[1]Source!I78</f>
        <v>4</v>
      </c>
      <c r="E140" s="22">
        <f>[1]Source!AB78</f>
        <v>135762.71</v>
      </c>
      <c r="F140" s="22">
        <f>[1]Source!AD78</f>
        <v>0</v>
      </c>
      <c r="G140" s="14">
        <f>[1]Source!O78</f>
        <v>543050.84</v>
      </c>
      <c r="H140" s="14">
        <f>[1]Source!S78</f>
        <v>0</v>
      </c>
      <c r="I140" s="23">
        <f>[1]Source!Q78</f>
        <v>0</v>
      </c>
      <c r="J140" s="23">
        <f>[1]Source!AH78</f>
        <v>0</v>
      </c>
      <c r="K140" s="23">
        <f>[1]Source!U78</f>
        <v>0</v>
      </c>
    </row>
    <row r="141" spans="1:11" ht="14.25">
      <c r="C141" s="16" t="str">
        <f>[1]Source!H78</f>
        <v>ШТ</v>
      </c>
      <c r="D141" s="2"/>
      <c r="E141" s="17">
        <f>[1]Source!AF78</f>
        <v>0</v>
      </c>
      <c r="F141" s="17">
        <f>[1]Source!AE78</f>
        <v>0</v>
      </c>
      <c r="G141" s="14"/>
      <c r="H141" s="14"/>
      <c r="I141" s="14">
        <f>[1]Source!R78</f>
        <v>0</v>
      </c>
      <c r="J141" s="14">
        <f>[1]Source!AI78</f>
        <v>0</v>
      </c>
      <c r="K141" s="14">
        <f>[1]Source!V78</f>
        <v>0</v>
      </c>
    </row>
    <row r="142" spans="1:11" ht="28.5">
      <c r="A142" s="12" t="str">
        <f>[1]Source!E79</f>
        <v>16</v>
      </c>
      <c r="B142" s="12" t="str">
        <f>[1]Source!F79</f>
        <v>Прайс-лист.</v>
      </c>
      <c r="C142" s="8" t="str">
        <f>[1]Source!G79</f>
        <v>Прозрачная вставка D110 СЕРЕХ (2392).</v>
      </c>
      <c r="D142" s="2">
        <f>[1]Source!I79</f>
        <v>1</v>
      </c>
      <c r="E142" s="22">
        <f>[1]Source!AB79</f>
        <v>8135.59</v>
      </c>
      <c r="F142" s="22">
        <f>[1]Source!AD79</f>
        <v>0</v>
      </c>
      <c r="G142" s="14">
        <f>[1]Source!O79</f>
        <v>8135.59</v>
      </c>
      <c r="H142" s="14">
        <f>[1]Source!S79</f>
        <v>0</v>
      </c>
      <c r="I142" s="23">
        <f>[1]Source!Q79</f>
        <v>0</v>
      </c>
      <c r="J142" s="23">
        <f>[1]Source!AH79</f>
        <v>0</v>
      </c>
      <c r="K142" s="23">
        <f>[1]Source!U79</f>
        <v>0</v>
      </c>
    </row>
    <row r="143" spans="1:11" ht="14.25">
      <c r="C143" s="16" t="str">
        <f>[1]Source!H79</f>
        <v>ШТ</v>
      </c>
      <c r="D143" s="2"/>
      <c r="E143" s="17">
        <f>[1]Source!AF79</f>
        <v>0</v>
      </c>
      <c r="F143" s="17">
        <f>[1]Source!AE79</f>
        <v>0</v>
      </c>
      <c r="G143" s="14"/>
      <c r="H143" s="14"/>
      <c r="I143" s="14">
        <f>[1]Source!R79</f>
        <v>0</v>
      </c>
      <c r="J143" s="14">
        <f>[1]Source!AI79</f>
        <v>0</v>
      </c>
      <c r="K143" s="14">
        <f>[1]Source!V79</f>
        <v>0</v>
      </c>
    </row>
    <row r="144" spans="1:11" ht="28.5">
      <c r="A144" s="12" t="str">
        <f>[1]Source!E80</f>
        <v>17</v>
      </c>
      <c r="B144" s="12" t="str">
        <f>[1]Source!F80</f>
        <v>Прайс-лист.</v>
      </c>
      <c r="C144" s="8" t="str">
        <f>[1]Source!G80</f>
        <v>Расходомер Акрон 01 (подпитка) Д=50 мм. Сигнур.</v>
      </c>
      <c r="D144" s="2">
        <f>[1]Source!I80</f>
        <v>1</v>
      </c>
      <c r="E144" s="22">
        <f>[1]Source!AB80</f>
        <v>143813.56</v>
      </c>
      <c r="F144" s="22">
        <f>[1]Source!AD80</f>
        <v>0</v>
      </c>
      <c r="G144" s="14">
        <f>[1]Source!O80</f>
        <v>143813.56</v>
      </c>
      <c r="H144" s="14">
        <f>[1]Source!S80</f>
        <v>0</v>
      </c>
      <c r="I144" s="23">
        <f>[1]Source!Q80</f>
        <v>0</v>
      </c>
      <c r="J144" s="23">
        <f>[1]Source!AH80</f>
        <v>0</v>
      </c>
      <c r="K144" s="23">
        <f>[1]Source!U80</f>
        <v>0</v>
      </c>
    </row>
    <row r="145" spans="1:11" ht="14.25">
      <c r="C145" s="16" t="str">
        <f>[1]Source!H80</f>
        <v>ШТ</v>
      </c>
      <c r="D145" s="2"/>
      <c r="E145" s="17">
        <f>[1]Source!AF80</f>
        <v>0</v>
      </c>
      <c r="F145" s="17">
        <f>[1]Source!AE80</f>
        <v>0</v>
      </c>
      <c r="G145" s="14"/>
      <c r="H145" s="14"/>
      <c r="I145" s="14">
        <f>[1]Source!R80</f>
        <v>0</v>
      </c>
      <c r="J145" s="14">
        <f>[1]Source!AI80</f>
        <v>0</v>
      </c>
      <c r="K145" s="14">
        <f>[1]Source!V80</f>
        <v>0</v>
      </c>
    </row>
    <row r="146" spans="1:11" ht="28.5">
      <c r="A146" s="12" t="str">
        <f>[1]Source!E81</f>
        <v>18</v>
      </c>
      <c r="B146" s="12" t="str">
        <f>[1]Source!F81</f>
        <v>Прайс-лист.</v>
      </c>
      <c r="C146" s="8" t="str">
        <f>[1]Source!G81</f>
        <v>Расходомер Акрон 01 (циркуляция) Д=160 мм. Сигнур.</v>
      </c>
      <c r="D146" s="2">
        <f>[1]Source!I81</f>
        <v>1</v>
      </c>
      <c r="E146" s="22">
        <f>[1]Source!AB81</f>
        <v>58474.58</v>
      </c>
      <c r="F146" s="22">
        <f>[1]Source!AD81</f>
        <v>0</v>
      </c>
      <c r="G146" s="14">
        <f>[1]Source!O81</f>
        <v>58474.58</v>
      </c>
      <c r="H146" s="14">
        <f>[1]Source!S81</f>
        <v>0</v>
      </c>
      <c r="I146" s="23">
        <f>[1]Source!Q81</f>
        <v>0</v>
      </c>
      <c r="J146" s="23">
        <f>[1]Source!AH81</f>
        <v>0</v>
      </c>
      <c r="K146" s="23">
        <f>[1]Source!U81</f>
        <v>0</v>
      </c>
    </row>
    <row r="147" spans="1:11" ht="14.25">
      <c r="C147" s="16" t="str">
        <f>[1]Source!H81</f>
        <v>ШТ</v>
      </c>
      <c r="D147" s="2"/>
      <c r="E147" s="17">
        <f>[1]Source!AF81</f>
        <v>0</v>
      </c>
      <c r="F147" s="17">
        <f>[1]Source!AE81</f>
        <v>0</v>
      </c>
      <c r="G147" s="14"/>
      <c r="H147" s="14"/>
      <c r="I147" s="14">
        <f>[1]Source!R81</f>
        <v>0</v>
      </c>
      <c r="J147" s="14">
        <f>[1]Source!AI81</f>
        <v>0</v>
      </c>
      <c r="K147" s="14">
        <f>[1]Source!V81</f>
        <v>0</v>
      </c>
    </row>
    <row r="148" spans="1:11" ht="42.75">
      <c r="A148" s="12" t="str">
        <f>[1]Source!E82</f>
        <v>19</v>
      </c>
      <c r="B148" s="12" t="str">
        <f>[1]Source!F82</f>
        <v>Прайс-лист.</v>
      </c>
      <c r="C148" s="8" t="str">
        <f>[1]Source!G82</f>
        <v>Озоногенератор производительность 100 г/ч.(в комплекте с трубкой безопасности) Озон-100 НТЦ ОЗОН</v>
      </c>
      <c r="D148" s="2">
        <f>[1]Source!I82</f>
        <v>1</v>
      </c>
      <c r="E148" s="22">
        <f>[1]Source!AB82</f>
        <v>404067.8</v>
      </c>
      <c r="F148" s="22">
        <f>[1]Source!AD82</f>
        <v>0</v>
      </c>
      <c r="G148" s="14">
        <f>[1]Source!O82</f>
        <v>404067.8</v>
      </c>
      <c r="H148" s="14">
        <f>[1]Source!S82</f>
        <v>0</v>
      </c>
      <c r="I148" s="23">
        <f>[1]Source!Q82</f>
        <v>0</v>
      </c>
      <c r="J148" s="23">
        <f>[1]Source!AH82</f>
        <v>0</v>
      </c>
      <c r="K148" s="23">
        <f>[1]Source!U82</f>
        <v>0</v>
      </c>
    </row>
    <row r="149" spans="1:11" ht="14.25">
      <c r="C149" s="16" t="str">
        <f>[1]Source!H82</f>
        <v>шт.</v>
      </c>
      <c r="D149" s="2"/>
      <c r="E149" s="17">
        <f>[1]Source!AF82</f>
        <v>0</v>
      </c>
      <c r="F149" s="17">
        <f>[1]Source!AE82</f>
        <v>0</v>
      </c>
      <c r="G149" s="14"/>
      <c r="H149" s="14"/>
      <c r="I149" s="14">
        <f>[1]Source!R82</f>
        <v>0</v>
      </c>
      <c r="J149" s="14">
        <f>[1]Source!AI82</f>
        <v>0</v>
      </c>
      <c r="K149" s="14">
        <f>[1]Source!V82</f>
        <v>0</v>
      </c>
    </row>
    <row r="150" spans="1:11" ht="28.5">
      <c r="A150" s="12" t="str">
        <f>[1]Source!E83</f>
        <v>20</v>
      </c>
      <c r="B150" s="12" t="str">
        <f>[1]Source!F83</f>
        <v>Прайс-лист.</v>
      </c>
      <c r="C150" s="8" t="str">
        <f>[1]Source!G83</f>
        <v>Прибор контроля озона в воде. НТЦ ОЗОН.</v>
      </c>
      <c r="D150" s="2">
        <f>[1]Source!I83</f>
        <v>1</v>
      </c>
      <c r="E150" s="22">
        <f>[1]Source!AB83</f>
        <v>11864.41</v>
      </c>
      <c r="F150" s="22">
        <f>[1]Source!AD83</f>
        <v>0</v>
      </c>
      <c r="G150" s="14">
        <f>[1]Source!O83</f>
        <v>11864.41</v>
      </c>
      <c r="H150" s="14">
        <f>[1]Source!S83</f>
        <v>0</v>
      </c>
      <c r="I150" s="23">
        <f>[1]Source!Q83</f>
        <v>0</v>
      </c>
      <c r="J150" s="23">
        <f>[1]Source!AH83</f>
        <v>0</v>
      </c>
      <c r="K150" s="23">
        <f>[1]Source!U83</f>
        <v>0</v>
      </c>
    </row>
    <row r="151" spans="1:11" ht="14.25">
      <c r="C151" s="16" t="str">
        <f>[1]Source!H83</f>
        <v>шт.</v>
      </c>
      <c r="D151" s="2"/>
      <c r="E151" s="17">
        <f>[1]Source!AF83</f>
        <v>0</v>
      </c>
      <c r="F151" s="17">
        <f>[1]Source!AE83</f>
        <v>0</v>
      </c>
      <c r="G151" s="14"/>
      <c r="H151" s="14"/>
      <c r="I151" s="14">
        <f>[1]Source!R83</f>
        <v>0</v>
      </c>
      <c r="J151" s="14">
        <f>[1]Source!AI83</f>
        <v>0</v>
      </c>
      <c r="K151" s="14">
        <f>[1]Source!V83</f>
        <v>0</v>
      </c>
    </row>
    <row r="152" spans="1:11" ht="28.5">
      <c r="A152" s="12" t="str">
        <f>[1]Source!E84</f>
        <v>21</v>
      </c>
      <c r="B152" s="12" t="str">
        <f>[1]Source!F84</f>
        <v>Прайс-лист.</v>
      </c>
      <c r="C152" s="8" t="str">
        <f>[1]Source!G84</f>
        <v>Прибор контроля озона в воздухе. НТЦ ОЗОН.</v>
      </c>
      <c r="D152" s="2">
        <f>[1]Source!I84</f>
        <v>1</v>
      </c>
      <c r="E152" s="22">
        <f>[1]Source!AB84</f>
        <v>8305.08</v>
      </c>
      <c r="F152" s="22">
        <f>[1]Source!AD84</f>
        <v>0</v>
      </c>
      <c r="G152" s="14">
        <f>[1]Source!O84</f>
        <v>8305.08</v>
      </c>
      <c r="H152" s="14">
        <f>[1]Source!S84</f>
        <v>0</v>
      </c>
      <c r="I152" s="23">
        <f>[1]Source!Q84</f>
        <v>0</v>
      </c>
      <c r="J152" s="23">
        <f>[1]Source!AH84</f>
        <v>0</v>
      </c>
      <c r="K152" s="23">
        <f>[1]Source!U84</f>
        <v>0</v>
      </c>
    </row>
    <row r="153" spans="1:11" ht="14.25">
      <c r="C153" s="16" t="str">
        <f>[1]Source!H84</f>
        <v>шт.</v>
      </c>
      <c r="D153" s="2"/>
      <c r="E153" s="17">
        <f>[1]Source!AF84</f>
        <v>0</v>
      </c>
      <c r="F153" s="17">
        <f>[1]Source!AE84</f>
        <v>0</v>
      </c>
      <c r="G153" s="14"/>
      <c r="H153" s="14"/>
      <c r="I153" s="14">
        <f>[1]Source!R84</f>
        <v>0</v>
      </c>
      <c r="J153" s="14">
        <f>[1]Source!AI84</f>
        <v>0</v>
      </c>
      <c r="K153" s="14">
        <f>[1]Source!V84</f>
        <v>0</v>
      </c>
    </row>
    <row r="154" spans="1:11" ht="28.5">
      <c r="A154" s="12" t="str">
        <f>[1]Source!E85</f>
        <v>22</v>
      </c>
      <c r="B154" s="12" t="str">
        <f>[1]Source!F85</f>
        <v>Прайс-лист.</v>
      </c>
      <c r="C154" s="8" t="str">
        <f>[1]Source!G85</f>
        <v>Блок корректировки рН. Дозирующий насос  GIC 1005 EMEC.</v>
      </c>
      <c r="D154" s="2">
        <f>[1]Source!I85</f>
        <v>1</v>
      </c>
      <c r="E154" s="22">
        <f>[1]Source!AB85</f>
        <v>32033.9</v>
      </c>
      <c r="F154" s="22">
        <f>[1]Source!AD85</f>
        <v>0</v>
      </c>
      <c r="G154" s="14">
        <f>[1]Source!O85</f>
        <v>32033.9</v>
      </c>
      <c r="H154" s="14">
        <f>[1]Source!S85</f>
        <v>0</v>
      </c>
      <c r="I154" s="23">
        <f>[1]Source!Q85</f>
        <v>0</v>
      </c>
      <c r="J154" s="23">
        <f>[1]Source!AH85</f>
        <v>0</v>
      </c>
      <c r="K154" s="23">
        <f>[1]Source!U85</f>
        <v>0</v>
      </c>
    </row>
    <row r="155" spans="1:11" ht="14.25">
      <c r="C155" s="16" t="str">
        <f>[1]Source!H85</f>
        <v>ШТ</v>
      </c>
      <c r="D155" s="2"/>
      <c r="E155" s="17">
        <f>[1]Source!AF85</f>
        <v>0</v>
      </c>
      <c r="F155" s="17">
        <f>[1]Source!AE85</f>
        <v>0</v>
      </c>
      <c r="G155" s="14"/>
      <c r="H155" s="14"/>
      <c r="I155" s="14">
        <f>[1]Source!R85</f>
        <v>0</v>
      </c>
      <c r="J155" s="14">
        <f>[1]Source!AI85</f>
        <v>0</v>
      </c>
      <c r="K155" s="14">
        <f>[1]Source!V85</f>
        <v>0</v>
      </c>
    </row>
    <row r="156" spans="1:11" ht="28.5">
      <c r="A156" s="12" t="str">
        <f>[1]Source!E86</f>
        <v>23</v>
      </c>
      <c r="B156" s="12" t="str">
        <f>[1]Source!F86</f>
        <v>Прайс-лист.</v>
      </c>
      <c r="C156" s="8" t="str">
        <f>[1]Source!G86</f>
        <v>Блок корректировки рН. бак. Аквамастер V00BD050.</v>
      </c>
      <c r="D156" s="2">
        <f>[1]Source!I86</f>
        <v>1</v>
      </c>
      <c r="E156" s="22">
        <f>[1]Source!AB86</f>
        <v>2711.86</v>
      </c>
      <c r="F156" s="22">
        <f>[1]Source!AD86</f>
        <v>0</v>
      </c>
      <c r="G156" s="14">
        <f>[1]Source!O86</f>
        <v>2711.86</v>
      </c>
      <c r="H156" s="14">
        <f>[1]Source!S86</f>
        <v>0</v>
      </c>
      <c r="I156" s="23">
        <f>[1]Source!Q86</f>
        <v>0</v>
      </c>
      <c r="J156" s="23">
        <f>[1]Source!AH86</f>
        <v>0</v>
      </c>
      <c r="K156" s="23">
        <f>[1]Source!U86</f>
        <v>0</v>
      </c>
    </row>
    <row r="157" spans="1:11" ht="14.25">
      <c r="C157" s="16" t="str">
        <f>[1]Source!H86</f>
        <v>ШТ</v>
      </c>
      <c r="D157" s="2"/>
      <c r="E157" s="17">
        <f>[1]Source!AF86</f>
        <v>0</v>
      </c>
      <c r="F157" s="17">
        <f>[1]Source!AE86</f>
        <v>0</v>
      </c>
      <c r="G157" s="14"/>
      <c r="H157" s="14"/>
      <c r="I157" s="14">
        <f>[1]Source!R86</f>
        <v>0</v>
      </c>
      <c r="J157" s="14">
        <f>[1]Source!AI86</f>
        <v>0</v>
      </c>
      <c r="K157" s="14">
        <f>[1]Source!V86</f>
        <v>0</v>
      </c>
    </row>
    <row r="158" spans="1:11" ht="28.5">
      <c r="A158" s="12" t="str">
        <f>[1]Source!E87</f>
        <v>24</v>
      </c>
      <c r="B158" s="12" t="str">
        <f>[1]Source!F87</f>
        <v>Прайс-лист.</v>
      </c>
      <c r="C158" s="8" t="str">
        <f>[1]Source!G87</f>
        <v>Блок подачи гипохлорида натрия. Дозирующий насос  GIC 1005 EMEC.</v>
      </c>
      <c r="D158" s="2">
        <f>[1]Source!I87</f>
        <v>1</v>
      </c>
      <c r="E158" s="22">
        <f>[1]Source!AB87</f>
        <v>32033.9</v>
      </c>
      <c r="F158" s="22">
        <f>[1]Source!AD87</f>
        <v>0</v>
      </c>
      <c r="G158" s="14">
        <f>[1]Source!O87</f>
        <v>32033.9</v>
      </c>
      <c r="H158" s="14">
        <f>[1]Source!S87</f>
        <v>0</v>
      </c>
      <c r="I158" s="23">
        <f>[1]Source!Q87</f>
        <v>0</v>
      </c>
      <c r="J158" s="23">
        <f>[1]Source!AH87</f>
        <v>0</v>
      </c>
      <c r="K158" s="23">
        <f>[1]Source!U87</f>
        <v>0</v>
      </c>
    </row>
    <row r="159" spans="1:11" ht="14.25">
      <c r="C159" s="16" t="str">
        <f>[1]Source!H87</f>
        <v>шт.</v>
      </c>
      <c r="D159" s="2"/>
      <c r="E159" s="17">
        <f>[1]Source!AF87</f>
        <v>0</v>
      </c>
      <c r="F159" s="17">
        <f>[1]Source!AE87</f>
        <v>0</v>
      </c>
      <c r="G159" s="14"/>
      <c r="H159" s="14"/>
      <c r="I159" s="14">
        <f>[1]Source!R87</f>
        <v>0</v>
      </c>
      <c r="J159" s="14">
        <f>[1]Source!AI87</f>
        <v>0</v>
      </c>
      <c r="K159" s="14">
        <f>[1]Source!V87</f>
        <v>0</v>
      </c>
    </row>
    <row r="160" spans="1:11" ht="28.5">
      <c r="A160" s="12" t="str">
        <f>[1]Source!E88</f>
        <v>25</v>
      </c>
      <c r="B160" s="12" t="str">
        <f>[1]Source!F88</f>
        <v>Прайс-лист.</v>
      </c>
      <c r="C160" s="8" t="str">
        <f>[1]Source!G88</f>
        <v>Блок подачи гипохлорида натрия. Бак. Аквамастер V00BD050.</v>
      </c>
      <c r="D160" s="2">
        <f>[1]Source!I88</f>
        <v>1</v>
      </c>
      <c r="E160" s="22">
        <f>[1]Source!AB88</f>
        <v>2711.86</v>
      </c>
      <c r="F160" s="22">
        <f>[1]Source!AD88</f>
        <v>0</v>
      </c>
      <c r="G160" s="14">
        <f>[1]Source!O88</f>
        <v>2711.86</v>
      </c>
      <c r="H160" s="14">
        <f>[1]Source!S88</f>
        <v>0</v>
      </c>
      <c r="I160" s="23">
        <f>[1]Source!Q88</f>
        <v>0</v>
      </c>
      <c r="J160" s="23">
        <f>[1]Source!AH88</f>
        <v>0</v>
      </c>
      <c r="K160" s="23">
        <f>[1]Source!U88</f>
        <v>0</v>
      </c>
    </row>
    <row r="161" spans="1:11" ht="14.25">
      <c r="C161" s="16" t="str">
        <f>[1]Source!H88</f>
        <v>шт.</v>
      </c>
      <c r="D161" s="2"/>
      <c r="E161" s="17">
        <f>[1]Source!AF88</f>
        <v>0</v>
      </c>
      <c r="F161" s="17">
        <f>[1]Source!AE88</f>
        <v>0</v>
      </c>
      <c r="G161" s="14"/>
      <c r="H161" s="14"/>
      <c r="I161" s="14">
        <f>[1]Source!R88</f>
        <v>0</v>
      </c>
      <c r="J161" s="14">
        <f>[1]Source!AI88</f>
        <v>0</v>
      </c>
      <c r="K161" s="14">
        <f>[1]Source!V88</f>
        <v>0</v>
      </c>
    </row>
    <row r="162" spans="1:11" ht="42.75">
      <c r="A162" s="12" t="str">
        <f>[1]Source!E89</f>
        <v>26</v>
      </c>
      <c r="B162" s="12" t="str">
        <f>[1]Source!F89</f>
        <v>Прайс-лист.</v>
      </c>
      <c r="C162" s="8" t="str">
        <f>[1]Source!G89</f>
        <v>Блок подачи гипохлорида натрия. Пруток для перемешивания реагентов 60 см. Аквамастер (29024)</v>
      </c>
      <c r="D162" s="2">
        <f>[1]Source!I89</f>
        <v>1</v>
      </c>
      <c r="E162" s="22">
        <f>[1]Source!AB89</f>
        <v>737.29</v>
      </c>
      <c r="F162" s="22">
        <f>[1]Source!AD89</f>
        <v>0</v>
      </c>
      <c r="G162" s="14">
        <f>[1]Source!O89</f>
        <v>737.29</v>
      </c>
      <c r="H162" s="14">
        <f>[1]Source!S89</f>
        <v>0</v>
      </c>
      <c r="I162" s="23">
        <f>[1]Source!Q89</f>
        <v>0</v>
      </c>
      <c r="J162" s="23">
        <f>[1]Source!AH89</f>
        <v>0</v>
      </c>
      <c r="K162" s="23">
        <f>[1]Source!U89</f>
        <v>0</v>
      </c>
    </row>
    <row r="163" spans="1:11" ht="14.25">
      <c r="C163" s="16" t="str">
        <f>[1]Source!H89</f>
        <v>шт.</v>
      </c>
      <c r="D163" s="2"/>
      <c r="E163" s="17">
        <f>[1]Source!AF89</f>
        <v>0</v>
      </c>
      <c r="F163" s="17">
        <f>[1]Source!AE89</f>
        <v>0</v>
      </c>
      <c r="G163" s="14"/>
      <c r="H163" s="14"/>
      <c r="I163" s="14">
        <f>[1]Source!R89</f>
        <v>0</v>
      </c>
      <c r="J163" s="14">
        <f>[1]Source!AI89</f>
        <v>0</v>
      </c>
      <c r="K163" s="14">
        <f>[1]Source!V89</f>
        <v>0</v>
      </c>
    </row>
    <row r="164" spans="1:11" ht="42.75">
      <c r="A164" s="12" t="str">
        <f>[1]Source!E90</f>
        <v>27</v>
      </c>
      <c r="B164" s="12" t="str">
        <f>[1]Source!F90</f>
        <v>м37-01-002-3</v>
      </c>
      <c r="C164" s="8" t="str">
        <f>[1]Source!G90</f>
        <v>Монтаж оборудования без механизмов в помещении, масса оборудования 0,1 т</v>
      </c>
      <c r="D164" s="2">
        <f>[1]Source!I90</f>
        <v>6</v>
      </c>
      <c r="E164" s="22">
        <f>[1]Source!AB90</f>
        <v>612.07799999999997</v>
      </c>
      <c r="F164" s="22">
        <f>[1]Source!AD90</f>
        <v>88.463999999999999</v>
      </c>
      <c r="G164" s="14">
        <f>[1]Source!O90</f>
        <v>48111.17</v>
      </c>
      <c r="H164" s="14">
        <f>[1]Source!S90</f>
        <v>38821.160000000003</v>
      </c>
      <c r="I164" s="23">
        <f>[1]Source!Q90</f>
        <v>2707</v>
      </c>
      <c r="J164" s="23">
        <f>[1]Source!AH90</f>
        <v>30.12</v>
      </c>
      <c r="K164" s="23">
        <f>[1]Source!U90</f>
        <v>180.72</v>
      </c>
    </row>
    <row r="165" spans="1:11" ht="14.25">
      <c r="C165" s="16" t="str">
        <f>[1]Source!H90</f>
        <v>1  ШТ.</v>
      </c>
      <c r="D165" s="2"/>
      <c r="E165" s="17">
        <f>[1]Source!AF90</f>
        <v>276.50400000000002</v>
      </c>
      <c r="F165" s="17">
        <f>[1]Source!AE90</f>
        <v>4.8600000000000003</v>
      </c>
      <c r="G165" s="14"/>
      <c r="H165" s="14"/>
      <c r="I165" s="14">
        <f>[1]Source!R90</f>
        <v>682.34</v>
      </c>
      <c r="J165" s="14">
        <f>[1]Source!AI90</f>
        <v>0.36</v>
      </c>
      <c r="K165" s="14">
        <f>[1]Source!V90</f>
        <v>2.16</v>
      </c>
    </row>
    <row r="166" spans="1:11">
      <c r="C166" s="18" t="s">
        <v>22</v>
      </c>
      <c r="D166" s="19">
        <f>[1]Source!BZ90</f>
        <v>80</v>
      </c>
      <c r="E166" s="20">
        <f>([1]Source!AF90+[1]Source!AE90)*[1]Source!FX90/100</f>
        <v>225.09120000000001</v>
      </c>
      <c r="F166" s="19"/>
      <c r="G166" s="21">
        <f>[1]Source!X90</f>
        <v>26862.38</v>
      </c>
      <c r="H166" s="19" t="str">
        <f>CONCATENATE([1]Source!FV90, "=", [1]Source!AT90, "%")</f>
        <v>*0,85=68%</v>
      </c>
      <c r="I166" s="19"/>
      <c r="J166" s="19"/>
      <c r="K166" s="19"/>
    </row>
    <row r="167" spans="1:11">
      <c r="C167" s="18" t="s">
        <v>23</v>
      </c>
      <c r="D167" s="19">
        <f>[1]Source!CA90</f>
        <v>60</v>
      </c>
      <c r="E167" s="20">
        <f>([1]Source!AF90+[1]Source!AE90)*[1]Source!FY90/100</f>
        <v>168.81840000000003</v>
      </c>
      <c r="F167" s="19"/>
      <c r="G167" s="21">
        <f>[1]Source!Y90</f>
        <v>18961.68</v>
      </c>
      <c r="H167" s="19" t="str">
        <f>CONCATENATE([1]Source!FW90, "=", [1]Source!AU90, "%")</f>
        <v>*0,8=48%</v>
      </c>
      <c r="I167" s="19"/>
      <c r="J167" s="19"/>
      <c r="K167" s="19"/>
    </row>
    <row r="168" spans="1:11">
      <c r="C168" s="18" t="s">
        <v>24</v>
      </c>
      <c r="D168" s="19"/>
      <c r="E168" s="20">
        <f>(([1]Source!AF90+[1]Source!AE90)*[1]Source!FX90/100)+(([1]Source!AF90+[1]Source!AE90)*[1]Source!FY90/100)+[1]Source!AB90</f>
        <v>1005.9876</v>
      </c>
      <c r="F168" s="19"/>
      <c r="G168" s="21">
        <f>[1]Source!O90+[1]Source!X90+[1]Source!Y90</f>
        <v>93935.23000000001</v>
      </c>
      <c r="H168" s="19"/>
      <c r="I168" s="19"/>
      <c r="J168" s="19"/>
      <c r="K168" s="19"/>
    </row>
    <row r="169" spans="1:11" ht="28.5">
      <c r="A169" s="12" t="str">
        <f>[1]Source!E91</f>
        <v>28</v>
      </c>
      <c r="B169" s="12" t="str">
        <f>[1]Source!F91</f>
        <v>Прайс-лист.</v>
      </c>
      <c r="C169" s="8" t="str">
        <f>[1]Source!G91</f>
        <v>Циркуляционные насосы IL125/270-15/4 Вило-рус.</v>
      </c>
      <c r="D169" s="2">
        <f>[1]Source!I91</f>
        <v>4</v>
      </c>
      <c r="E169" s="22">
        <f>[1]Source!AB91</f>
        <v>153050.85</v>
      </c>
      <c r="F169" s="22">
        <f>[1]Source!AD91</f>
        <v>0</v>
      </c>
      <c r="G169" s="14">
        <f>[1]Source!O91</f>
        <v>612203.4</v>
      </c>
      <c r="H169" s="14">
        <f>[1]Source!S91</f>
        <v>0</v>
      </c>
      <c r="I169" s="23">
        <f>[1]Source!Q91</f>
        <v>0</v>
      </c>
      <c r="J169" s="23">
        <f>[1]Source!AH91</f>
        <v>0</v>
      </c>
      <c r="K169" s="23">
        <f>[1]Source!U91</f>
        <v>0</v>
      </c>
    </row>
    <row r="170" spans="1:11" ht="14.25">
      <c r="C170" s="16" t="str">
        <f>[1]Source!H91</f>
        <v>шт.</v>
      </c>
      <c r="D170" s="2"/>
      <c r="E170" s="17">
        <f>[1]Source!AF91</f>
        <v>0</v>
      </c>
      <c r="F170" s="17">
        <f>[1]Source!AE91</f>
        <v>0</v>
      </c>
      <c r="G170" s="14"/>
      <c r="H170" s="14"/>
      <c r="I170" s="14">
        <f>[1]Source!R91</f>
        <v>0</v>
      </c>
      <c r="J170" s="14">
        <f>[1]Source!AI91</f>
        <v>0</v>
      </c>
      <c r="K170" s="14">
        <f>[1]Source!V91</f>
        <v>0</v>
      </c>
    </row>
    <row r="171" spans="1:11" ht="14.25">
      <c r="A171" s="12" t="str">
        <f>[1]Source!E92</f>
        <v>29</v>
      </c>
      <c r="B171" s="12" t="str">
        <f>[1]Source!F92</f>
        <v>Прайс-лист.</v>
      </c>
      <c r="C171" s="8" t="str">
        <f>[1]Source!G92</f>
        <v>Насос в приямке. ТМ 32/7 Вило-рус.</v>
      </c>
      <c r="D171" s="2">
        <f>[1]Source!I92</f>
        <v>1</v>
      </c>
      <c r="E171" s="22">
        <f>[1]Source!AB92</f>
        <v>8135.59</v>
      </c>
      <c r="F171" s="22">
        <f>[1]Source!AD92</f>
        <v>0</v>
      </c>
      <c r="G171" s="14">
        <f>[1]Source!O92</f>
        <v>8135.59</v>
      </c>
      <c r="H171" s="14">
        <f>[1]Source!S92</f>
        <v>0</v>
      </c>
      <c r="I171" s="23">
        <f>[1]Source!Q92</f>
        <v>0</v>
      </c>
      <c r="J171" s="23">
        <f>[1]Source!AH92</f>
        <v>0</v>
      </c>
      <c r="K171" s="23">
        <f>[1]Source!U92</f>
        <v>0</v>
      </c>
    </row>
    <row r="172" spans="1:11" ht="14.25">
      <c r="C172" s="16" t="str">
        <f>[1]Source!H92</f>
        <v>шт.</v>
      </c>
      <c r="D172" s="2"/>
      <c r="E172" s="17">
        <f>[1]Source!AF92</f>
        <v>0</v>
      </c>
      <c r="F172" s="17">
        <f>[1]Source!AE92</f>
        <v>0</v>
      </c>
      <c r="G172" s="14"/>
      <c r="H172" s="14"/>
      <c r="I172" s="14">
        <f>[1]Source!R92</f>
        <v>0</v>
      </c>
      <c r="J172" s="14">
        <f>[1]Source!AI92</f>
        <v>0</v>
      </c>
      <c r="K172" s="14">
        <f>[1]Source!V92</f>
        <v>0</v>
      </c>
    </row>
    <row r="173" spans="1:11" ht="28.5">
      <c r="A173" s="12" t="str">
        <f>[1]Source!E93</f>
        <v>30</v>
      </c>
      <c r="B173" s="12" t="str">
        <f>[1]Source!F93</f>
        <v>Прайс-лист.</v>
      </c>
      <c r="C173" s="8" t="str">
        <f>[1]Source!G93</f>
        <v>Система эжекции с насосом CRN-2. НТЦ Озон.</v>
      </c>
      <c r="D173" s="2">
        <f>[1]Source!I93</f>
        <v>1</v>
      </c>
      <c r="E173" s="22">
        <f>[1]Source!AB93</f>
        <v>180508.47</v>
      </c>
      <c r="F173" s="22">
        <f>[1]Source!AD93</f>
        <v>0</v>
      </c>
      <c r="G173" s="14">
        <f>[1]Source!O93</f>
        <v>180508.47</v>
      </c>
      <c r="H173" s="14">
        <f>[1]Source!S93</f>
        <v>0</v>
      </c>
      <c r="I173" s="23">
        <f>[1]Source!Q93</f>
        <v>0</v>
      </c>
      <c r="J173" s="23">
        <f>[1]Source!AH93</f>
        <v>0</v>
      </c>
      <c r="K173" s="23">
        <f>[1]Source!U93</f>
        <v>0</v>
      </c>
    </row>
    <row r="174" spans="1:11" ht="14.25">
      <c r="C174" s="16" t="str">
        <f>[1]Source!H93</f>
        <v>шт.</v>
      </c>
      <c r="D174" s="2"/>
      <c r="E174" s="17">
        <f>[1]Source!AF93</f>
        <v>0</v>
      </c>
      <c r="F174" s="17">
        <f>[1]Source!AE93</f>
        <v>0</v>
      </c>
      <c r="G174" s="14"/>
      <c r="H174" s="14"/>
      <c r="I174" s="14">
        <f>[1]Source!R93</f>
        <v>0</v>
      </c>
      <c r="J174" s="14">
        <f>[1]Source!AI93</f>
        <v>0</v>
      </c>
      <c r="K174" s="14">
        <f>[1]Source!V93</f>
        <v>0</v>
      </c>
    </row>
    <row r="175" spans="1:11" ht="42.75">
      <c r="A175" s="12" t="str">
        <f>[1]Source!E94</f>
        <v>31</v>
      </c>
      <c r="B175" s="12" t="str">
        <f>[1]Source!F94</f>
        <v>м37-01-002-4</v>
      </c>
      <c r="C175" s="8" t="str">
        <f>[1]Source!G94</f>
        <v>Монтаж оборудования без механизмов в помещении, масса оборудования 0,5 т</v>
      </c>
      <c r="D175" s="2">
        <f>[1]Source!I94</f>
        <v>1</v>
      </c>
      <c r="E175" s="22">
        <f>[1]Source!AB94</f>
        <v>1268.2660000000001</v>
      </c>
      <c r="F175" s="22">
        <f>[1]Source!AD94</f>
        <v>151.90799999999999</v>
      </c>
      <c r="G175" s="14">
        <f>[1]Source!O94</f>
        <v>10359.85</v>
      </c>
      <c r="H175" s="14">
        <f>[1]Source!S94</f>
        <v>7140.46</v>
      </c>
      <c r="I175" s="23">
        <f>[1]Source!Q94</f>
        <v>874.99</v>
      </c>
      <c r="J175" s="23">
        <f>[1]Source!AH94</f>
        <v>33.239999999999995</v>
      </c>
      <c r="K175" s="23">
        <f>[1]Source!U94</f>
        <v>33.239999999999995</v>
      </c>
    </row>
    <row r="176" spans="1:11" ht="14.25">
      <c r="C176" s="16" t="str">
        <f>[1]Source!H94</f>
        <v>1  ШТ.</v>
      </c>
      <c r="D176" s="2"/>
      <c r="E176" s="17">
        <f>[1]Source!AF94</f>
        <v>305.14800000000002</v>
      </c>
      <c r="F176" s="17">
        <f>[1]Source!AE94</f>
        <v>11.183999999999999</v>
      </c>
      <c r="G176" s="14"/>
      <c r="H176" s="14"/>
      <c r="I176" s="14">
        <f>[1]Source!R94</f>
        <v>261.70999999999998</v>
      </c>
      <c r="J176" s="14">
        <f>[1]Source!AI94</f>
        <v>0.82799999999999996</v>
      </c>
      <c r="K176" s="14">
        <f>[1]Source!V94</f>
        <v>0.82799999999999996</v>
      </c>
    </row>
    <row r="177" spans="1:11">
      <c r="C177" s="18" t="s">
        <v>22</v>
      </c>
      <c r="D177" s="19">
        <f>[1]Source!BZ94</f>
        <v>80</v>
      </c>
      <c r="E177" s="20">
        <f>([1]Source!AF94+[1]Source!AE94)*[1]Source!FX94/100</f>
        <v>253.06560000000005</v>
      </c>
      <c r="F177" s="19"/>
      <c r="G177" s="21">
        <f>[1]Source!X94</f>
        <v>5033.4799999999996</v>
      </c>
      <c r="H177" s="19" t="str">
        <f>CONCATENATE([1]Source!FV94, "=", [1]Source!AT94, "%")</f>
        <v>*0,85=68%</v>
      </c>
      <c r="I177" s="19"/>
      <c r="J177" s="19"/>
      <c r="K177" s="19"/>
    </row>
    <row r="178" spans="1:11">
      <c r="C178" s="18" t="s">
        <v>23</v>
      </c>
      <c r="D178" s="19">
        <f>[1]Source!CA94</f>
        <v>60</v>
      </c>
      <c r="E178" s="20">
        <f>([1]Source!AF94+[1]Source!AE94)*[1]Source!FY94/100</f>
        <v>189.79920000000001</v>
      </c>
      <c r="F178" s="19"/>
      <c r="G178" s="21">
        <f>[1]Source!Y94</f>
        <v>3553.04</v>
      </c>
      <c r="H178" s="19" t="str">
        <f>CONCATENATE([1]Source!FW94, "=", [1]Source!AU94, "%")</f>
        <v>*0,8=48%</v>
      </c>
      <c r="I178" s="19"/>
      <c r="J178" s="19"/>
      <c r="K178" s="19"/>
    </row>
    <row r="179" spans="1:11">
      <c r="C179" s="18" t="s">
        <v>24</v>
      </c>
      <c r="D179" s="19"/>
      <c r="E179" s="20">
        <f>(([1]Source!AF94+[1]Source!AE94)*[1]Source!FX94/100)+(([1]Source!AF94+[1]Source!AE94)*[1]Source!FY94/100)+[1]Source!AB94</f>
        <v>1711.1308000000001</v>
      </c>
      <c r="F179" s="19"/>
      <c r="G179" s="21">
        <f>[1]Source!O94+[1]Source!X94+[1]Source!Y94</f>
        <v>18946.37</v>
      </c>
      <c r="H179" s="19"/>
      <c r="I179" s="19"/>
      <c r="J179" s="19"/>
      <c r="K179" s="19"/>
    </row>
    <row r="180" spans="1:11" ht="28.5">
      <c r="A180" s="12" t="str">
        <f>[1]Source!E95</f>
        <v>32</v>
      </c>
      <c r="B180" s="12" t="str">
        <f>[1]Source!F95</f>
        <v>Прайс-лист.</v>
      </c>
      <c r="C180" s="8" t="str">
        <f>[1]Source!G95</f>
        <v>Реактор озона. (Ёмк., нерж. ст., Д=1 м., h=2,5 м.)</v>
      </c>
      <c r="D180" s="2">
        <f>[1]Source!I95</f>
        <v>1</v>
      </c>
      <c r="E180" s="22">
        <f>[1]Source!AB95</f>
        <v>59322.03</v>
      </c>
      <c r="F180" s="22">
        <f>[1]Source!AD95</f>
        <v>0</v>
      </c>
      <c r="G180" s="14">
        <f>[1]Source!O95</f>
        <v>59322.03</v>
      </c>
      <c r="H180" s="14">
        <f>[1]Source!S95</f>
        <v>0</v>
      </c>
      <c r="I180" s="23">
        <f>[1]Source!Q95</f>
        <v>0</v>
      </c>
      <c r="J180" s="23">
        <f>[1]Source!AH95</f>
        <v>0</v>
      </c>
      <c r="K180" s="23">
        <f>[1]Source!U95</f>
        <v>0</v>
      </c>
    </row>
    <row r="181" spans="1:11" ht="14.25">
      <c r="C181" s="16" t="str">
        <f>[1]Source!H95</f>
        <v>шт.</v>
      </c>
      <c r="D181" s="2"/>
      <c r="E181" s="17">
        <f>[1]Source!AF95</f>
        <v>0</v>
      </c>
      <c r="F181" s="17">
        <f>[1]Source!AE95</f>
        <v>0</v>
      </c>
      <c r="G181" s="14"/>
      <c r="H181" s="14"/>
      <c r="I181" s="14">
        <f>[1]Source!R95</f>
        <v>0</v>
      </c>
      <c r="J181" s="14">
        <f>[1]Source!AI95</f>
        <v>0</v>
      </c>
      <c r="K181" s="14">
        <f>[1]Source!V95</f>
        <v>0</v>
      </c>
    </row>
    <row r="182" spans="1:11" ht="42.75">
      <c r="A182" s="12" t="str">
        <f>[1]Source!E96</f>
        <v>33</v>
      </c>
      <c r="B182" s="12" t="str">
        <f>[1]Source!F96</f>
        <v>м37-01-002-4</v>
      </c>
      <c r="C182" s="8" t="str">
        <f>[1]Source!G96</f>
        <v>Монтаж оборудования без механизмов в помещении, масса оборудования 0,5 т</v>
      </c>
      <c r="D182" s="2">
        <f>[1]Source!I96</f>
        <v>7</v>
      </c>
      <c r="E182" s="22">
        <f>[1]Source!AB96</f>
        <v>1268.2660000000001</v>
      </c>
      <c r="F182" s="22">
        <f>[1]Source!AD96</f>
        <v>151.90799999999999</v>
      </c>
      <c r="G182" s="14">
        <f>[1]Source!O96</f>
        <v>72518.95</v>
      </c>
      <c r="H182" s="14">
        <f>[1]Source!S96</f>
        <v>49983.24</v>
      </c>
      <c r="I182" s="23">
        <f>[1]Source!Q96</f>
        <v>6124.93</v>
      </c>
      <c r="J182" s="23">
        <f>[1]Source!AH96</f>
        <v>33.239999999999995</v>
      </c>
      <c r="K182" s="23">
        <f>[1]Source!U96</f>
        <v>232.67999999999995</v>
      </c>
    </row>
    <row r="183" spans="1:11" ht="14.25">
      <c r="C183" s="16" t="str">
        <f>[1]Source!H96</f>
        <v>1  ШТ.</v>
      </c>
      <c r="D183" s="2"/>
      <c r="E183" s="17">
        <f>[1]Source!AF96</f>
        <v>305.14800000000002</v>
      </c>
      <c r="F183" s="17">
        <f>[1]Source!AE96</f>
        <v>11.183999999999999</v>
      </c>
      <c r="G183" s="14"/>
      <c r="H183" s="14"/>
      <c r="I183" s="14">
        <f>[1]Source!R96</f>
        <v>1831.94</v>
      </c>
      <c r="J183" s="14">
        <f>[1]Source!AI96</f>
        <v>0.82799999999999996</v>
      </c>
      <c r="K183" s="14">
        <f>[1]Source!V96</f>
        <v>5.7959999999999994</v>
      </c>
    </row>
    <row r="184" spans="1:11">
      <c r="C184" s="18" t="s">
        <v>22</v>
      </c>
      <c r="D184" s="19">
        <f>[1]Source!BZ96</f>
        <v>80</v>
      </c>
      <c r="E184" s="20">
        <f>([1]Source!AF96+[1]Source!AE96)*[1]Source!FX96/100</f>
        <v>253.06560000000005</v>
      </c>
      <c r="F184" s="19"/>
      <c r="G184" s="21">
        <f>[1]Source!X96</f>
        <v>35234.32</v>
      </c>
      <c r="H184" s="19" t="str">
        <f>CONCATENATE([1]Source!FV96, "=", [1]Source!AT96, "%")</f>
        <v>*0,85=68%</v>
      </c>
      <c r="I184" s="19"/>
      <c r="J184" s="19"/>
      <c r="K184" s="19"/>
    </row>
    <row r="185" spans="1:11">
      <c r="C185" s="18" t="s">
        <v>23</v>
      </c>
      <c r="D185" s="19">
        <f>[1]Source!CA96</f>
        <v>60</v>
      </c>
      <c r="E185" s="20">
        <f>([1]Source!AF96+[1]Source!AE96)*[1]Source!FY96/100</f>
        <v>189.79920000000001</v>
      </c>
      <c r="F185" s="19"/>
      <c r="G185" s="21">
        <f>[1]Source!Y96</f>
        <v>24871.29</v>
      </c>
      <c r="H185" s="19" t="str">
        <f>CONCATENATE([1]Source!FW96, "=", [1]Source!AU96, "%")</f>
        <v>*0,8=48%</v>
      </c>
      <c r="I185" s="19"/>
      <c r="J185" s="19"/>
      <c r="K185" s="19"/>
    </row>
    <row r="186" spans="1:11">
      <c r="C186" s="18" t="s">
        <v>24</v>
      </c>
      <c r="D186" s="19"/>
      <c r="E186" s="20">
        <f>(([1]Source!AF96+[1]Source!AE96)*[1]Source!FX96/100)+(([1]Source!AF96+[1]Source!AE96)*[1]Source!FY96/100)+[1]Source!AB96</f>
        <v>1711.1308000000001</v>
      </c>
      <c r="F186" s="19"/>
      <c r="G186" s="21">
        <f>[1]Source!O96+[1]Source!X96+[1]Source!Y96</f>
        <v>132624.56</v>
      </c>
      <c r="H186" s="19"/>
      <c r="I186" s="19"/>
      <c r="J186" s="19"/>
      <c r="K186" s="19"/>
    </row>
    <row r="187" spans="1:11" ht="28.5">
      <c r="A187" s="12" t="str">
        <f>[1]Source!E97</f>
        <v>34</v>
      </c>
      <c r="B187" s="12" t="str">
        <f>[1]Source!F97</f>
        <v>Прайс-лист.</v>
      </c>
      <c r="C187" s="8" t="str">
        <f>[1]Source!G97</f>
        <v>Фильтр (д=1800 мм.) "Гора хрустальная" Астрал.</v>
      </c>
      <c r="D187" s="2">
        <f>[1]Source!I97</f>
        <v>4</v>
      </c>
      <c r="E187" s="22">
        <f>[1]Source!AB97</f>
        <v>893220.34</v>
      </c>
      <c r="F187" s="22">
        <f>[1]Source!AD97</f>
        <v>0</v>
      </c>
      <c r="G187" s="14">
        <f>[1]Source!O97</f>
        <v>3572881.36</v>
      </c>
      <c r="H187" s="14">
        <f>[1]Source!S97</f>
        <v>0</v>
      </c>
      <c r="I187" s="23">
        <f>[1]Source!Q97</f>
        <v>0</v>
      </c>
      <c r="J187" s="23">
        <f>[1]Source!AH97</f>
        <v>0</v>
      </c>
      <c r="K187" s="23">
        <f>[1]Source!U97</f>
        <v>0</v>
      </c>
    </row>
    <row r="188" spans="1:11" ht="14.25">
      <c r="C188" s="16" t="str">
        <f>[1]Source!H97</f>
        <v>шт.</v>
      </c>
      <c r="D188" s="2"/>
      <c r="E188" s="17">
        <f>[1]Source!AF97</f>
        <v>0</v>
      </c>
      <c r="F188" s="17">
        <f>[1]Source!AE97</f>
        <v>0</v>
      </c>
      <c r="G188" s="14"/>
      <c r="H188" s="14"/>
      <c r="I188" s="14">
        <f>[1]Source!R97</f>
        <v>0</v>
      </c>
      <c r="J188" s="14">
        <f>[1]Source!AI97</f>
        <v>0</v>
      </c>
      <c r="K188" s="14">
        <f>[1]Source!V97</f>
        <v>0</v>
      </c>
    </row>
    <row r="189" spans="1:11" ht="28.5">
      <c r="A189" s="12" t="str">
        <f>[1]Source!E98</f>
        <v>35</v>
      </c>
      <c r="B189" s="12" t="str">
        <f>[1]Source!F98</f>
        <v>ПРайс-лист.</v>
      </c>
      <c r="C189" s="8" t="str">
        <f>[1]Source!G98</f>
        <v>Фильтр сорбционный (Д=1800 мм.) Астрал.</v>
      </c>
      <c r="D189" s="2">
        <f>[1]Source!I98</f>
        <v>2</v>
      </c>
      <c r="E189" s="22">
        <f>[1]Source!AB98</f>
        <v>847457.63</v>
      </c>
      <c r="F189" s="22">
        <f>[1]Source!AD98</f>
        <v>0</v>
      </c>
      <c r="G189" s="14">
        <f>[1]Source!O98</f>
        <v>1694915.26</v>
      </c>
      <c r="H189" s="14">
        <f>[1]Source!S98</f>
        <v>0</v>
      </c>
      <c r="I189" s="23">
        <f>[1]Source!Q98</f>
        <v>0</v>
      </c>
      <c r="J189" s="23">
        <f>[1]Source!AH98</f>
        <v>0</v>
      </c>
      <c r="K189" s="23">
        <f>[1]Source!U98</f>
        <v>0</v>
      </c>
    </row>
    <row r="190" spans="1:11" ht="14.25">
      <c r="C190" s="16" t="str">
        <f>[1]Source!H98</f>
        <v>шт.</v>
      </c>
      <c r="D190" s="2"/>
      <c r="E190" s="17">
        <f>[1]Source!AF98</f>
        <v>0</v>
      </c>
      <c r="F190" s="17">
        <f>[1]Source!AE98</f>
        <v>0</v>
      </c>
      <c r="G190" s="14"/>
      <c r="H190" s="14"/>
      <c r="I190" s="14">
        <f>[1]Source!R98</f>
        <v>0</v>
      </c>
      <c r="J190" s="14">
        <f>[1]Source!AI98</f>
        <v>0</v>
      </c>
      <c r="K190" s="14">
        <f>[1]Source!V98</f>
        <v>0</v>
      </c>
    </row>
    <row r="191" spans="1:11" ht="57">
      <c r="A191" s="12" t="str">
        <f>[1]Source!E99</f>
        <v>36</v>
      </c>
      <c r="B191" s="12" t="str">
        <f>[1]Source!F99</f>
        <v>16-05-001-4</v>
      </c>
      <c r="C191" s="8" t="str">
        <f>[1]Source!G99</f>
        <v>Установка вентилей, задвижек, затворов, клапанов обратных, кранов проходных на трубопроводах из стальных труб диаметром до 125 мм</v>
      </c>
      <c r="D191" s="2">
        <f>[1]Source!I99</f>
        <v>4</v>
      </c>
      <c r="E191" s="22">
        <f>[1]Source!AB99</f>
        <v>306.18599999999998</v>
      </c>
      <c r="F191" s="22">
        <f>[1]Source!AD99</f>
        <v>17.583500000000001</v>
      </c>
      <c r="G191" s="14">
        <f>[1]Source!O99</f>
        <v>11604.42</v>
      </c>
      <c r="H191" s="14">
        <f>[1]Source!S99</f>
        <v>6560.66</v>
      </c>
      <c r="I191" s="23">
        <f>[1]Source!Q99</f>
        <v>393.87</v>
      </c>
      <c r="J191" s="23">
        <f>[1]Source!AH99</f>
        <v>7.7279999999999989</v>
      </c>
      <c r="K191" s="23">
        <f>[1]Source!U99</f>
        <v>30.911999999999995</v>
      </c>
    </row>
    <row r="192" spans="1:11" ht="14.25">
      <c r="C192" s="16" t="str">
        <f>[1]Source!H99</f>
        <v>1  ШТ.</v>
      </c>
      <c r="D192" s="2"/>
      <c r="E192" s="17">
        <f>[1]Source!AF99</f>
        <v>70.092500000000001</v>
      </c>
      <c r="F192" s="17">
        <f>[1]Source!AE99</f>
        <v>0.621</v>
      </c>
      <c r="G192" s="14"/>
      <c r="H192" s="14"/>
      <c r="I192" s="14">
        <f>[1]Source!R99</f>
        <v>58.13</v>
      </c>
      <c r="J192" s="14">
        <f>[1]Source!AI99</f>
        <v>4.5999999999999999E-2</v>
      </c>
      <c r="K192" s="14">
        <f>[1]Source!V99</f>
        <v>0.184</v>
      </c>
    </row>
    <row r="193" spans="1:11">
      <c r="C193" s="18" t="s">
        <v>22</v>
      </c>
      <c r="D193" s="19">
        <f>[1]Source!BZ99</f>
        <v>128</v>
      </c>
      <c r="E193" s="20">
        <f>([1]Source!AF99+[1]Source!AE99)*[1]Source!FX99/100</f>
        <v>90.513279999999995</v>
      </c>
      <c r="F193" s="19"/>
      <c r="G193" s="21">
        <f>[1]Source!X99</f>
        <v>7214.48</v>
      </c>
      <c r="H193" s="19" t="str">
        <f>CONCATENATE([1]Source!FV99, "=", [1]Source!AT99, "%")</f>
        <v>*0,85=109%</v>
      </c>
      <c r="I193" s="19"/>
      <c r="J193" s="19"/>
      <c r="K193" s="19"/>
    </row>
    <row r="194" spans="1:11">
      <c r="C194" s="18" t="s">
        <v>23</v>
      </c>
      <c r="D194" s="19">
        <f>[1]Source!CA99</f>
        <v>83</v>
      </c>
      <c r="E194" s="20">
        <f>([1]Source!AF99+[1]Source!AE99)*[1]Source!FY99/100</f>
        <v>58.692204999999994</v>
      </c>
      <c r="F194" s="19"/>
      <c r="G194" s="21">
        <f>[1]Source!Y99</f>
        <v>4368.3999999999996</v>
      </c>
      <c r="H194" s="19" t="str">
        <f>CONCATENATE([1]Source!FW99, "=", [1]Source!AU99, "%")</f>
        <v>*0,8=66%</v>
      </c>
      <c r="I194" s="19"/>
      <c r="J194" s="19"/>
      <c r="K194" s="19"/>
    </row>
    <row r="195" spans="1:11">
      <c r="C195" s="18" t="s">
        <v>24</v>
      </c>
      <c r="D195" s="19"/>
      <c r="E195" s="20">
        <f>(([1]Source!AF99+[1]Source!AE99)*[1]Source!FX99/100)+(([1]Source!AF99+[1]Source!AE99)*[1]Source!FY99/100)+[1]Source!AB99</f>
        <v>455.39148499999999</v>
      </c>
      <c r="F195" s="19"/>
      <c r="G195" s="21">
        <f>[1]Source!O99+[1]Source!X99+[1]Source!Y99</f>
        <v>23187.300000000003</v>
      </c>
      <c r="H195" s="19"/>
      <c r="I195" s="19"/>
      <c r="J195" s="19"/>
      <c r="K195" s="19"/>
    </row>
    <row r="196" spans="1:11" ht="28.5">
      <c r="A196" s="12" t="str">
        <f>[1]Source!E100</f>
        <v>36,1</v>
      </c>
      <c r="B196" s="12" t="str">
        <f>[1]Source!F100</f>
        <v>302-9009</v>
      </c>
      <c r="C196" s="8" t="str">
        <f>[1]Source!G100</f>
        <v>Клапан обратный межфланцевый Ду 125. CV16-150 СЕРЕХ.</v>
      </c>
      <c r="D196" s="2">
        <f>[1]Source!I100</f>
        <v>4</v>
      </c>
      <c r="E196" s="22">
        <f>[1]Source!AB100</f>
        <v>5084.75</v>
      </c>
      <c r="F196" s="22">
        <f>[1]Source!AD100</f>
        <v>0</v>
      </c>
      <c r="G196" s="14">
        <f>[1]Source!O100</f>
        <v>20339</v>
      </c>
      <c r="H196" s="14">
        <f>[1]Source!S100</f>
        <v>0</v>
      </c>
      <c r="I196" s="23">
        <f>[1]Source!Q100</f>
        <v>0</v>
      </c>
      <c r="J196" s="23">
        <f>[1]Source!AH100</f>
        <v>0</v>
      </c>
      <c r="K196" s="23">
        <f>[1]Source!U100</f>
        <v>0</v>
      </c>
    </row>
    <row r="197" spans="1:11" ht="14.25">
      <c r="C197" s="16" t="str">
        <f>[1]Source!H100</f>
        <v>шт.</v>
      </c>
      <c r="D197" s="2"/>
      <c r="E197" s="17">
        <f>[1]Source!AF100</f>
        <v>0</v>
      </c>
      <c r="F197" s="17">
        <f>[1]Source!AE100</f>
        <v>0</v>
      </c>
      <c r="G197" s="14"/>
      <c r="H197" s="14"/>
      <c r="I197" s="14">
        <f>[1]Source!R100</f>
        <v>0</v>
      </c>
      <c r="J197" s="14">
        <f>[1]Source!AI100</f>
        <v>0</v>
      </c>
      <c r="K197" s="14">
        <f>[1]Source!V100</f>
        <v>0</v>
      </c>
    </row>
    <row r="198" spans="1:11" ht="57">
      <c r="A198" s="12" t="str">
        <f>[1]Source!E101</f>
        <v>36,2</v>
      </c>
      <c r="B198" s="12" t="str">
        <f>[1]Source!F101</f>
        <v>507-0987</v>
      </c>
      <c r="C198" s="8" t="str">
        <f>[1]Source!G101</f>
        <v>Фланцы стальные плоские приварные из стали ВСт3сп2, ВСт3сп3, давлением 1,0 МПа (10 кгс/см2), диаметром 125 мм</v>
      </c>
      <c r="D198" s="2">
        <f>[1]Source!I101</f>
        <v>-8</v>
      </c>
      <c r="E198" s="22">
        <f>[1]Source!AB101</f>
        <v>61</v>
      </c>
      <c r="F198" s="22">
        <f>[1]Source!AD101</f>
        <v>0</v>
      </c>
      <c r="G198" s="14">
        <f>[1]Source!O101</f>
        <v>-3254.96</v>
      </c>
      <c r="H198" s="14">
        <f>[1]Source!S101</f>
        <v>0</v>
      </c>
      <c r="I198" s="23">
        <f>[1]Source!Q101</f>
        <v>0</v>
      </c>
      <c r="J198" s="23">
        <f>[1]Source!AH101</f>
        <v>0</v>
      </c>
      <c r="K198" s="23">
        <f>[1]Source!U101</f>
        <v>0</v>
      </c>
    </row>
    <row r="199" spans="1:11" ht="14.25">
      <c r="C199" s="16" t="str">
        <f>[1]Source!H101</f>
        <v>шт.</v>
      </c>
      <c r="D199" s="2"/>
      <c r="E199" s="17">
        <f>[1]Source!AF101</f>
        <v>0</v>
      </c>
      <c r="F199" s="17">
        <f>[1]Source!AE101</f>
        <v>0</v>
      </c>
      <c r="G199" s="14"/>
      <c r="H199" s="14"/>
      <c r="I199" s="14">
        <f>[1]Source!R101</f>
        <v>0</v>
      </c>
      <c r="J199" s="14">
        <f>[1]Source!AI101</f>
        <v>0</v>
      </c>
      <c r="K199" s="14">
        <f>[1]Source!V101</f>
        <v>0</v>
      </c>
    </row>
    <row r="200" spans="1:11" ht="28.5">
      <c r="A200" s="12" t="str">
        <f>[1]Source!E102</f>
        <v>36,3</v>
      </c>
      <c r="B200" s="12" t="str">
        <f>[1]Source!F102</f>
        <v>Прайс-лист.</v>
      </c>
      <c r="C200" s="8" t="str">
        <f>[1]Source!G102</f>
        <v>Фланец (стыковая накладка) Д=160 СЕРЕХ</v>
      </c>
      <c r="D200" s="2">
        <f>[1]Source!I102</f>
        <v>8</v>
      </c>
      <c r="E200" s="22">
        <f>[1]Source!AB102</f>
        <v>627.12</v>
      </c>
      <c r="F200" s="22">
        <f>[1]Source!AD102</f>
        <v>0</v>
      </c>
      <c r="G200" s="14">
        <f>[1]Source!O102</f>
        <v>5016.96</v>
      </c>
      <c r="H200" s="14">
        <f>[1]Source!S102</f>
        <v>0</v>
      </c>
      <c r="I200" s="23">
        <f>[1]Source!Q102</f>
        <v>0</v>
      </c>
      <c r="J200" s="23">
        <f>[1]Source!AH102</f>
        <v>0</v>
      </c>
      <c r="K200" s="23">
        <f>[1]Source!U102</f>
        <v>0</v>
      </c>
    </row>
    <row r="201" spans="1:11" ht="14.25">
      <c r="C201" s="16" t="str">
        <f>[1]Source!H102</f>
        <v>шт.</v>
      </c>
      <c r="D201" s="2"/>
      <c r="E201" s="17">
        <f>[1]Source!AF102</f>
        <v>0</v>
      </c>
      <c r="F201" s="17">
        <f>[1]Source!AE102</f>
        <v>0</v>
      </c>
      <c r="G201" s="14"/>
      <c r="H201" s="14"/>
      <c r="I201" s="14">
        <f>[1]Source!R102</f>
        <v>0</v>
      </c>
      <c r="J201" s="14">
        <f>[1]Source!AI102</f>
        <v>0</v>
      </c>
      <c r="K201" s="14">
        <f>[1]Source!V102</f>
        <v>0</v>
      </c>
    </row>
    <row r="202" spans="1:11" ht="28.5">
      <c r="A202" s="12" t="str">
        <f>[1]Source!E103</f>
        <v>36,4</v>
      </c>
      <c r="B202" s="12" t="str">
        <f>[1]Source!F103</f>
        <v>Прайс-лист.</v>
      </c>
      <c r="C202" s="8" t="str">
        <f>[1]Source!G103</f>
        <v>Фланцевый переход (укороченный фланец) Д=160 СЕРЕХ.</v>
      </c>
      <c r="D202" s="2">
        <f>[1]Source!I103</f>
        <v>8</v>
      </c>
      <c r="E202" s="22">
        <f>[1]Source!AB103</f>
        <v>830.51</v>
      </c>
      <c r="F202" s="22">
        <f>[1]Source!AD103</f>
        <v>0</v>
      </c>
      <c r="G202" s="14">
        <f>[1]Source!O103</f>
        <v>6644.08</v>
      </c>
      <c r="H202" s="14">
        <f>[1]Source!S103</f>
        <v>0</v>
      </c>
      <c r="I202" s="23">
        <f>[1]Source!Q103</f>
        <v>0</v>
      </c>
      <c r="J202" s="23">
        <f>[1]Source!AH103</f>
        <v>0</v>
      </c>
      <c r="K202" s="23">
        <f>[1]Source!U103</f>
        <v>0</v>
      </c>
    </row>
    <row r="203" spans="1:11" ht="14.25">
      <c r="C203" s="16" t="str">
        <f>[1]Source!H103</f>
        <v>шт.</v>
      </c>
      <c r="D203" s="2"/>
      <c r="E203" s="17">
        <f>[1]Source!AF103</f>
        <v>0</v>
      </c>
      <c r="F203" s="17">
        <f>[1]Source!AE103</f>
        <v>0</v>
      </c>
      <c r="G203" s="14"/>
      <c r="H203" s="14"/>
      <c r="I203" s="14">
        <f>[1]Source!R103</f>
        <v>0</v>
      </c>
      <c r="J203" s="14">
        <f>[1]Source!AI103</f>
        <v>0</v>
      </c>
      <c r="K203" s="14">
        <f>[1]Source!V103</f>
        <v>0</v>
      </c>
    </row>
    <row r="204" spans="1:11" ht="14.25">
      <c r="A204" s="12" t="str">
        <f>[1]Source!E104</f>
        <v>36,5</v>
      </c>
      <c r="B204" s="12" t="str">
        <f>[1]Source!F104</f>
        <v>Прайс-лист.</v>
      </c>
      <c r="C204" s="8" t="str">
        <f>[1]Source!G104</f>
        <v>Плоская прокладка Д=160. СЕРЕХ.</v>
      </c>
      <c r="D204" s="2">
        <f>[1]Source!I104</f>
        <v>8</v>
      </c>
      <c r="E204" s="22">
        <f>[1]Source!AB104</f>
        <v>233.9</v>
      </c>
      <c r="F204" s="22">
        <f>[1]Source!AD104</f>
        <v>0</v>
      </c>
      <c r="G204" s="14">
        <f>[1]Source!O104</f>
        <v>1871.2</v>
      </c>
      <c r="H204" s="14">
        <f>[1]Source!S104</f>
        <v>0</v>
      </c>
      <c r="I204" s="23">
        <f>[1]Source!Q104</f>
        <v>0</v>
      </c>
      <c r="J204" s="23">
        <f>[1]Source!AH104</f>
        <v>0</v>
      </c>
      <c r="K204" s="23">
        <f>[1]Source!U104</f>
        <v>0</v>
      </c>
    </row>
    <row r="205" spans="1:11" ht="14.25">
      <c r="C205" s="16" t="str">
        <f>[1]Source!H104</f>
        <v>шт.</v>
      </c>
      <c r="D205" s="2"/>
      <c r="E205" s="17">
        <f>[1]Source!AF104</f>
        <v>0</v>
      </c>
      <c r="F205" s="17">
        <f>[1]Source!AE104</f>
        <v>0</v>
      </c>
      <c r="G205" s="14"/>
      <c r="H205" s="14"/>
      <c r="I205" s="14">
        <f>[1]Source!R104</f>
        <v>0</v>
      </c>
      <c r="J205" s="14">
        <f>[1]Source!AI104</f>
        <v>0</v>
      </c>
      <c r="K205" s="14">
        <f>[1]Source!V104</f>
        <v>0</v>
      </c>
    </row>
    <row r="206" spans="1:11" ht="57">
      <c r="A206" s="12" t="str">
        <f>[1]Source!E105</f>
        <v>37</v>
      </c>
      <c r="B206" s="12" t="str">
        <f>[1]Source!F105</f>
        <v>16-05-001-4</v>
      </c>
      <c r="C206" s="8" t="str">
        <f>[1]Source!G105</f>
        <v>Установка вентилей, задвижек, затворов, клапанов обратных, кранов проходных на трубопроводах из стальных труб диаметром до 125 мм</v>
      </c>
      <c r="D206" s="2">
        <f>[1]Source!I105</f>
        <v>32</v>
      </c>
      <c r="E206" s="22">
        <f>[1]Source!AB105</f>
        <v>306.18599999999998</v>
      </c>
      <c r="F206" s="22">
        <f>[1]Source!AD105</f>
        <v>17.583500000000001</v>
      </c>
      <c r="G206" s="14">
        <f>[1]Source!O105</f>
        <v>92835.36</v>
      </c>
      <c r="H206" s="14">
        <f>[1]Source!S105</f>
        <v>52485.26</v>
      </c>
      <c r="I206" s="23">
        <f>[1]Source!Q105</f>
        <v>3150.96</v>
      </c>
      <c r="J206" s="23">
        <f>[1]Source!AH105</f>
        <v>7.7279999999999989</v>
      </c>
      <c r="K206" s="23">
        <f>[1]Source!U105</f>
        <v>247.29599999999996</v>
      </c>
    </row>
    <row r="207" spans="1:11" ht="14.25">
      <c r="C207" s="16" t="str">
        <f>[1]Source!H105</f>
        <v>1  ШТ.</v>
      </c>
      <c r="D207" s="2"/>
      <c r="E207" s="17">
        <f>[1]Source!AF105</f>
        <v>70.092500000000001</v>
      </c>
      <c r="F207" s="17">
        <f>[1]Source!AE105</f>
        <v>0.621</v>
      </c>
      <c r="G207" s="14"/>
      <c r="H207" s="14"/>
      <c r="I207" s="14">
        <f>[1]Source!R105</f>
        <v>465</v>
      </c>
      <c r="J207" s="14">
        <f>[1]Source!AI105</f>
        <v>4.5999999999999999E-2</v>
      </c>
      <c r="K207" s="14">
        <f>[1]Source!V105</f>
        <v>1.472</v>
      </c>
    </row>
    <row r="208" spans="1:11">
      <c r="C208" s="18" t="s">
        <v>22</v>
      </c>
      <c r="D208" s="19">
        <f>[1]Source!BZ105</f>
        <v>128</v>
      </c>
      <c r="E208" s="20">
        <f>([1]Source!AF105+[1]Source!AE105)*[1]Source!FX105/100</f>
        <v>90.513279999999995</v>
      </c>
      <c r="F208" s="19"/>
      <c r="G208" s="21">
        <f>[1]Source!X105</f>
        <v>57715.78</v>
      </c>
      <c r="H208" s="19" t="str">
        <f>CONCATENATE([1]Source!FV105, "=", [1]Source!AT105, "%")</f>
        <v>*0,85=109%</v>
      </c>
      <c r="I208" s="19"/>
      <c r="J208" s="19"/>
      <c r="K208" s="19"/>
    </row>
    <row r="209" spans="1:11">
      <c r="C209" s="18" t="s">
        <v>23</v>
      </c>
      <c r="D209" s="19">
        <f>[1]Source!CA105</f>
        <v>83</v>
      </c>
      <c r="E209" s="20">
        <f>([1]Source!AF105+[1]Source!AE105)*[1]Source!FY105/100</f>
        <v>58.692204999999994</v>
      </c>
      <c r="F209" s="19"/>
      <c r="G209" s="21">
        <f>[1]Source!Y105</f>
        <v>34947.17</v>
      </c>
      <c r="H209" s="19" t="str">
        <f>CONCATENATE([1]Source!FW105, "=", [1]Source!AU105, "%")</f>
        <v>*0,8=66%</v>
      </c>
      <c r="I209" s="19"/>
      <c r="J209" s="19"/>
      <c r="K209" s="19"/>
    </row>
    <row r="210" spans="1:11">
      <c r="C210" s="18" t="s">
        <v>24</v>
      </c>
      <c r="D210" s="19"/>
      <c r="E210" s="20">
        <f>(([1]Source!AF105+[1]Source!AE105)*[1]Source!FX105/100)+(([1]Source!AF105+[1]Source!AE105)*[1]Source!FY105/100)+[1]Source!AB105</f>
        <v>455.39148499999999</v>
      </c>
      <c r="F210" s="19"/>
      <c r="G210" s="21">
        <f>[1]Source!O105+[1]Source!X105+[1]Source!Y105</f>
        <v>185498.31</v>
      </c>
      <c r="H210" s="19"/>
      <c r="I210" s="19"/>
      <c r="J210" s="19"/>
      <c r="K210" s="19"/>
    </row>
    <row r="211" spans="1:11" ht="28.5">
      <c r="A211" s="12" t="str">
        <f>[1]Source!E106</f>
        <v>37,1</v>
      </c>
      <c r="B211" s="12" t="str">
        <f>[1]Source!F106</f>
        <v>302-9009</v>
      </c>
      <c r="C211" s="8" t="str">
        <f>[1]Source!G106</f>
        <v>Дисковый поворотный затвор Ду 110. FL-3-110-MN-E. СЕРЕХ.</v>
      </c>
      <c r="D211" s="2">
        <f>[1]Source!I106</f>
        <v>32</v>
      </c>
      <c r="E211" s="22">
        <f>[1]Source!AB106</f>
        <v>4661.0200000000004</v>
      </c>
      <c r="F211" s="22">
        <f>[1]Source!AD106</f>
        <v>0</v>
      </c>
      <c r="G211" s="14">
        <f>[1]Source!O106</f>
        <v>149152.64000000001</v>
      </c>
      <c r="H211" s="14">
        <f>[1]Source!S106</f>
        <v>0</v>
      </c>
      <c r="I211" s="23">
        <f>[1]Source!Q106</f>
        <v>0</v>
      </c>
      <c r="J211" s="23">
        <f>[1]Source!AH106</f>
        <v>0</v>
      </c>
      <c r="K211" s="23">
        <f>[1]Source!U106</f>
        <v>0</v>
      </c>
    </row>
    <row r="212" spans="1:11" ht="14.25">
      <c r="C212" s="16" t="str">
        <f>[1]Source!H106</f>
        <v>шт.</v>
      </c>
      <c r="D212" s="2"/>
      <c r="E212" s="17">
        <f>[1]Source!AF106</f>
        <v>0</v>
      </c>
      <c r="F212" s="17">
        <f>[1]Source!AE106</f>
        <v>0</v>
      </c>
      <c r="G212" s="14"/>
      <c r="H212" s="14"/>
      <c r="I212" s="14">
        <f>[1]Source!R106</f>
        <v>0</v>
      </c>
      <c r="J212" s="14">
        <f>[1]Source!AI106</f>
        <v>0</v>
      </c>
      <c r="K212" s="14">
        <f>[1]Source!V106</f>
        <v>0</v>
      </c>
    </row>
    <row r="213" spans="1:11" ht="57">
      <c r="A213" s="12" t="str">
        <f>[1]Source!E107</f>
        <v>37,2</v>
      </c>
      <c r="B213" s="12" t="str">
        <f>[1]Source!F107</f>
        <v>507-0987</v>
      </c>
      <c r="C213" s="8" t="str">
        <f>[1]Source!G107</f>
        <v>Фланцы стальные плоские приварные из стали ВСт3сп2, ВСт3сп3, давлением 1,0 МПа (10 кгс/см2), диаметром 125 мм</v>
      </c>
      <c r="D213" s="2">
        <f>[1]Source!I107</f>
        <v>-64</v>
      </c>
      <c r="E213" s="22">
        <f>[1]Source!AB107</f>
        <v>61</v>
      </c>
      <c r="F213" s="22">
        <f>[1]Source!AD107</f>
        <v>0</v>
      </c>
      <c r="G213" s="14">
        <f>[1]Source!O107</f>
        <v>-26039.68</v>
      </c>
      <c r="H213" s="14">
        <f>[1]Source!S107</f>
        <v>0</v>
      </c>
      <c r="I213" s="23">
        <f>[1]Source!Q107</f>
        <v>0</v>
      </c>
      <c r="J213" s="23">
        <f>[1]Source!AH107</f>
        <v>0</v>
      </c>
      <c r="K213" s="23">
        <f>[1]Source!U107</f>
        <v>0</v>
      </c>
    </row>
    <row r="214" spans="1:11" ht="14.25">
      <c r="C214" s="16" t="str">
        <f>[1]Source!H107</f>
        <v>шт.</v>
      </c>
      <c r="D214" s="2"/>
      <c r="E214" s="17">
        <f>[1]Source!AF107</f>
        <v>0</v>
      </c>
      <c r="F214" s="17">
        <f>[1]Source!AE107</f>
        <v>0</v>
      </c>
      <c r="G214" s="14"/>
      <c r="H214" s="14"/>
      <c r="I214" s="14">
        <f>[1]Source!R107</f>
        <v>0</v>
      </c>
      <c r="J214" s="14">
        <f>[1]Source!AI107</f>
        <v>0</v>
      </c>
      <c r="K214" s="14">
        <f>[1]Source!V107</f>
        <v>0</v>
      </c>
    </row>
    <row r="215" spans="1:11" ht="28.5">
      <c r="A215" s="12" t="str">
        <f>[1]Source!E108</f>
        <v>37,3</v>
      </c>
      <c r="B215" s="12" t="str">
        <f>[1]Source!F108</f>
        <v>Прайс-лист.</v>
      </c>
      <c r="C215" s="8" t="str">
        <f>[1]Source!G108</f>
        <v>Фланец (стыковая накладка) Д=110. СЕРЕХ.</v>
      </c>
      <c r="D215" s="2">
        <f>[1]Source!I108</f>
        <v>64</v>
      </c>
      <c r="E215" s="22">
        <f>[1]Source!AB108</f>
        <v>355.93</v>
      </c>
      <c r="F215" s="22">
        <f>[1]Source!AD108</f>
        <v>0</v>
      </c>
      <c r="G215" s="14">
        <f>[1]Source!O108</f>
        <v>22779.52</v>
      </c>
      <c r="H215" s="14">
        <f>[1]Source!S108</f>
        <v>0</v>
      </c>
      <c r="I215" s="23">
        <f>[1]Source!Q108</f>
        <v>0</v>
      </c>
      <c r="J215" s="23">
        <f>[1]Source!AH108</f>
        <v>0</v>
      </c>
      <c r="K215" s="23">
        <f>[1]Source!U108</f>
        <v>0</v>
      </c>
    </row>
    <row r="216" spans="1:11" ht="14.25">
      <c r="C216" s="16" t="str">
        <f>[1]Source!H108</f>
        <v>шт.</v>
      </c>
      <c r="D216" s="2"/>
      <c r="E216" s="17">
        <f>[1]Source!AF108</f>
        <v>0</v>
      </c>
      <c r="F216" s="17">
        <f>[1]Source!AE108</f>
        <v>0</v>
      </c>
      <c r="G216" s="14"/>
      <c r="H216" s="14"/>
      <c r="I216" s="14">
        <f>[1]Source!R108</f>
        <v>0</v>
      </c>
      <c r="J216" s="14">
        <f>[1]Source!AI108</f>
        <v>0</v>
      </c>
      <c r="K216" s="14">
        <f>[1]Source!V108</f>
        <v>0</v>
      </c>
    </row>
    <row r="217" spans="1:11" ht="28.5">
      <c r="A217" s="12" t="str">
        <f>[1]Source!E109</f>
        <v>37,4</v>
      </c>
      <c r="B217" s="12" t="str">
        <f>[1]Source!F109</f>
        <v>Прайс-лист.</v>
      </c>
      <c r="C217" s="8" t="str">
        <f>[1]Source!G109</f>
        <v>Фланцевый переход (укороченный фланец) Д=110 СЕРЕХ.</v>
      </c>
      <c r="D217" s="2">
        <f>[1]Source!I109</f>
        <v>64</v>
      </c>
      <c r="E217" s="22">
        <f>[1]Source!AB109</f>
        <v>305.08</v>
      </c>
      <c r="F217" s="22">
        <f>[1]Source!AD109</f>
        <v>0</v>
      </c>
      <c r="G217" s="14">
        <f>[1]Source!O109</f>
        <v>19525.12</v>
      </c>
      <c r="H217" s="14">
        <f>[1]Source!S109</f>
        <v>0</v>
      </c>
      <c r="I217" s="23">
        <f>[1]Source!Q109</f>
        <v>0</v>
      </c>
      <c r="J217" s="23">
        <f>[1]Source!AH109</f>
        <v>0</v>
      </c>
      <c r="K217" s="23">
        <f>[1]Source!U109</f>
        <v>0</v>
      </c>
    </row>
    <row r="218" spans="1:11" ht="14.25">
      <c r="C218" s="16" t="str">
        <f>[1]Source!H109</f>
        <v>шт.</v>
      </c>
      <c r="D218" s="2"/>
      <c r="E218" s="17">
        <f>[1]Source!AF109</f>
        <v>0</v>
      </c>
      <c r="F218" s="17">
        <f>[1]Source!AE109</f>
        <v>0</v>
      </c>
      <c r="G218" s="14"/>
      <c r="H218" s="14"/>
      <c r="I218" s="14">
        <f>[1]Source!R109</f>
        <v>0</v>
      </c>
      <c r="J218" s="14">
        <f>[1]Source!AI109</f>
        <v>0</v>
      </c>
      <c r="K218" s="14">
        <f>[1]Source!V109</f>
        <v>0</v>
      </c>
    </row>
    <row r="219" spans="1:11" ht="14.25">
      <c r="A219" s="12" t="str">
        <f>[1]Source!E110</f>
        <v>37,5</v>
      </c>
      <c r="B219" s="12" t="str">
        <f>[1]Source!F110</f>
        <v>ПРАЙС-ЛИСТ.</v>
      </c>
      <c r="C219" s="8" t="str">
        <f>[1]Source!G110</f>
        <v>Плоская прокладка Д=110. СЕРЕХ.</v>
      </c>
      <c r="D219" s="2">
        <f>[1]Source!I110</f>
        <v>64</v>
      </c>
      <c r="E219" s="22">
        <f>[1]Source!AB110</f>
        <v>203.39</v>
      </c>
      <c r="F219" s="22">
        <f>[1]Source!AD110</f>
        <v>0</v>
      </c>
      <c r="G219" s="14">
        <f>[1]Source!O110</f>
        <v>13016.96</v>
      </c>
      <c r="H219" s="14">
        <f>[1]Source!S110</f>
        <v>0</v>
      </c>
      <c r="I219" s="23">
        <f>[1]Source!Q110</f>
        <v>0</v>
      </c>
      <c r="J219" s="23">
        <f>[1]Source!AH110</f>
        <v>0</v>
      </c>
      <c r="K219" s="23">
        <f>[1]Source!U110</f>
        <v>0</v>
      </c>
    </row>
    <row r="220" spans="1:11" ht="14.25">
      <c r="C220" s="16" t="str">
        <f>[1]Source!H110</f>
        <v>шт.</v>
      </c>
      <c r="D220" s="2"/>
      <c r="E220" s="17">
        <f>[1]Source!AF110</f>
        <v>0</v>
      </c>
      <c r="F220" s="17">
        <f>[1]Source!AE110</f>
        <v>0</v>
      </c>
      <c r="G220" s="14"/>
      <c r="H220" s="14"/>
      <c r="I220" s="14">
        <f>[1]Source!R110</f>
        <v>0</v>
      </c>
      <c r="J220" s="14">
        <f>[1]Source!AI110</f>
        <v>0</v>
      </c>
      <c r="K220" s="14">
        <f>[1]Source!V110</f>
        <v>0</v>
      </c>
    </row>
    <row r="221" spans="1:11" ht="57">
      <c r="A221" s="12" t="str">
        <f>[1]Source!E111</f>
        <v>39</v>
      </c>
      <c r="B221" s="12" t="str">
        <f>[1]Source!F111</f>
        <v>16-05-001-4</v>
      </c>
      <c r="C221" s="8" t="str">
        <f>[1]Source!G111</f>
        <v>Установка вентилей, задвижек, затворов, клапанов обратных, кранов проходных на трубопроводах из стальных труб диаметром до 125 мм</v>
      </c>
      <c r="D221" s="2">
        <f>[1]Source!I111</f>
        <v>8</v>
      </c>
      <c r="E221" s="22">
        <f>[1]Source!AB111</f>
        <v>306.18599999999998</v>
      </c>
      <c r="F221" s="22">
        <f>[1]Source!AD111</f>
        <v>17.583500000000001</v>
      </c>
      <c r="G221" s="14">
        <f>[1]Source!O111</f>
        <v>23208.85</v>
      </c>
      <c r="H221" s="14">
        <f>[1]Source!S111</f>
        <v>13121.32</v>
      </c>
      <c r="I221" s="23">
        <f>[1]Source!Q111</f>
        <v>787.74</v>
      </c>
      <c r="J221" s="23">
        <f>[1]Source!AH111</f>
        <v>7.7279999999999989</v>
      </c>
      <c r="K221" s="23">
        <f>[1]Source!U111</f>
        <v>61.823999999999991</v>
      </c>
    </row>
    <row r="222" spans="1:11" ht="14.25">
      <c r="C222" s="16" t="str">
        <f>[1]Source!H111</f>
        <v>1  ШТ.</v>
      </c>
      <c r="D222" s="2"/>
      <c r="E222" s="17">
        <f>[1]Source!AF111</f>
        <v>70.092500000000001</v>
      </c>
      <c r="F222" s="17">
        <f>[1]Source!AE111</f>
        <v>0.621</v>
      </c>
      <c r="G222" s="14"/>
      <c r="H222" s="14"/>
      <c r="I222" s="14">
        <f>[1]Source!R111</f>
        <v>116.25</v>
      </c>
      <c r="J222" s="14">
        <f>[1]Source!AI111</f>
        <v>4.5999999999999999E-2</v>
      </c>
      <c r="K222" s="14">
        <f>[1]Source!V111</f>
        <v>0.36799999999999999</v>
      </c>
    </row>
    <row r="223" spans="1:11">
      <c r="C223" s="18" t="s">
        <v>22</v>
      </c>
      <c r="D223" s="19">
        <f>[1]Source!BZ111</f>
        <v>128</v>
      </c>
      <c r="E223" s="20">
        <f>([1]Source!AF111+[1]Source!AE111)*[1]Source!FX111/100</f>
        <v>90.513279999999995</v>
      </c>
      <c r="F223" s="19"/>
      <c r="G223" s="21">
        <f>[1]Source!X111</f>
        <v>14428.95</v>
      </c>
      <c r="H223" s="19" t="str">
        <f>CONCATENATE([1]Source!FV111, "=", [1]Source!AT111, "%")</f>
        <v>*0,85=109%</v>
      </c>
      <c r="I223" s="19"/>
      <c r="J223" s="19"/>
      <c r="K223" s="19"/>
    </row>
    <row r="224" spans="1:11">
      <c r="C224" s="18" t="s">
        <v>23</v>
      </c>
      <c r="D224" s="19">
        <f>[1]Source!CA111</f>
        <v>83</v>
      </c>
      <c r="E224" s="20">
        <f>([1]Source!AF111+[1]Source!AE111)*[1]Source!FY111/100</f>
        <v>58.692204999999994</v>
      </c>
      <c r="F224" s="19"/>
      <c r="G224" s="21">
        <f>[1]Source!Y111</f>
        <v>8736.7999999999993</v>
      </c>
      <c r="H224" s="19" t="str">
        <f>CONCATENATE([1]Source!FW111, "=", [1]Source!AU111, "%")</f>
        <v>*0,8=66%</v>
      </c>
      <c r="I224" s="19"/>
      <c r="J224" s="19"/>
      <c r="K224" s="19"/>
    </row>
    <row r="225" spans="1:11">
      <c r="C225" s="18" t="s">
        <v>24</v>
      </c>
      <c r="D225" s="19"/>
      <c r="E225" s="20">
        <f>(([1]Source!AF111+[1]Source!AE111)*[1]Source!FX111/100)+(([1]Source!AF111+[1]Source!AE111)*[1]Source!FY111/100)+[1]Source!AB111</f>
        <v>455.39148499999999</v>
      </c>
      <c r="F225" s="19"/>
      <c r="G225" s="21">
        <f>[1]Source!O111+[1]Source!X111+[1]Source!Y111</f>
        <v>46374.600000000006</v>
      </c>
      <c r="H225" s="19"/>
      <c r="I225" s="19"/>
      <c r="J225" s="19"/>
      <c r="K225" s="19"/>
    </row>
    <row r="226" spans="1:11" ht="28.5">
      <c r="A226" s="12" t="str">
        <f>[1]Source!E112</f>
        <v>39,1</v>
      </c>
      <c r="B226" s="12" t="str">
        <f>[1]Source!F112</f>
        <v>302-9009</v>
      </c>
      <c r="C226" s="8" t="str">
        <f>[1]Source!G112</f>
        <v>Дисковый поворотный затвор Ду 125. FL-3-125-MN-E. СЕРЕХ.</v>
      </c>
      <c r="D226" s="2">
        <f>[1]Source!I112</f>
        <v>8</v>
      </c>
      <c r="E226" s="22">
        <f>[1]Source!AB112</f>
        <v>5423.73</v>
      </c>
      <c r="F226" s="22">
        <f>[1]Source!AD112</f>
        <v>0</v>
      </c>
      <c r="G226" s="14">
        <f>[1]Source!O112</f>
        <v>43389.84</v>
      </c>
      <c r="H226" s="14">
        <f>[1]Source!S112</f>
        <v>0</v>
      </c>
      <c r="I226" s="23">
        <f>[1]Source!Q112</f>
        <v>0</v>
      </c>
      <c r="J226" s="23">
        <f>[1]Source!AH112</f>
        <v>0</v>
      </c>
      <c r="K226" s="23">
        <f>[1]Source!U112</f>
        <v>0</v>
      </c>
    </row>
    <row r="227" spans="1:11" ht="14.25">
      <c r="C227" s="16" t="str">
        <f>[1]Source!H112</f>
        <v>шт.</v>
      </c>
      <c r="D227" s="2"/>
      <c r="E227" s="17">
        <f>[1]Source!AF112</f>
        <v>0</v>
      </c>
      <c r="F227" s="17">
        <f>[1]Source!AE112</f>
        <v>0</v>
      </c>
      <c r="G227" s="14"/>
      <c r="H227" s="14"/>
      <c r="I227" s="14">
        <f>[1]Source!R112</f>
        <v>0</v>
      </c>
      <c r="J227" s="14">
        <f>[1]Source!AI112</f>
        <v>0</v>
      </c>
      <c r="K227" s="14">
        <f>[1]Source!V112</f>
        <v>0</v>
      </c>
    </row>
    <row r="228" spans="1:11" ht="57">
      <c r="A228" s="12" t="str">
        <f>[1]Source!E113</f>
        <v>39,2</v>
      </c>
      <c r="B228" s="12" t="str">
        <f>[1]Source!F113</f>
        <v>507-0987</v>
      </c>
      <c r="C228" s="8" t="str">
        <f>[1]Source!G113</f>
        <v>Фланцы стальные плоские приварные из стали ВСт3сп2, ВСт3сп3, давлением 1,0 МПа (10 кгс/см2), диаметром 125 мм</v>
      </c>
      <c r="D228" s="2">
        <f>[1]Source!I113</f>
        <v>-16</v>
      </c>
      <c r="E228" s="22">
        <f>[1]Source!AB113</f>
        <v>61</v>
      </c>
      <c r="F228" s="22">
        <f>[1]Source!AD113</f>
        <v>0</v>
      </c>
      <c r="G228" s="14">
        <f>[1]Source!O113</f>
        <v>-6509.92</v>
      </c>
      <c r="H228" s="14">
        <f>[1]Source!S113</f>
        <v>0</v>
      </c>
      <c r="I228" s="23">
        <f>[1]Source!Q113</f>
        <v>0</v>
      </c>
      <c r="J228" s="23">
        <f>[1]Source!AH113</f>
        <v>0</v>
      </c>
      <c r="K228" s="23">
        <f>[1]Source!U113</f>
        <v>0</v>
      </c>
    </row>
    <row r="229" spans="1:11" ht="14.25">
      <c r="C229" s="16" t="str">
        <f>[1]Source!H113</f>
        <v>шт.</v>
      </c>
      <c r="D229" s="2"/>
      <c r="E229" s="17">
        <f>[1]Source!AF113</f>
        <v>0</v>
      </c>
      <c r="F229" s="17">
        <f>[1]Source!AE113</f>
        <v>0</v>
      </c>
      <c r="G229" s="14"/>
      <c r="H229" s="14"/>
      <c r="I229" s="14">
        <f>[1]Source!R113</f>
        <v>0</v>
      </c>
      <c r="J229" s="14">
        <f>[1]Source!AI113</f>
        <v>0</v>
      </c>
      <c r="K229" s="14">
        <f>[1]Source!V113</f>
        <v>0</v>
      </c>
    </row>
    <row r="230" spans="1:11" ht="28.5">
      <c r="A230" s="12" t="str">
        <f>[1]Source!E114</f>
        <v>39,3</v>
      </c>
      <c r="B230" s="12" t="str">
        <f>[1]Source!F114</f>
        <v>Прайс-лист.</v>
      </c>
      <c r="C230" s="8" t="str">
        <f>[1]Source!G114</f>
        <v>Фланец (стыковая накладка) Д=125. СЕРЕХ.</v>
      </c>
      <c r="D230" s="2">
        <f>[1]Source!I114</f>
        <v>16</v>
      </c>
      <c r="E230" s="22">
        <f>[1]Source!AB114</f>
        <v>508.47</v>
      </c>
      <c r="F230" s="22">
        <f>[1]Source!AD114</f>
        <v>0</v>
      </c>
      <c r="G230" s="14">
        <f>[1]Source!O114</f>
        <v>8135.52</v>
      </c>
      <c r="H230" s="14">
        <f>[1]Source!S114</f>
        <v>0</v>
      </c>
      <c r="I230" s="23">
        <f>[1]Source!Q114</f>
        <v>0</v>
      </c>
      <c r="J230" s="23">
        <f>[1]Source!AH114</f>
        <v>0</v>
      </c>
      <c r="K230" s="23">
        <f>[1]Source!U114</f>
        <v>0</v>
      </c>
    </row>
    <row r="231" spans="1:11" ht="14.25">
      <c r="C231" s="16" t="str">
        <f>[1]Source!H114</f>
        <v>шт.</v>
      </c>
      <c r="D231" s="2"/>
      <c r="E231" s="17">
        <f>[1]Source!AF114</f>
        <v>0</v>
      </c>
      <c r="F231" s="17">
        <f>[1]Source!AE114</f>
        <v>0</v>
      </c>
      <c r="G231" s="14"/>
      <c r="H231" s="14"/>
      <c r="I231" s="14">
        <f>[1]Source!R114</f>
        <v>0</v>
      </c>
      <c r="J231" s="14">
        <f>[1]Source!AI114</f>
        <v>0</v>
      </c>
      <c r="K231" s="14">
        <f>[1]Source!V114</f>
        <v>0</v>
      </c>
    </row>
    <row r="232" spans="1:11" ht="28.5">
      <c r="A232" s="12" t="str">
        <f>[1]Source!E115</f>
        <v>39,4</v>
      </c>
      <c r="B232" s="12" t="str">
        <f>[1]Source!F115</f>
        <v>Прайс-лист.</v>
      </c>
      <c r="C232" s="8" t="str">
        <f>[1]Source!G115</f>
        <v>Фланцевый переход (укороченный фланец) Д=125 СЕРЕХ.</v>
      </c>
      <c r="D232" s="2">
        <f>[1]Source!I115</f>
        <v>16</v>
      </c>
      <c r="E232" s="22">
        <f>[1]Source!AB115</f>
        <v>635.59</v>
      </c>
      <c r="F232" s="22">
        <f>[1]Source!AD115</f>
        <v>0</v>
      </c>
      <c r="G232" s="14">
        <f>[1]Source!O115</f>
        <v>10169.44</v>
      </c>
      <c r="H232" s="14">
        <f>[1]Source!S115</f>
        <v>0</v>
      </c>
      <c r="I232" s="23">
        <f>[1]Source!Q115</f>
        <v>0</v>
      </c>
      <c r="J232" s="23">
        <f>[1]Source!AH115</f>
        <v>0</v>
      </c>
      <c r="K232" s="23">
        <f>[1]Source!U115</f>
        <v>0</v>
      </c>
    </row>
    <row r="233" spans="1:11" ht="14.25">
      <c r="C233" s="16" t="str">
        <f>[1]Source!H115</f>
        <v>шт.</v>
      </c>
      <c r="D233" s="2"/>
      <c r="E233" s="17">
        <f>[1]Source!AF115</f>
        <v>0</v>
      </c>
      <c r="F233" s="17">
        <f>[1]Source!AE115</f>
        <v>0</v>
      </c>
      <c r="G233" s="14"/>
      <c r="H233" s="14"/>
      <c r="I233" s="14">
        <f>[1]Source!R115</f>
        <v>0</v>
      </c>
      <c r="J233" s="14">
        <f>[1]Source!AI115</f>
        <v>0</v>
      </c>
      <c r="K233" s="14">
        <f>[1]Source!V115</f>
        <v>0</v>
      </c>
    </row>
    <row r="234" spans="1:11" ht="14.25">
      <c r="A234" s="12" t="str">
        <f>[1]Source!E116</f>
        <v>39,5</v>
      </c>
      <c r="B234" s="12" t="str">
        <f>[1]Source!F116</f>
        <v>Прайс-лист.</v>
      </c>
      <c r="C234" s="8" t="str">
        <f>[1]Source!G116</f>
        <v>Плоская прокладка Д=125. СЕРЕХ.</v>
      </c>
      <c r="D234" s="2">
        <f>[1]Source!I116</f>
        <v>16</v>
      </c>
      <c r="E234" s="22">
        <f>[1]Source!AB116</f>
        <v>216.95</v>
      </c>
      <c r="F234" s="22">
        <f>[1]Source!AD116</f>
        <v>0</v>
      </c>
      <c r="G234" s="14">
        <f>[1]Source!O116</f>
        <v>3471.2</v>
      </c>
      <c r="H234" s="14">
        <f>[1]Source!S116</f>
        <v>0</v>
      </c>
      <c r="I234" s="23">
        <f>[1]Source!Q116</f>
        <v>0</v>
      </c>
      <c r="J234" s="23">
        <f>[1]Source!AH116</f>
        <v>0</v>
      </c>
      <c r="K234" s="23">
        <f>[1]Source!U116</f>
        <v>0</v>
      </c>
    </row>
    <row r="235" spans="1:11" ht="14.25">
      <c r="C235" s="16" t="str">
        <f>[1]Source!H116</f>
        <v>шт.</v>
      </c>
      <c r="D235" s="2"/>
      <c r="E235" s="17">
        <f>[1]Source!AF116</f>
        <v>0</v>
      </c>
      <c r="F235" s="17">
        <f>[1]Source!AE116</f>
        <v>0</v>
      </c>
      <c r="G235" s="14"/>
      <c r="H235" s="14"/>
      <c r="I235" s="14">
        <f>[1]Source!R116</f>
        <v>0</v>
      </c>
      <c r="J235" s="14">
        <f>[1]Source!AI116</f>
        <v>0</v>
      </c>
      <c r="K235" s="14">
        <f>[1]Source!V116</f>
        <v>0</v>
      </c>
    </row>
    <row r="236" spans="1:11" ht="57">
      <c r="A236" s="12" t="str">
        <f>[1]Source!E117</f>
        <v>40</v>
      </c>
      <c r="B236" s="12" t="str">
        <f>[1]Source!F117</f>
        <v>16-05-001-6</v>
      </c>
      <c r="C236" s="8" t="str">
        <f>[1]Source!G117</f>
        <v>Установка вентилей, задвижек, затворов, клапанов обратных, кранов проходных на трубопроводах из стальных труб диаметром до 200 мм</v>
      </c>
      <c r="D236" s="2">
        <f>[1]Source!I117</f>
        <v>3</v>
      </c>
      <c r="E236" s="22">
        <f>[1]Source!AB117</f>
        <v>415.59199999999998</v>
      </c>
      <c r="F236" s="22">
        <f>[1]Source!AD117</f>
        <v>28.508500000000002</v>
      </c>
      <c r="G236" s="14">
        <f>[1]Source!O117</f>
        <v>11832.32</v>
      </c>
      <c r="H236" s="14">
        <f>[1]Source!S117</f>
        <v>6304.21</v>
      </c>
      <c r="I236" s="23">
        <f>[1]Source!Q117</f>
        <v>489.21</v>
      </c>
      <c r="J236" s="23">
        <f>[1]Source!AH117</f>
        <v>9.9014999999999986</v>
      </c>
      <c r="K236" s="23">
        <f>[1]Source!U117</f>
        <v>29.704499999999996</v>
      </c>
    </row>
    <row r="237" spans="1:11" ht="14.25">
      <c r="C237" s="16" t="str">
        <f>[1]Source!H117</f>
        <v>1  ШТ.</v>
      </c>
      <c r="D237" s="2"/>
      <c r="E237" s="17">
        <f>[1]Source!AF117</f>
        <v>89.8035</v>
      </c>
      <c r="F237" s="17">
        <f>[1]Source!AE117</f>
        <v>1.0925</v>
      </c>
      <c r="G237" s="14"/>
      <c r="H237" s="14"/>
      <c r="I237" s="14">
        <f>[1]Source!R117</f>
        <v>76.69</v>
      </c>
      <c r="J237" s="14">
        <f>[1]Source!AI117</f>
        <v>8.0500000000000002E-2</v>
      </c>
      <c r="K237" s="14">
        <f>[1]Source!V117</f>
        <v>0.24149999999999999</v>
      </c>
    </row>
    <row r="238" spans="1:11">
      <c r="C238" s="18" t="s">
        <v>22</v>
      </c>
      <c r="D238" s="19">
        <f>[1]Source!BZ117</f>
        <v>128</v>
      </c>
      <c r="E238" s="20">
        <f>([1]Source!AF117+[1]Source!AE117)*[1]Source!FX117/100</f>
        <v>116.34688</v>
      </c>
      <c r="F238" s="19"/>
      <c r="G238" s="21">
        <f>[1]Source!X117</f>
        <v>6955.18</v>
      </c>
      <c r="H238" s="19" t="str">
        <f>CONCATENATE([1]Source!FV117, "=", [1]Source!AT117, "%")</f>
        <v>*0,85=109%</v>
      </c>
      <c r="I238" s="19"/>
      <c r="J238" s="19"/>
      <c r="K238" s="19"/>
    </row>
    <row r="239" spans="1:11">
      <c r="C239" s="18" t="s">
        <v>23</v>
      </c>
      <c r="D239" s="19">
        <f>[1]Source!CA117</f>
        <v>83</v>
      </c>
      <c r="E239" s="20">
        <f>([1]Source!AF117+[1]Source!AE117)*[1]Source!FY117/100</f>
        <v>75.443680000000001</v>
      </c>
      <c r="F239" s="19"/>
      <c r="G239" s="21">
        <f>[1]Source!Y117</f>
        <v>4211.3900000000003</v>
      </c>
      <c r="H239" s="19" t="str">
        <f>CONCATENATE([1]Source!FW117, "=", [1]Source!AU117, "%")</f>
        <v>*0,8=66%</v>
      </c>
      <c r="I239" s="19"/>
      <c r="J239" s="19"/>
      <c r="K239" s="19"/>
    </row>
    <row r="240" spans="1:11">
      <c r="C240" s="18" t="s">
        <v>24</v>
      </c>
      <c r="D240" s="19"/>
      <c r="E240" s="20">
        <f>(([1]Source!AF117+[1]Source!AE117)*[1]Source!FX117/100)+(([1]Source!AF117+[1]Source!AE117)*[1]Source!FY117/100)+[1]Source!AB117</f>
        <v>607.38256000000001</v>
      </c>
      <c r="F240" s="19"/>
      <c r="G240" s="21">
        <f>[1]Source!O117+[1]Source!X117+[1]Source!Y117</f>
        <v>22998.89</v>
      </c>
      <c r="H240" s="19"/>
      <c r="I240" s="19"/>
      <c r="J240" s="19"/>
      <c r="K240" s="19"/>
    </row>
    <row r="241" spans="1:11" ht="28.5">
      <c r="A241" s="12" t="str">
        <f>[1]Source!E118</f>
        <v>40,1</v>
      </c>
      <c r="B241" s="12" t="str">
        <f>[1]Source!F118</f>
        <v>302-9009</v>
      </c>
      <c r="C241" s="8" t="str">
        <f>[1]Source!G118</f>
        <v>Дисковый поворотный затвор Ду 160  FL-3-160-MN-E. СЕРЕХ.</v>
      </c>
      <c r="D241" s="2">
        <f>[1]Source!I118</f>
        <v>3</v>
      </c>
      <c r="E241" s="22">
        <f>[1]Source!AB118</f>
        <v>6271.19</v>
      </c>
      <c r="F241" s="22">
        <f>[1]Source!AD118</f>
        <v>0</v>
      </c>
      <c r="G241" s="14">
        <f>[1]Source!O118</f>
        <v>18813.57</v>
      </c>
      <c r="H241" s="14">
        <f>[1]Source!S118</f>
        <v>0</v>
      </c>
      <c r="I241" s="23">
        <f>[1]Source!Q118</f>
        <v>0</v>
      </c>
      <c r="J241" s="23">
        <f>[1]Source!AH118</f>
        <v>0</v>
      </c>
      <c r="K241" s="23">
        <f>[1]Source!U118</f>
        <v>0</v>
      </c>
    </row>
    <row r="242" spans="1:11" ht="14.25">
      <c r="C242" s="16" t="str">
        <f>[1]Source!H118</f>
        <v>шт.</v>
      </c>
      <c r="D242" s="2"/>
      <c r="E242" s="17">
        <f>[1]Source!AF118</f>
        <v>0</v>
      </c>
      <c r="F242" s="17">
        <f>[1]Source!AE118</f>
        <v>0</v>
      </c>
      <c r="G242" s="14"/>
      <c r="H242" s="14"/>
      <c r="I242" s="14">
        <f>[1]Source!R118</f>
        <v>0</v>
      </c>
      <c r="J242" s="14">
        <f>[1]Source!AI118</f>
        <v>0</v>
      </c>
      <c r="K242" s="14">
        <f>[1]Source!V118</f>
        <v>0</v>
      </c>
    </row>
    <row r="243" spans="1:11" ht="57">
      <c r="A243" s="12" t="str">
        <f>[1]Source!E119</f>
        <v>40,2</v>
      </c>
      <c r="B243" s="12" t="str">
        <f>[1]Source!F119</f>
        <v>507-0989</v>
      </c>
      <c r="C243" s="8" t="str">
        <f>[1]Source!G119</f>
        <v>Фланцы стальные плоские приварные из стали ВСт3сп2, ВСт3сп3, давлением 1,0 МПа (10 кгс/см2), диаметром 200 мм</v>
      </c>
      <c r="D243" s="2">
        <f>[1]Source!I119</f>
        <v>-6</v>
      </c>
      <c r="E243" s="22">
        <f>[1]Source!AB119</f>
        <v>100</v>
      </c>
      <c r="F243" s="22">
        <f>[1]Source!AD119</f>
        <v>0</v>
      </c>
      <c r="G243" s="14">
        <f>[1]Source!O119</f>
        <v>-3996</v>
      </c>
      <c r="H243" s="14">
        <f>[1]Source!S119</f>
        <v>0</v>
      </c>
      <c r="I243" s="23">
        <f>[1]Source!Q119</f>
        <v>0</v>
      </c>
      <c r="J243" s="23">
        <f>[1]Source!AH119</f>
        <v>0</v>
      </c>
      <c r="K243" s="23">
        <f>[1]Source!U119</f>
        <v>0</v>
      </c>
    </row>
    <row r="244" spans="1:11" ht="14.25">
      <c r="C244" s="16" t="str">
        <f>[1]Source!H119</f>
        <v>шт.</v>
      </c>
      <c r="D244" s="2"/>
      <c r="E244" s="17">
        <f>[1]Source!AF119</f>
        <v>0</v>
      </c>
      <c r="F244" s="17">
        <f>[1]Source!AE119</f>
        <v>0</v>
      </c>
      <c r="G244" s="14"/>
      <c r="H244" s="14"/>
      <c r="I244" s="14">
        <f>[1]Source!R119</f>
        <v>0</v>
      </c>
      <c r="J244" s="14">
        <f>[1]Source!AI119</f>
        <v>0</v>
      </c>
      <c r="K244" s="14">
        <f>[1]Source!V119</f>
        <v>0</v>
      </c>
    </row>
    <row r="245" spans="1:11" ht="28.5">
      <c r="A245" s="12" t="str">
        <f>[1]Source!E120</f>
        <v>40,3</v>
      </c>
      <c r="B245" s="12" t="str">
        <f>[1]Source!F120</f>
        <v>Прайс-лист.</v>
      </c>
      <c r="C245" s="8" t="str">
        <f>[1]Source!G120</f>
        <v>Фланец (стыковая накладка) Д=160. СЕРЕХ.</v>
      </c>
      <c r="D245" s="2">
        <f>[1]Source!I120</f>
        <v>6</v>
      </c>
      <c r="E245" s="22">
        <f>[1]Source!AB120</f>
        <v>635.59</v>
      </c>
      <c r="F245" s="22">
        <f>[1]Source!AD120</f>
        <v>0</v>
      </c>
      <c r="G245" s="14">
        <f>[1]Source!O120</f>
        <v>3813.54</v>
      </c>
      <c r="H245" s="14">
        <f>[1]Source!S120</f>
        <v>0</v>
      </c>
      <c r="I245" s="23">
        <f>[1]Source!Q120</f>
        <v>0</v>
      </c>
      <c r="J245" s="23">
        <f>[1]Source!AH120</f>
        <v>0</v>
      </c>
      <c r="K245" s="23">
        <f>[1]Source!U120</f>
        <v>0</v>
      </c>
    </row>
    <row r="246" spans="1:11" ht="14.25">
      <c r="C246" s="16" t="str">
        <f>[1]Source!H120</f>
        <v>шт.</v>
      </c>
      <c r="D246" s="2"/>
      <c r="E246" s="17">
        <f>[1]Source!AF120</f>
        <v>0</v>
      </c>
      <c r="F246" s="17">
        <f>[1]Source!AE120</f>
        <v>0</v>
      </c>
      <c r="G246" s="14"/>
      <c r="H246" s="14"/>
      <c r="I246" s="14">
        <f>[1]Source!R120</f>
        <v>0</v>
      </c>
      <c r="J246" s="14">
        <f>[1]Source!AI120</f>
        <v>0</v>
      </c>
      <c r="K246" s="14">
        <f>[1]Source!V120</f>
        <v>0</v>
      </c>
    </row>
    <row r="247" spans="1:11" ht="28.5">
      <c r="A247" s="12" t="str">
        <f>[1]Source!E121</f>
        <v>40,4</v>
      </c>
      <c r="B247" s="12" t="str">
        <f>[1]Source!F121</f>
        <v>Прайс-лист.</v>
      </c>
      <c r="C247" s="8" t="str">
        <f>[1]Source!G121</f>
        <v>Фланцевый переход (укороченный фланец) Д=160 СЕРЕХ.</v>
      </c>
      <c r="D247" s="2">
        <f>[1]Source!I121</f>
        <v>6</v>
      </c>
      <c r="E247" s="22">
        <f>[1]Source!AB121</f>
        <v>805.08</v>
      </c>
      <c r="F247" s="22">
        <f>[1]Source!AD121</f>
        <v>0</v>
      </c>
      <c r="G247" s="14">
        <f>[1]Source!O121</f>
        <v>4830.4799999999996</v>
      </c>
      <c r="H247" s="14">
        <f>[1]Source!S121</f>
        <v>0</v>
      </c>
      <c r="I247" s="23">
        <f>[1]Source!Q121</f>
        <v>0</v>
      </c>
      <c r="J247" s="23">
        <f>[1]Source!AH121</f>
        <v>0</v>
      </c>
      <c r="K247" s="23">
        <f>[1]Source!U121</f>
        <v>0</v>
      </c>
    </row>
    <row r="248" spans="1:11" ht="14.25">
      <c r="C248" s="16" t="str">
        <f>[1]Source!H121</f>
        <v>шт.</v>
      </c>
      <c r="D248" s="2"/>
      <c r="E248" s="17">
        <f>[1]Source!AF121</f>
        <v>0</v>
      </c>
      <c r="F248" s="17">
        <f>[1]Source!AE121</f>
        <v>0</v>
      </c>
      <c r="G248" s="14"/>
      <c r="H248" s="14"/>
      <c r="I248" s="14">
        <f>[1]Source!R121</f>
        <v>0</v>
      </c>
      <c r="J248" s="14">
        <f>[1]Source!AI121</f>
        <v>0</v>
      </c>
      <c r="K248" s="14">
        <f>[1]Source!V121</f>
        <v>0</v>
      </c>
    </row>
    <row r="249" spans="1:11" ht="14.25">
      <c r="A249" s="12" t="str">
        <f>[1]Source!E122</f>
        <v>40,5</v>
      </c>
      <c r="B249" s="12" t="str">
        <f>[1]Source!F122</f>
        <v>Прайс-лист.</v>
      </c>
      <c r="C249" s="8" t="str">
        <f>[1]Source!G122</f>
        <v>Плоская прокладка Д=160. СЕРЕХ.</v>
      </c>
      <c r="D249" s="2">
        <f>[1]Source!I122</f>
        <v>6</v>
      </c>
      <c r="E249" s="22">
        <f>[1]Source!AB122</f>
        <v>233.9</v>
      </c>
      <c r="F249" s="22">
        <f>[1]Source!AD122</f>
        <v>0</v>
      </c>
      <c r="G249" s="14">
        <f>[1]Source!O122</f>
        <v>1403.4</v>
      </c>
      <c r="H249" s="14">
        <f>[1]Source!S122</f>
        <v>0</v>
      </c>
      <c r="I249" s="23">
        <f>[1]Source!Q122</f>
        <v>0</v>
      </c>
      <c r="J249" s="23">
        <f>[1]Source!AH122</f>
        <v>0</v>
      </c>
      <c r="K249" s="23">
        <f>[1]Source!U122</f>
        <v>0</v>
      </c>
    </row>
    <row r="250" spans="1:11" ht="14.25">
      <c r="C250" s="16" t="str">
        <f>[1]Source!H122</f>
        <v>шт.</v>
      </c>
      <c r="D250" s="2"/>
      <c r="E250" s="17">
        <f>[1]Source!AF122</f>
        <v>0</v>
      </c>
      <c r="F250" s="17">
        <f>[1]Source!AE122</f>
        <v>0</v>
      </c>
      <c r="G250" s="14"/>
      <c r="H250" s="14"/>
      <c r="I250" s="14">
        <f>[1]Source!R122</f>
        <v>0</v>
      </c>
      <c r="J250" s="14">
        <f>[1]Source!AI122</f>
        <v>0</v>
      </c>
      <c r="K250" s="14">
        <f>[1]Source!V122</f>
        <v>0</v>
      </c>
    </row>
    <row r="251" spans="1:11" ht="57">
      <c r="A251" s="12" t="str">
        <f>[1]Source!E123</f>
        <v>41</v>
      </c>
      <c r="B251" s="12" t="str">
        <f>[1]Source!F123</f>
        <v>16-05-001-7</v>
      </c>
      <c r="C251" s="8" t="str">
        <f>[1]Source!G123</f>
        <v>Установка вентилей, задвижек, затворов, клапанов обратных, кранов проходных на трубопроводах из стальных труб диаметром до 250 мм</v>
      </c>
      <c r="D251" s="2">
        <f>[1]Source!I123</f>
        <v>5</v>
      </c>
      <c r="E251" s="22">
        <f>[1]Source!AB123</f>
        <v>568.17849999999999</v>
      </c>
      <c r="F251" s="22">
        <f>[1]Source!AD123</f>
        <v>39.813000000000002</v>
      </c>
      <c r="G251" s="14">
        <f>[1]Source!O123</f>
        <v>26012.29</v>
      </c>
      <c r="H251" s="14">
        <f>[1]Source!S123</f>
        <v>13424.05</v>
      </c>
      <c r="I251" s="23">
        <f>[1]Source!Q123</f>
        <v>1130.69</v>
      </c>
      <c r="J251" s="23">
        <f>[1]Source!AH123</f>
        <v>12.350999999999999</v>
      </c>
      <c r="K251" s="23">
        <f>[1]Source!U123</f>
        <v>61.754999999999995</v>
      </c>
    </row>
    <row r="252" spans="1:11" ht="14.25">
      <c r="C252" s="16" t="str">
        <f>[1]Source!H123</f>
        <v>1  ШТ.</v>
      </c>
      <c r="D252" s="2"/>
      <c r="E252" s="17">
        <f>[1]Source!AF123</f>
        <v>114.7355</v>
      </c>
      <c r="F252" s="17">
        <f>[1]Source!AE123</f>
        <v>1.5525</v>
      </c>
      <c r="G252" s="14"/>
      <c r="H252" s="14"/>
      <c r="I252" s="14">
        <f>[1]Source!R123</f>
        <v>181.64</v>
      </c>
      <c r="J252" s="14">
        <f>[1]Source!AI123</f>
        <v>0.11499999999999999</v>
      </c>
      <c r="K252" s="14">
        <f>[1]Source!V123</f>
        <v>0.57499999999999996</v>
      </c>
    </row>
    <row r="253" spans="1:11">
      <c r="C253" s="18" t="s">
        <v>22</v>
      </c>
      <c r="D253" s="19">
        <f>[1]Source!BZ123</f>
        <v>128</v>
      </c>
      <c r="E253" s="20">
        <f>([1]Source!AF123+[1]Source!AE123)*[1]Source!FX123/100</f>
        <v>148.84863999999999</v>
      </c>
      <c r="F253" s="19"/>
      <c r="G253" s="21">
        <f>[1]Source!X123</f>
        <v>14830.2</v>
      </c>
      <c r="H253" s="19" t="str">
        <f>CONCATENATE([1]Source!FV123, "=", [1]Source!AT123, "%")</f>
        <v>*0,85=109%</v>
      </c>
      <c r="I253" s="19"/>
      <c r="J253" s="19"/>
      <c r="K253" s="19"/>
    </row>
    <row r="254" spans="1:11">
      <c r="C254" s="18" t="s">
        <v>23</v>
      </c>
      <c r="D254" s="19">
        <f>[1]Source!CA123</f>
        <v>83</v>
      </c>
      <c r="E254" s="20">
        <f>([1]Source!AF123+[1]Source!AE123)*[1]Source!FY123/100</f>
        <v>96.519040000000004</v>
      </c>
      <c r="F254" s="19"/>
      <c r="G254" s="21">
        <f>[1]Source!Y123</f>
        <v>8979.76</v>
      </c>
      <c r="H254" s="19" t="str">
        <f>CONCATENATE([1]Source!FW123, "=", [1]Source!AU123, "%")</f>
        <v>*0,8=66%</v>
      </c>
      <c r="I254" s="19"/>
      <c r="J254" s="19"/>
      <c r="K254" s="19"/>
    </row>
    <row r="255" spans="1:11">
      <c r="C255" s="18" t="s">
        <v>24</v>
      </c>
      <c r="D255" s="19"/>
      <c r="E255" s="20">
        <f>(([1]Source!AF123+[1]Source!AE123)*[1]Source!FX123/100)+(([1]Source!AF123+[1]Source!AE123)*[1]Source!FY123/100)+[1]Source!AB123</f>
        <v>813.54618000000005</v>
      </c>
      <c r="F255" s="19"/>
      <c r="G255" s="21">
        <f>[1]Source!O123+[1]Source!X123+[1]Source!Y123</f>
        <v>49822.250000000007</v>
      </c>
      <c r="H255" s="19"/>
      <c r="I255" s="19"/>
      <c r="J255" s="19"/>
      <c r="K255" s="19"/>
    </row>
    <row r="256" spans="1:11" ht="28.5">
      <c r="A256" s="12" t="str">
        <f>[1]Source!E124</f>
        <v>41,1</v>
      </c>
      <c r="B256" s="12" t="str">
        <f>[1]Source!F124</f>
        <v>302-9009</v>
      </c>
      <c r="C256" s="8" t="str">
        <f>[1]Source!G124</f>
        <v>Дисковый поворотный затвор Ду250   FL-3-250-MN-E. СЕРЕХ.</v>
      </c>
      <c r="D256" s="2">
        <f>[1]Source!I124</f>
        <v>5</v>
      </c>
      <c r="E256" s="22">
        <f>[1]Source!AB124</f>
        <v>34322.03</v>
      </c>
      <c r="F256" s="22">
        <f>[1]Source!AD124</f>
        <v>0</v>
      </c>
      <c r="G256" s="14">
        <f>[1]Source!O124</f>
        <v>171610.15</v>
      </c>
      <c r="H256" s="14">
        <f>[1]Source!S124</f>
        <v>0</v>
      </c>
      <c r="I256" s="23">
        <f>[1]Source!Q124</f>
        <v>0</v>
      </c>
      <c r="J256" s="23">
        <f>[1]Source!AH124</f>
        <v>0</v>
      </c>
      <c r="K256" s="23">
        <f>[1]Source!U124</f>
        <v>0</v>
      </c>
    </row>
    <row r="257" spans="1:11" ht="14.25">
      <c r="C257" s="16" t="str">
        <f>[1]Source!H124</f>
        <v>шт.</v>
      </c>
      <c r="D257" s="2"/>
      <c r="E257" s="17">
        <f>[1]Source!AF124</f>
        <v>0</v>
      </c>
      <c r="F257" s="17">
        <f>[1]Source!AE124</f>
        <v>0</v>
      </c>
      <c r="G257" s="14"/>
      <c r="H257" s="14"/>
      <c r="I257" s="14">
        <f>[1]Source!R124</f>
        <v>0</v>
      </c>
      <c r="J257" s="14">
        <f>[1]Source!AI124</f>
        <v>0</v>
      </c>
      <c r="K257" s="14">
        <f>[1]Source!V124</f>
        <v>0</v>
      </c>
    </row>
    <row r="258" spans="1:11" ht="57">
      <c r="A258" s="12" t="str">
        <f>[1]Source!E125</f>
        <v>41,2</v>
      </c>
      <c r="B258" s="12" t="str">
        <f>[1]Source!F125</f>
        <v>507-0990</v>
      </c>
      <c r="C258" s="8" t="str">
        <f>[1]Source!G125</f>
        <v>Фланцы стальные плоские приварные из стали ВСт3сп2, ВСт3сп3, давлением 1,0 МПа (10 кгс/см2), диаметром 250 мм</v>
      </c>
      <c r="D258" s="2">
        <f>[1]Source!I125</f>
        <v>-10</v>
      </c>
      <c r="E258" s="22">
        <f>[1]Source!AB125</f>
        <v>131</v>
      </c>
      <c r="F258" s="22">
        <f>[1]Source!AD125</f>
        <v>0</v>
      </c>
      <c r="G258" s="14">
        <f>[1]Source!O125</f>
        <v>-8724.6</v>
      </c>
      <c r="H258" s="14">
        <f>[1]Source!S125</f>
        <v>0</v>
      </c>
      <c r="I258" s="23">
        <f>[1]Source!Q125</f>
        <v>0</v>
      </c>
      <c r="J258" s="23">
        <f>[1]Source!AH125</f>
        <v>0</v>
      </c>
      <c r="K258" s="23">
        <f>[1]Source!U125</f>
        <v>0</v>
      </c>
    </row>
    <row r="259" spans="1:11" ht="14.25">
      <c r="C259" s="16" t="str">
        <f>[1]Source!H125</f>
        <v>шт.</v>
      </c>
      <c r="D259" s="2"/>
      <c r="E259" s="17">
        <f>[1]Source!AF125</f>
        <v>0</v>
      </c>
      <c r="F259" s="17">
        <f>[1]Source!AE125</f>
        <v>0</v>
      </c>
      <c r="G259" s="14"/>
      <c r="H259" s="14"/>
      <c r="I259" s="14">
        <f>[1]Source!R125</f>
        <v>0</v>
      </c>
      <c r="J259" s="14">
        <f>[1]Source!AI125</f>
        <v>0</v>
      </c>
      <c r="K259" s="14">
        <f>[1]Source!V125</f>
        <v>0</v>
      </c>
    </row>
    <row r="260" spans="1:11" ht="28.5">
      <c r="A260" s="12" t="str">
        <f>[1]Source!E126</f>
        <v>41,3</v>
      </c>
      <c r="B260" s="12" t="str">
        <f>[1]Source!F126</f>
        <v>Прайс-лист.</v>
      </c>
      <c r="C260" s="8" t="str">
        <f>[1]Source!G126</f>
        <v>Фланец (стыковая накладка) Д=250. СЕРЕХ.</v>
      </c>
      <c r="D260" s="2">
        <f>[1]Source!I126</f>
        <v>10</v>
      </c>
      <c r="E260" s="22">
        <f>[1]Source!AB126</f>
        <v>3432.2</v>
      </c>
      <c r="F260" s="22">
        <f>[1]Source!AD126</f>
        <v>0</v>
      </c>
      <c r="G260" s="14">
        <f>[1]Source!O126</f>
        <v>34322</v>
      </c>
      <c r="H260" s="14">
        <f>[1]Source!S126</f>
        <v>0</v>
      </c>
      <c r="I260" s="23">
        <f>[1]Source!Q126</f>
        <v>0</v>
      </c>
      <c r="J260" s="23">
        <f>[1]Source!AH126</f>
        <v>0</v>
      </c>
      <c r="K260" s="23">
        <f>[1]Source!U126</f>
        <v>0</v>
      </c>
    </row>
    <row r="261" spans="1:11" ht="14.25">
      <c r="C261" s="16" t="str">
        <f>[1]Source!H126</f>
        <v>шт.</v>
      </c>
      <c r="D261" s="2"/>
      <c r="E261" s="17">
        <f>[1]Source!AF126</f>
        <v>0</v>
      </c>
      <c r="F261" s="17">
        <f>[1]Source!AE126</f>
        <v>0</v>
      </c>
      <c r="G261" s="14"/>
      <c r="H261" s="14"/>
      <c r="I261" s="14">
        <f>[1]Source!R126</f>
        <v>0</v>
      </c>
      <c r="J261" s="14">
        <f>[1]Source!AI126</f>
        <v>0</v>
      </c>
      <c r="K261" s="14">
        <f>[1]Source!V126</f>
        <v>0</v>
      </c>
    </row>
    <row r="262" spans="1:11" ht="28.5">
      <c r="A262" s="12" t="str">
        <f>[1]Source!E127</f>
        <v>41,4</v>
      </c>
      <c r="B262" s="12" t="str">
        <f>[1]Source!F127</f>
        <v>Прайс-лист.</v>
      </c>
      <c r="C262" s="8" t="str">
        <f>[1]Source!G127</f>
        <v>Фланцевый переход (укороченный фланец) Д=250 СЕРЕХ.</v>
      </c>
      <c r="D262" s="2">
        <f>[1]Source!I127</f>
        <v>10</v>
      </c>
      <c r="E262" s="22">
        <f>[1]Source!AB127</f>
        <v>5000</v>
      </c>
      <c r="F262" s="22">
        <f>[1]Source!AD127</f>
        <v>0</v>
      </c>
      <c r="G262" s="14">
        <f>[1]Source!O127</f>
        <v>50000</v>
      </c>
      <c r="H262" s="14">
        <f>[1]Source!S127</f>
        <v>0</v>
      </c>
      <c r="I262" s="23">
        <f>[1]Source!Q127</f>
        <v>0</v>
      </c>
      <c r="J262" s="23">
        <f>[1]Source!AH127</f>
        <v>0</v>
      </c>
      <c r="K262" s="23">
        <f>[1]Source!U127</f>
        <v>0</v>
      </c>
    </row>
    <row r="263" spans="1:11" ht="14.25">
      <c r="C263" s="16" t="str">
        <f>[1]Source!H127</f>
        <v>шт.</v>
      </c>
      <c r="D263" s="2"/>
      <c r="E263" s="17">
        <f>[1]Source!AF127</f>
        <v>0</v>
      </c>
      <c r="F263" s="17">
        <f>[1]Source!AE127</f>
        <v>0</v>
      </c>
      <c r="G263" s="14"/>
      <c r="H263" s="14"/>
      <c r="I263" s="14">
        <f>[1]Source!R127</f>
        <v>0</v>
      </c>
      <c r="J263" s="14">
        <f>[1]Source!AI127</f>
        <v>0</v>
      </c>
      <c r="K263" s="14">
        <f>[1]Source!V127</f>
        <v>0</v>
      </c>
    </row>
    <row r="264" spans="1:11" ht="14.25">
      <c r="A264" s="12" t="str">
        <f>[1]Source!E128</f>
        <v>41,5</v>
      </c>
      <c r="B264" s="12" t="str">
        <f>[1]Source!F128</f>
        <v>Прайс-лист.</v>
      </c>
      <c r="C264" s="8" t="str">
        <f>[1]Source!G128</f>
        <v>Плоская прокладка Д=250. СЕРЕХ.</v>
      </c>
      <c r="D264" s="2">
        <f>[1]Source!I128</f>
        <v>10</v>
      </c>
      <c r="E264" s="22">
        <f>[1]Source!AB128</f>
        <v>286.44</v>
      </c>
      <c r="F264" s="22">
        <f>[1]Source!AD128</f>
        <v>0</v>
      </c>
      <c r="G264" s="14">
        <f>[1]Source!O128</f>
        <v>2864.4</v>
      </c>
      <c r="H264" s="14">
        <f>[1]Source!S128</f>
        <v>0</v>
      </c>
      <c r="I264" s="23">
        <f>[1]Source!Q128</f>
        <v>0</v>
      </c>
      <c r="J264" s="23">
        <f>[1]Source!AH128</f>
        <v>0</v>
      </c>
      <c r="K264" s="23">
        <f>[1]Source!U128</f>
        <v>0</v>
      </c>
    </row>
    <row r="265" spans="1:11" ht="14.25">
      <c r="C265" s="16" t="str">
        <f>[1]Source!H128</f>
        <v>шт.</v>
      </c>
      <c r="D265" s="2"/>
      <c r="E265" s="17">
        <f>[1]Source!AF128</f>
        <v>0</v>
      </c>
      <c r="F265" s="17">
        <f>[1]Source!AE128</f>
        <v>0</v>
      </c>
      <c r="G265" s="14"/>
      <c r="H265" s="14"/>
      <c r="I265" s="14">
        <f>[1]Source!R128</f>
        <v>0</v>
      </c>
      <c r="J265" s="14">
        <f>[1]Source!AI128</f>
        <v>0</v>
      </c>
      <c r="K265" s="14">
        <f>[1]Source!V128</f>
        <v>0</v>
      </c>
    </row>
    <row r="266" spans="1:11" ht="57">
      <c r="A266" s="12" t="str">
        <f>[1]Source!E129</f>
        <v>42</v>
      </c>
      <c r="B266" s="12" t="str">
        <f>[1]Source!F129</f>
        <v>16-05-001-4</v>
      </c>
      <c r="C266" s="8" t="str">
        <f>[1]Source!G129</f>
        <v>Установка вентилей, задвижек, затворов, клапанов обратных, кранов проходных на трубопроводах из стальных труб диаметром до 125 мм</v>
      </c>
      <c r="D266" s="2">
        <f>[1]Source!I129</f>
        <v>4</v>
      </c>
      <c r="E266" s="22">
        <f>[1]Source!AB129</f>
        <v>306.18599999999998</v>
      </c>
      <c r="F266" s="22">
        <f>[1]Source!AD129</f>
        <v>17.583500000000001</v>
      </c>
      <c r="G266" s="14">
        <f>[1]Source!O129</f>
        <v>11604.42</v>
      </c>
      <c r="H266" s="14">
        <f>[1]Source!S129</f>
        <v>6560.66</v>
      </c>
      <c r="I266" s="23">
        <f>[1]Source!Q129</f>
        <v>393.87</v>
      </c>
      <c r="J266" s="23">
        <f>[1]Source!AH129</f>
        <v>7.7279999999999989</v>
      </c>
      <c r="K266" s="23">
        <f>[1]Source!U129</f>
        <v>30.911999999999995</v>
      </c>
    </row>
    <row r="267" spans="1:11" ht="14.25">
      <c r="C267" s="16" t="str">
        <f>[1]Source!H129</f>
        <v>1  ШТ.</v>
      </c>
      <c r="D267" s="2"/>
      <c r="E267" s="17">
        <f>[1]Source!AF129</f>
        <v>70.092500000000001</v>
      </c>
      <c r="F267" s="17">
        <f>[1]Source!AE129</f>
        <v>0.621</v>
      </c>
      <c r="G267" s="14"/>
      <c r="H267" s="14"/>
      <c r="I267" s="14">
        <f>[1]Source!R129</f>
        <v>58.13</v>
      </c>
      <c r="J267" s="14">
        <f>[1]Source!AI129</f>
        <v>4.5999999999999999E-2</v>
      </c>
      <c r="K267" s="14">
        <f>[1]Source!V129</f>
        <v>0.184</v>
      </c>
    </row>
    <row r="268" spans="1:11">
      <c r="C268" s="18" t="s">
        <v>22</v>
      </c>
      <c r="D268" s="19">
        <f>[1]Source!BZ129</f>
        <v>128</v>
      </c>
      <c r="E268" s="20">
        <f>([1]Source!AF129+[1]Source!AE129)*[1]Source!FX129/100</f>
        <v>90.513279999999995</v>
      </c>
      <c r="F268" s="19"/>
      <c r="G268" s="21">
        <f>[1]Source!X129</f>
        <v>7214.48</v>
      </c>
      <c r="H268" s="19" t="str">
        <f>CONCATENATE([1]Source!FV129, "=", [1]Source!AT129, "%")</f>
        <v>*0,85=109%</v>
      </c>
      <c r="I268" s="19"/>
      <c r="J268" s="19"/>
      <c r="K268" s="19"/>
    </row>
    <row r="269" spans="1:11">
      <c r="C269" s="18" t="s">
        <v>23</v>
      </c>
      <c r="D269" s="19">
        <f>[1]Source!CA129</f>
        <v>83</v>
      </c>
      <c r="E269" s="20">
        <f>([1]Source!AF129+[1]Source!AE129)*[1]Source!FY129/100</f>
        <v>58.692204999999994</v>
      </c>
      <c r="F269" s="19"/>
      <c r="G269" s="21">
        <f>[1]Source!Y129</f>
        <v>4368.3999999999996</v>
      </c>
      <c r="H269" s="19" t="str">
        <f>CONCATENATE([1]Source!FW129, "=", [1]Source!AU129, "%")</f>
        <v>*0,8=66%</v>
      </c>
      <c r="I269" s="19"/>
      <c r="J269" s="19"/>
      <c r="K269" s="19"/>
    </row>
    <row r="270" spans="1:11">
      <c r="C270" s="18" t="s">
        <v>24</v>
      </c>
      <c r="D270" s="19"/>
      <c r="E270" s="20">
        <f>(([1]Source!AF129+[1]Source!AE129)*[1]Source!FX129/100)+(([1]Source!AF129+[1]Source!AE129)*[1]Source!FY129/100)+[1]Source!AB129</f>
        <v>455.39148499999999</v>
      </c>
      <c r="F270" s="19"/>
      <c r="G270" s="21">
        <f>[1]Source!O129+[1]Source!X129+[1]Source!Y129</f>
        <v>23187.300000000003</v>
      </c>
      <c r="H270" s="19"/>
      <c r="I270" s="19"/>
      <c r="J270" s="19"/>
      <c r="K270" s="19"/>
    </row>
    <row r="271" spans="1:11" ht="28.5">
      <c r="A271" s="12" t="str">
        <f>[1]Source!E130</f>
        <v>42,1</v>
      </c>
      <c r="B271" s="12" t="str">
        <f>[1]Source!F130</f>
        <v>302-9009</v>
      </c>
      <c r="C271" s="8" t="str">
        <f>[1]Source!G130</f>
        <v>Гибкая вставка (виброкомпенсатор) Ду 125 мм. FC10-100. СЕРЕХ.</v>
      </c>
      <c r="D271" s="2">
        <f>[1]Source!I130</f>
        <v>4</v>
      </c>
      <c r="E271" s="22">
        <f>[1]Source!AB130</f>
        <v>5000</v>
      </c>
      <c r="F271" s="22">
        <f>[1]Source!AD130</f>
        <v>0</v>
      </c>
      <c r="G271" s="14">
        <f>[1]Source!O130</f>
        <v>20000</v>
      </c>
      <c r="H271" s="14">
        <f>[1]Source!S130</f>
        <v>0</v>
      </c>
      <c r="I271" s="23">
        <f>[1]Source!Q130</f>
        <v>0</v>
      </c>
      <c r="J271" s="23">
        <f>[1]Source!AH130</f>
        <v>0</v>
      </c>
      <c r="K271" s="23">
        <f>[1]Source!U130</f>
        <v>0</v>
      </c>
    </row>
    <row r="272" spans="1:11" ht="14.25">
      <c r="C272" s="16" t="str">
        <f>[1]Source!H130</f>
        <v>шт.</v>
      </c>
      <c r="D272" s="2"/>
      <c r="E272" s="17">
        <f>[1]Source!AF130</f>
        <v>0</v>
      </c>
      <c r="F272" s="17">
        <f>[1]Source!AE130</f>
        <v>0</v>
      </c>
      <c r="G272" s="14"/>
      <c r="H272" s="14"/>
      <c r="I272" s="14">
        <f>[1]Source!R130</f>
        <v>0</v>
      </c>
      <c r="J272" s="14">
        <f>[1]Source!AI130</f>
        <v>0</v>
      </c>
      <c r="K272" s="14">
        <f>[1]Source!V130</f>
        <v>0</v>
      </c>
    </row>
    <row r="273" spans="1:11" ht="28.5">
      <c r="A273" s="12" t="str">
        <f>[1]Source!E131</f>
        <v>42,2</v>
      </c>
      <c r="B273" s="12" t="str">
        <f>[1]Source!F131</f>
        <v>Прайс-лист.</v>
      </c>
      <c r="C273" s="8" t="str">
        <f>[1]Source!G131</f>
        <v>Фланцевый переход (укороченный фланец) Д=110 СЕРЕХ.</v>
      </c>
      <c r="D273" s="2">
        <f>[1]Source!I131</f>
        <v>8</v>
      </c>
      <c r="E273" s="22">
        <f>[1]Source!AB131</f>
        <v>296.61</v>
      </c>
      <c r="F273" s="22">
        <f>[1]Source!AD131</f>
        <v>0</v>
      </c>
      <c r="G273" s="14">
        <f>[1]Source!O131</f>
        <v>2372.88</v>
      </c>
      <c r="H273" s="14">
        <f>[1]Source!S131</f>
        <v>0</v>
      </c>
      <c r="I273" s="23">
        <f>[1]Source!Q131</f>
        <v>0</v>
      </c>
      <c r="J273" s="23">
        <f>[1]Source!AH131</f>
        <v>0</v>
      </c>
      <c r="K273" s="23">
        <f>[1]Source!U131</f>
        <v>0</v>
      </c>
    </row>
    <row r="274" spans="1:11" ht="14.25">
      <c r="C274" s="16" t="str">
        <f>[1]Source!H131</f>
        <v>шт.</v>
      </c>
      <c r="D274" s="2"/>
      <c r="E274" s="17">
        <f>[1]Source!AF131</f>
        <v>0</v>
      </c>
      <c r="F274" s="17">
        <f>[1]Source!AE131</f>
        <v>0</v>
      </c>
      <c r="G274" s="14"/>
      <c r="H274" s="14"/>
      <c r="I274" s="14">
        <f>[1]Source!R131</f>
        <v>0</v>
      </c>
      <c r="J274" s="14">
        <f>[1]Source!AI131</f>
        <v>0</v>
      </c>
      <c r="K274" s="14">
        <f>[1]Source!V131</f>
        <v>0</v>
      </c>
    </row>
    <row r="275" spans="1:11" ht="57">
      <c r="A275" s="12" t="str">
        <f>[1]Source!E132</f>
        <v>42,3</v>
      </c>
      <c r="B275" s="12" t="str">
        <f>[1]Source!F132</f>
        <v>507-0987</v>
      </c>
      <c r="C275" s="8" t="str">
        <f>[1]Source!G132</f>
        <v>Фланцы стальные плоские приварные из стали ВСт3сп2, ВСт3сп3, давлением 1,0 МПа (10 кгс/см2), диаметром 125 мм</v>
      </c>
      <c r="D275" s="2">
        <f>[1]Source!I132</f>
        <v>-8</v>
      </c>
      <c r="E275" s="22">
        <f>[1]Source!AB132</f>
        <v>61</v>
      </c>
      <c r="F275" s="22">
        <f>[1]Source!AD132</f>
        <v>0</v>
      </c>
      <c r="G275" s="14">
        <f>[1]Source!O132</f>
        <v>-3254.96</v>
      </c>
      <c r="H275" s="14">
        <f>[1]Source!S132</f>
        <v>0</v>
      </c>
      <c r="I275" s="23">
        <f>[1]Source!Q132</f>
        <v>0</v>
      </c>
      <c r="J275" s="23">
        <f>[1]Source!AH132</f>
        <v>0</v>
      </c>
      <c r="K275" s="23">
        <f>[1]Source!U132</f>
        <v>0</v>
      </c>
    </row>
    <row r="276" spans="1:11" ht="14.25">
      <c r="C276" s="16" t="str">
        <f>[1]Source!H132</f>
        <v>шт.</v>
      </c>
      <c r="D276" s="2"/>
      <c r="E276" s="17">
        <f>[1]Source!AF132</f>
        <v>0</v>
      </c>
      <c r="F276" s="17">
        <f>[1]Source!AE132</f>
        <v>0</v>
      </c>
      <c r="G276" s="14"/>
      <c r="H276" s="14"/>
      <c r="I276" s="14">
        <f>[1]Source!R132</f>
        <v>0</v>
      </c>
      <c r="J276" s="14">
        <f>[1]Source!AI132</f>
        <v>0</v>
      </c>
      <c r="K276" s="14">
        <f>[1]Source!V132</f>
        <v>0</v>
      </c>
    </row>
    <row r="277" spans="1:11" ht="28.5">
      <c r="A277" s="12" t="str">
        <f>[1]Source!E133</f>
        <v>42,4</v>
      </c>
      <c r="B277" s="12" t="str">
        <f>[1]Source!F133</f>
        <v>Прайс-лист.</v>
      </c>
      <c r="C277" s="8" t="str">
        <f>[1]Source!G133</f>
        <v>Фланец (стыковая накладка) Д=110. СЕРЕХ.</v>
      </c>
      <c r="D277" s="2">
        <f>[1]Source!I133</f>
        <v>8</v>
      </c>
      <c r="E277" s="22">
        <f>[1]Source!AB133</f>
        <v>330.51</v>
      </c>
      <c r="F277" s="22">
        <f>[1]Source!AD133</f>
        <v>0</v>
      </c>
      <c r="G277" s="14">
        <f>[1]Source!O133</f>
        <v>2644.08</v>
      </c>
      <c r="H277" s="14">
        <f>[1]Source!S133</f>
        <v>0</v>
      </c>
      <c r="I277" s="23">
        <f>[1]Source!Q133</f>
        <v>0</v>
      </c>
      <c r="J277" s="23">
        <f>[1]Source!AH133</f>
        <v>0</v>
      </c>
      <c r="K277" s="23">
        <f>[1]Source!U133</f>
        <v>0</v>
      </c>
    </row>
    <row r="278" spans="1:11" ht="14.25">
      <c r="C278" s="16" t="str">
        <f>[1]Source!H133</f>
        <v>шт.</v>
      </c>
      <c r="D278" s="2"/>
      <c r="E278" s="17">
        <f>[1]Source!AF133</f>
        <v>0</v>
      </c>
      <c r="F278" s="17">
        <f>[1]Source!AE133</f>
        <v>0</v>
      </c>
      <c r="G278" s="14"/>
      <c r="H278" s="14"/>
      <c r="I278" s="14">
        <f>[1]Source!R133</f>
        <v>0</v>
      </c>
      <c r="J278" s="14">
        <f>[1]Source!AI133</f>
        <v>0</v>
      </c>
      <c r="K278" s="14">
        <f>[1]Source!V133</f>
        <v>0</v>
      </c>
    </row>
    <row r="279" spans="1:11" ht="14.25">
      <c r="A279" s="12" t="str">
        <f>[1]Source!E134</f>
        <v>42,5</v>
      </c>
      <c r="B279" s="12" t="str">
        <f>[1]Source!F134</f>
        <v>Прайс-лист.</v>
      </c>
      <c r="C279" s="8" t="str">
        <f>[1]Source!G134</f>
        <v>Плоская прокладка Д=110. СЕРЕХ.</v>
      </c>
      <c r="D279" s="2">
        <f>[1]Source!I134</f>
        <v>8</v>
      </c>
      <c r="E279" s="22">
        <f>[1]Source!AB134</f>
        <v>203.39</v>
      </c>
      <c r="F279" s="22">
        <f>[1]Source!AD134</f>
        <v>0</v>
      </c>
      <c r="G279" s="14">
        <f>[1]Source!O134</f>
        <v>1627.12</v>
      </c>
      <c r="H279" s="14">
        <f>[1]Source!S134</f>
        <v>0</v>
      </c>
      <c r="I279" s="23">
        <f>[1]Source!Q134</f>
        <v>0</v>
      </c>
      <c r="J279" s="23">
        <f>[1]Source!AH134</f>
        <v>0</v>
      </c>
      <c r="K279" s="23">
        <f>[1]Source!U134</f>
        <v>0</v>
      </c>
    </row>
    <row r="280" spans="1:11" ht="14.25">
      <c r="C280" s="16" t="str">
        <f>[1]Source!H134</f>
        <v>шт.</v>
      </c>
      <c r="D280" s="2"/>
      <c r="E280" s="17">
        <f>[1]Source!AF134</f>
        <v>0</v>
      </c>
      <c r="F280" s="17">
        <f>[1]Source!AE134</f>
        <v>0</v>
      </c>
      <c r="G280" s="14"/>
      <c r="H280" s="14"/>
      <c r="I280" s="14">
        <f>[1]Source!R134</f>
        <v>0</v>
      </c>
      <c r="J280" s="14">
        <f>[1]Source!AI134</f>
        <v>0</v>
      </c>
      <c r="K280" s="14">
        <f>[1]Source!V134</f>
        <v>0</v>
      </c>
    </row>
    <row r="281" spans="1:11" ht="28.5">
      <c r="A281" s="12" t="str">
        <f>[1]Source!E135</f>
        <v>43</v>
      </c>
      <c r="B281" s="12" t="str">
        <f>[1]Source!F135</f>
        <v>Прайс-лист.</v>
      </c>
      <c r="C281" s="8" t="str">
        <f>[1]Source!G135</f>
        <v>Подводный пылесос "Dolphin" - Диагностик. 2001. Астрал (9999011)</v>
      </c>
      <c r="D281" s="2">
        <f>[1]Source!I135</f>
        <v>1</v>
      </c>
      <c r="E281" s="22">
        <f>[1]Source!AB135</f>
        <v>127118.64</v>
      </c>
      <c r="F281" s="22">
        <f>[1]Source!AD135</f>
        <v>0</v>
      </c>
      <c r="G281" s="14">
        <f>[1]Source!O135</f>
        <v>127118.64</v>
      </c>
      <c r="H281" s="14">
        <f>[1]Source!S135</f>
        <v>0</v>
      </c>
      <c r="I281" s="23">
        <f>[1]Source!Q135</f>
        <v>0</v>
      </c>
      <c r="J281" s="23">
        <f>[1]Source!AH135</f>
        <v>0</v>
      </c>
      <c r="K281" s="23">
        <f>[1]Source!U135</f>
        <v>0</v>
      </c>
    </row>
    <row r="282" spans="1:11" ht="14.25">
      <c r="C282" s="16" t="str">
        <f>[1]Source!H135</f>
        <v>шт.</v>
      </c>
      <c r="D282" s="2"/>
      <c r="E282" s="17">
        <f>[1]Source!AF135</f>
        <v>0</v>
      </c>
      <c r="F282" s="17">
        <f>[1]Source!AE135</f>
        <v>0</v>
      </c>
      <c r="G282" s="14"/>
      <c r="H282" s="14"/>
      <c r="I282" s="14">
        <f>[1]Source!R135</f>
        <v>0</v>
      </c>
      <c r="J282" s="14">
        <f>[1]Source!AI135</f>
        <v>0</v>
      </c>
      <c r="K282" s="14">
        <f>[1]Source!V135</f>
        <v>0</v>
      </c>
    </row>
    <row r="283" spans="1:11" ht="28.5">
      <c r="A283" s="12" t="str">
        <f>[1]Source!E136</f>
        <v>44</v>
      </c>
      <c r="B283" s="12" t="str">
        <f>[1]Source!F136</f>
        <v>Прайс-лист.</v>
      </c>
      <c r="C283" s="8" t="str">
        <f>[1]Source!G136</f>
        <v>Крепёжные элементы трубопроводов (хомуты, шпильки ...). HILTI.</v>
      </c>
      <c r="D283" s="2">
        <f>[1]Source!I136</f>
        <v>800</v>
      </c>
      <c r="E283" s="22">
        <f>[1]Source!AB136</f>
        <v>66.099999999999994</v>
      </c>
      <c r="F283" s="22">
        <f>[1]Source!AD136</f>
        <v>0</v>
      </c>
      <c r="G283" s="14">
        <f>[1]Source!O136</f>
        <v>52880</v>
      </c>
      <c r="H283" s="14">
        <f>[1]Source!S136</f>
        <v>0</v>
      </c>
      <c r="I283" s="23">
        <f>[1]Source!Q136</f>
        <v>0</v>
      </c>
      <c r="J283" s="23">
        <f>[1]Source!AH136</f>
        <v>0</v>
      </c>
      <c r="K283" s="23">
        <f>[1]Source!U136</f>
        <v>0</v>
      </c>
    </row>
    <row r="284" spans="1:11" ht="14.25">
      <c r="C284" s="16" t="str">
        <f>[1]Source!H136</f>
        <v>кг.</v>
      </c>
      <c r="D284" s="2"/>
      <c r="E284" s="17">
        <f>[1]Source!AF136</f>
        <v>0</v>
      </c>
      <c r="F284" s="17">
        <f>[1]Source!AE136</f>
        <v>0</v>
      </c>
      <c r="G284" s="14"/>
      <c r="H284" s="14"/>
      <c r="I284" s="14">
        <f>[1]Source!R136</f>
        <v>0</v>
      </c>
      <c r="J284" s="14">
        <f>[1]Source!AI136</f>
        <v>0</v>
      </c>
      <c r="K284" s="14">
        <f>[1]Source!V136</f>
        <v>0</v>
      </c>
    </row>
    <row r="285" spans="1:11" ht="42.75">
      <c r="A285" s="12" t="str">
        <f>[1]Source!E137</f>
        <v>45</v>
      </c>
      <c r="B285" s="12" t="str">
        <f>[1]Source!F137</f>
        <v>м37-01-002-1</v>
      </c>
      <c r="C285" s="8" t="str">
        <f>[1]Source!G137</f>
        <v>Монтаж оборудования без механизмов в помещении, масса оборудования 0,03 т</v>
      </c>
      <c r="D285" s="2">
        <f>[1]Source!I137</f>
        <v>4</v>
      </c>
      <c r="E285" s="22">
        <f>[1]Source!AB137</f>
        <v>496.31599999999997</v>
      </c>
      <c r="F285" s="22">
        <f>[1]Source!AD137</f>
        <v>49.98</v>
      </c>
      <c r="G285" s="14">
        <f>[1]Source!O137</f>
        <v>23851.88</v>
      </c>
      <c r="H285" s="14">
        <f>[1]Source!S137</f>
        <v>18766.43</v>
      </c>
      <c r="I285" s="23">
        <f>[1]Source!Q137</f>
        <v>817.67</v>
      </c>
      <c r="J285" s="23">
        <f>[1]Source!AH137</f>
        <v>21.84</v>
      </c>
      <c r="K285" s="23">
        <f>[1]Source!U137</f>
        <v>87.36</v>
      </c>
    </row>
    <row r="286" spans="1:11" ht="14.25">
      <c r="C286" s="16" t="str">
        <f>[1]Source!H137</f>
        <v>1  ШТ.</v>
      </c>
      <c r="D286" s="2"/>
      <c r="E286" s="17">
        <f>[1]Source!AF137</f>
        <v>200.49600000000001</v>
      </c>
      <c r="F286" s="17">
        <f>[1]Source!AE137</f>
        <v>0</v>
      </c>
      <c r="G286" s="14"/>
      <c r="H286" s="14"/>
      <c r="I286" s="14">
        <f>[1]Source!R137</f>
        <v>0</v>
      </c>
      <c r="J286" s="14">
        <f>[1]Source!AI137</f>
        <v>0</v>
      </c>
      <c r="K286" s="14">
        <f>[1]Source!V137</f>
        <v>0</v>
      </c>
    </row>
    <row r="287" spans="1:11">
      <c r="C287" s="18" t="s">
        <v>22</v>
      </c>
      <c r="D287" s="19">
        <f>[1]Source!BZ137</f>
        <v>80</v>
      </c>
      <c r="E287" s="20">
        <f>([1]Source!AF137+[1]Source!AE137)*[1]Source!FX137/100</f>
        <v>160.39680000000001</v>
      </c>
      <c r="F287" s="19"/>
      <c r="G287" s="21">
        <f>[1]Source!X137</f>
        <v>12761.17</v>
      </c>
      <c r="H287" s="19" t="str">
        <f>CONCATENATE([1]Source!FV137, "=", [1]Source!AT137, "%")</f>
        <v>*0,85=68%</v>
      </c>
      <c r="I287" s="19"/>
      <c r="J287" s="19"/>
      <c r="K287" s="19"/>
    </row>
    <row r="288" spans="1:11">
      <c r="C288" s="18" t="s">
        <v>23</v>
      </c>
      <c r="D288" s="19">
        <f>[1]Source!CA137</f>
        <v>60</v>
      </c>
      <c r="E288" s="20">
        <f>([1]Source!AF137+[1]Source!AE137)*[1]Source!FY137/100</f>
        <v>120.2976</v>
      </c>
      <c r="F288" s="19"/>
      <c r="G288" s="21">
        <f>[1]Source!Y137</f>
        <v>9007.89</v>
      </c>
      <c r="H288" s="19" t="str">
        <f>CONCATENATE([1]Source!FW137, "=", [1]Source!AU137, "%")</f>
        <v>*0,8=48%</v>
      </c>
      <c r="I288" s="19"/>
      <c r="J288" s="19"/>
      <c r="K288" s="19"/>
    </row>
    <row r="289" spans="1:11">
      <c r="C289" s="18" t="s">
        <v>24</v>
      </c>
      <c r="D289" s="19"/>
      <c r="E289" s="20">
        <f>(([1]Source!AF137+[1]Source!AE137)*[1]Source!FX137/100)+(([1]Source!AF137+[1]Source!AE137)*[1]Source!FY137/100)+[1]Source!AB137</f>
        <v>777.0104</v>
      </c>
      <c r="F289" s="19"/>
      <c r="G289" s="21">
        <f>[1]Source!O137+[1]Source!X137+[1]Source!Y137</f>
        <v>45620.94</v>
      </c>
      <c r="H289" s="19"/>
      <c r="I289" s="19"/>
      <c r="J289" s="19"/>
      <c r="K289" s="19"/>
    </row>
    <row r="290" spans="1:11" ht="28.5">
      <c r="A290" s="12" t="str">
        <f>[1]Source!E138</f>
        <v>46</v>
      </c>
      <c r="B290" s="12" t="str">
        <f>[1]Source!F138</f>
        <v>Прайс-лист.</v>
      </c>
      <c r="C290" s="8" t="str">
        <f>[1]Source!G138</f>
        <v>Блок датчиков уровня pH и Cl. Цифровой контроллер LPHCL/4 ЕМЕС.</v>
      </c>
      <c r="D290" s="2">
        <f>[1]Source!I138</f>
        <v>1</v>
      </c>
      <c r="E290" s="22">
        <f>[1]Source!AB138</f>
        <v>42372.88</v>
      </c>
      <c r="F290" s="22">
        <f>[1]Source!AD138</f>
        <v>0</v>
      </c>
      <c r="G290" s="14">
        <f>[1]Source!O138</f>
        <v>42372.88</v>
      </c>
      <c r="H290" s="14">
        <f>[1]Source!S138</f>
        <v>0</v>
      </c>
      <c r="I290" s="23">
        <f>[1]Source!Q138</f>
        <v>0</v>
      </c>
      <c r="J290" s="23">
        <f>[1]Source!AH138</f>
        <v>0</v>
      </c>
      <c r="K290" s="23">
        <f>[1]Source!U138</f>
        <v>0</v>
      </c>
    </row>
    <row r="291" spans="1:11" ht="14.25">
      <c r="C291" s="16" t="str">
        <f>[1]Source!H138</f>
        <v>шт.</v>
      </c>
      <c r="D291" s="2"/>
      <c r="E291" s="17">
        <f>[1]Source!AF138</f>
        <v>0</v>
      </c>
      <c r="F291" s="17">
        <f>[1]Source!AE138</f>
        <v>0</v>
      </c>
      <c r="G291" s="14"/>
      <c r="H291" s="14"/>
      <c r="I291" s="14">
        <f>[1]Source!R138</f>
        <v>0</v>
      </c>
      <c r="J291" s="14">
        <f>[1]Source!AI138</f>
        <v>0</v>
      </c>
      <c r="K291" s="14">
        <f>[1]Source!V138</f>
        <v>0</v>
      </c>
    </row>
    <row r="292" spans="1:11" ht="28.5">
      <c r="A292" s="12" t="str">
        <f>[1]Source!E139</f>
        <v>47</v>
      </c>
      <c r="B292" s="12" t="str">
        <f>[1]Source!F139</f>
        <v>Прайс-лист.</v>
      </c>
      <c r="C292" s="8" t="str">
        <f>[1]Source!G139</f>
        <v>Блок датчиков уровня pH и Cl. Датчик хлора. ECL6 EMEC.</v>
      </c>
      <c r="D292" s="2">
        <f>[1]Source!I139</f>
        <v>1</v>
      </c>
      <c r="E292" s="22">
        <f>[1]Source!AB139</f>
        <v>59983.05</v>
      </c>
      <c r="F292" s="22">
        <f>[1]Source!AD139</f>
        <v>0</v>
      </c>
      <c r="G292" s="14">
        <f>[1]Source!O139</f>
        <v>59983.05</v>
      </c>
      <c r="H292" s="14">
        <f>[1]Source!S139</f>
        <v>0</v>
      </c>
      <c r="I292" s="23">
        <f>[1]Source!Q139</f>
        <v>0</v>
      </c>
      <c r="J292" s="23">
        <f>[1]Source!AH139</f>
        <v>0</v>
      </c>
      <c r="K292" s="23">
        <f>[1]Source!U139</f>
        <v>0</v>
      </c>
    </row>
    <row r="293" spans="1:11" ht="14.25">
      <c r="C293" s="16" t="str">
        <f>[1]Source!H139</f>
        <v>шт.</v>
      </c>
      <c r="D293" s="2"/>
      <c r="E293" s="17">
        <f>[1]Source!AF139</f>
        <v>0</v>
      </c>
      <c r="F293" s="17">
        <f>[1]Source!AE139</f>
        <v>0</v>
      </c>
      <c r="G293" s="14"/>
      <c r="H293" s="14"/>
      <c r="I293" s="14">
        <f>[1]Source!R139</f>
        <v>0</v>
      </c>
      <c r="J293" s="14">
        <f>[1]Source!AI139</f>
        <v>0</v>
      </c>
      <c r="K293" s="14">
        <f>[1]Source!V139</f>
        <v>0</v>
      </c>
    </row>
    <row r="294" spans="1:11" ht="28.5">
      <c r="A294" s="12" t="str">
        <f>[1]Source!E140</f>
        <v>48</v>
      </c>
      <c r="B294" s="12" t="str">
        <f>[1]Source!F140</f>
        <v>Прайс-лист.</v>
      </c>
      <c r="C294" s="8" t="str">
        <f>[1]Source!G140</f>
        <v>Блок датчиков уровня pH и Cl. pH-электрод.EPHM EMEC.</v>
      </c>
      <c r="D294" s="2">
        <f>[1]Source!I140</f>
        <v>1</v>
      </c>
      <c r="E294" s="22">
        <f>[1]Source!AB140</f>
        <v>10322.030000000001</v>
      </c>
      <c r="F294" s="22">
        <f>[1]Source!AD140</f>
        <v>0</v>
      </c>
      <c r="G294" s="14">
        <f>[1]Source!O140</f>
        <v>10322.030000000001</v>
      </c>
      <c r="H294" s="14">
        <f>[1]Source!S140</f>
        <v>0</v>
      </c>
      <c r="I294" s="23">
        <f>[1]Source!Q140</f>
        <v>0</v>
      </c>
      <c r="J294" s="23">
        <f>[1]Source!AH140</f>
        <v>0</v>
      </c>
      <c r="K294" s="23">
        <f>[1]Source!U140</f>
        <v>0</v>
      </c>
    </row>
    <row r="295" spans="1:11" ht="14.25">
      <c r="C295" s="16" t="str">
        <f>[1]Source!H140</f>
        <v>шт.</v>
      </c>
      <c r="D295" s="2"/>
      <c r="E295" s="17">
        <f>[1]Source!AF140</f>
        <v>0</v>
      </c>
      <c r="F295" s="17">
        <f>[1]Source!AE140</f>
        <v>0</v>
      </c>
      <c r="G295" s="14"/>
      <c r="H295" s="14"/>
      <c r="I295" s="14">
        <f>[1]Source!R140</f>
        <v>0</v>
      </c>
      <c r="J295" s="14">
        <f>[1]Source!AI140</f>
        <v>0</v>
      </c>
      <c r="K295" s="14">
        <f>[1]Source!V140</f>
        <v>0</v>
      </c>
    </row>
    <row r="296" spans="1:11" ht="42.75">
      <c r="A296" s="12" t="str">
        <f>[1]Source!E141</f>
        <v>49</v>
      </c>
      <c r="B296" s="12" t="str">
        <f>[1]Source!F141</f>
        <v>Прайс-лист.</v>
      </c>
      <c r="C296" s="8" t="str">
        <f>[1]Source!G141</f>
        <v>Блок датчиков уровня pH и Cl. Датчик коррекции по температуре. ЕТЕР ЕМЕС.</v>
      </c>
      <c r="D296" s="2">
        <f>[1]Source!I141</f>
        <v>1</v>
      </c>
      <c r="E296" s="22">
        <f>[1]Source!AB141</f>
        <v>5932.2</v>
      </c>
      <c r="F296" s="22">
        <f>[1]Source!AD141</f>
        <v>0</v>
      </c>
      <c r="G296" s="14">
        <f>[1]Source!O141</f>
        <v>5932.2</v>
      </c>
      <c r="H296" s="14">
        <f>[1]Source!S141</f>
        <v>0</v>
      </c>
      <c r="I296" s="23">
        <f>[1]Source!Q141</f>
        <v>0</v>
      </c>
      <c r="J296" s="23">
        <f>[1]Source!AH141</f>
        <v>0</v>
      </c>
      <c r="K296" s="23">
        <f>[1]Source!U141</f>
        <v>0</v>
      </c>
    </row>
    <row r="297" spans="1:11" ht="14.25">
      <c r="C297" s="16" t="str">
        <f>[1]Source!H141</f>
        <v>шт.</v>
      </c>
      <c r="D297" s="2"/>
      <c r="E297" s="17">
        <f>[1]Source!AF141</f>
        <v>0</v>
      </c>
      <c r="F297" s="17">
        <f>[1]Source!AE141</f>
        <v>0</v>
      </c>
      <c r="G297" s="14"/>
      <c r="H297" s="14"/>
      <c r="I297" s="14">
        <f>[1]Source!R141</f>
        <v>0</v>
      </c>
      <c r="J297" s="14">
        <f>[1]Source!AI141</f>
        <v>0</v>
      </c>
      <c r="K297" s="14">
        <f>[1]Source!V141</f>
        <v>0</v>
      </c>
    </row>
    <row r="298" spans="1:11" ht="42.75">
      <c r="A298" s="12" t="str">
        <f>[1]Source!E142</f>
        <v>50</v>
      </c>
      <c r="B298" s="12" t="str">
        <f>[1]Source!F142</f>
        <v>м37-01-002-2</v>
      </c>
      <c r="C298" s="8" t="str">
        <f>[1]Source!G142</f>
        <v>Монтаж оборудования без механизмов в помещении, масса оборудования 0,05 т</v>
      </c>
      <c r="D298" s="2">
        <f>[1]Source!I142</f>
        <v>24</v>
      </c>
      <c r="E298" s="22">
        <f>[1]Source!AB142</f>
        <v>501.76400000000001</v>
      </c>
      <c r="F298" s="22">
        <f>[1]Source!AD142</f>
        <v>52.067999999999998</v>
      </c>
      <c r="G298" s="14">
        <f>[1]Source!O142</f>
        <v>145325.72</v>
      </c>
      <c r="H298" s="14">
        <f>[1]Source!S142</f>
        <v>114451.83</v>
      </c>
      <c r="I298" s="23">
        <f>[1]Source!Q142</f>
        <v>5260.95</v>
      </c>
      <c r="J298" s="23">
        <f>[1]Source!AH142</f>
        <v>22.2</v>
      </c>
      <c r="K298" s="23">
        <f>[1]Source!U142</f>
        <v>532.79999999999995</v>
      </c>
    </row>
    <row r="299" spans="1:11" ht="14.25">
      <c r="C299" s="16" t="str">
        <f>[1]Source!H142</f>
        <v>1  ШТ.</v>
      </c>
      <c r="D299" s="2"/>
      <c r="E299" s="17">
        <f>[1]Source!AF142</f>
        <v>203.79599999999999</v>
      </c>
      <c r="F299" s="17">
        <f>[1]Source!AE142</f>
        <v>0</v>
      </c>
      <c r="G299" s="14"/>
      <c r="H299" s="14"/>
      <c r="I299" s="14">
        <f>[1]Source!R142</f>
        <v>0</v>
      </c>
      <c r="J299" s="14">
        <f>[1]Source!AI142</f>
        <v>0</v>
      </c>
      <c r="K299" s="14">
        <f>[1]Source!V142</f>
        <v>0</v>
      </c>
    </row>
    <row r="300" spans="1:11">
      <c r="C300" s="18" t="s">
        <v>22</v>
      </c>
      <c r="D300" s="19">
        <f>[1]Source!BZ142</f>
        <v>80</v>
      </c>
      <c r="E300" s="20">
        <f>([1]Source!AF142+[1]Source!AE142)*[1]Source!FX142/100</f>
        <v>163.0368</v>
      </c>
      <c r="F300" s="19"/>
      <c r="G300" s="21">
        <f>[1]Source!X142</f>
        <v>77827.240000000005</v>
      </c>
      <c r="H300" s="19" t="str">
        <f>CONCATENATE([1]Source!FV142, "=", [1]Source!AT142, "%")</f>
        <v>*0,85=68%</v>
      </c>
      <c r="I300" s="19"/>
      <c r="J300" s="19"/>
      <c r="K300" s="19"/>
    </row>
    <row r="301" spans="1:11">
      <c r="C301" s="18" t="s">
        <v>23</v>
      </c>
      <c r="D301" s="19">
        <f>[1]Source!CA142</f>
        <v>60</v>
      </c>
      <c r="E301" s="20">
        <f>([1]Source!AF142+[1]Source!AE142)*[1]Source!FY142/100</f>
        <v>122.27760000000001</v>
      </c>
      <c r="F301" s="19"/>
      <c r="G301" s="21">
        <f>[1]Source!Y142</f>
        <v>54936.88</v>
      </c>
      <c r="H301" s="19" t="str">
        <f>CONCATENATE([1]Source!FW142, "=", [1]Source!AU142, "%")</f>
        <v>*0,8=48%</v>
      </c>
      <c r="I301" s="19"/>
      <c r="J301" s="19"/>
      <c r="K301" s="19"/>
    </row>
    <row r="302" spans="1:11">
      <c r="C302" s="18" t="s">
        <v>24</v>
      </c>
      <c r="D302" s="19"/>
      <c r="E302" s="20">
        <f>(([1]Source!AF142+[1]Source!AE142)*[1]Source!FX142/100)+(([1]Source!AF142+[1]Source!AE142)*[1]Source!FY142/100)+[1]Source!AB142</f>
        <v>787.07839999999999</v>
      </c>
      <c r="F302" s="19"/>
      <c r="G302" s="21">
        <f>[1]Source!O142+[1]Source!X142+[1]Source!Y142</f>
        <v>278089.84000000003</v>
      </c>
      <c r="H302" s="19"/>
      <c r="I302" s="19"/>
      <c r="J302" s="19"/>
      <c r="K302" s="19"/>
    </row>
    <row r="303" spans="1:11" ht="14.25">
      <c r="A303" s="12" t="str">
        <f>[1]Source!E143</f>
        <v>51</v>
      </c>
      <c r="B303" s="12" t="str">
        <f>[1]Source!F143</f>
        <v>Прайс-лист.</v>
      </c>
      <c r="C303" s="8" t="str">
        <f>[1]Source!G143</f>
        <v>Манометр 1/2" 100 мм. 16 бар. Wika</v>
      </c>
      <c r="D303" s="2">
        <f>[1]Source!I143</f>
        <v>12</v>
      </c>
      <c r="E303" s="22">
        <f>[1]Source!AB143</f>
        <v>21059.32</v>
      </c>
      <c r="F303" s="22">
        <f>[1]Source!AD143</f>
        <v>0</v>
      </c>
      <c r="G303" s="14">
        <f>[1]Source!O143</f>
        <v>252711.84</v>
      </c>
      <c r="H303" s="14">
        <f>[1]Source!S143</f>
        <v>0</v>
      </c>
      <c r="I303" s="23">
        <f>[1]Source!Q143</f>
        <v>0</v>
      </c>
      <c r="J303" s="23">
        <f>[1]Source!AH143</f>
        <v>0</v>
      </c>
      <c r="K303" s="23">
        <f>[1]Source!U143</f>
        <v>0</v>
      </c>
    </row>
    <row r="304" spans="1:11" ht="14.25">
      <c r="C304" s="16" t="str">
        <f>[1]Source!H143</f>
        <v>шт.</v>
      </c>
      <c r="D304" s="2"/>
      <c r="E304" s="17">
        <f>[1]Source!AF143</f>
        <v>0</v>
      </c>
      <c r="F304" s="17">
        <f>[1]Source!AE143</f>
        <v>0</v>
      </c>
      <c r="G304" s="14"/>
      <c r="H304" s="14"/>
      <c r="I304" s="14">
        <f>[1]Source!R143</f>
        <v>0</v>
      </c>
      <c r="J304" s="14">
        <f>[1]Source!AI143</f>
        <v>0</v>
      </c>
      <c r="K304" s="14">
        <f>[1]Source!V143</f>
        <v>0</v>
      </c>
    </row>
    <row r="305" spans="1:11" ht="14.25">
      <c r="A305" s="12" t="str">
        <f>[1]Source!E144</f>
        <v>52</v>
      </c>
      <c r="B305" s="12" t="str">
        <f>[1]Source!F144</f>
        <v>Прайс-лист.</v>
      </c>
      <c r="C305" s="8" t="str">
        <f>[1]Source!G144</f>
        <v>Кран для манометров DN15. Oventrop</v>
      </c>
      <c r="D305" s="2">
        <f>[1]Source!I144</f>
        <v>12</v>
      </c>
      <c r="E305" s="22">
        <f>[1]Source!AB144</f>
        <v>4576.2700000000004</v>
      </c>
      <c r="F305" s="22">
        <f>[1]Source!AD144</f>
        <v>0</v>
      </c>
      <c r="G305" s="14">
        <f>[1]Source!O144</f>
        <v>54915.24</v>
      </c>
      <c r="H305" s="14">
        <f>[1]Source!S144</f>
        <v>0</v>
      </c>
      <c r="I305" s="23">
        <f>[1]Source!Q144</f>
        <v>0</v>
      </c>
      <c r="J305" s="23">
        <f>[1]Source!AH144</f>
        <v>0</v>
      </c>
      <c r="K305" s="23">
        <f>[1]Source!U144</f>
        <v>0</v>
      </c>
    </row>
    <row r="306" spans="1:11" ht="14.25">
      <c r="C306" s="16" t="str">
        <f>[1]Source!H144</f>
        <v>шт.</v>
      </c>
      <c r="D306" s="2"/>
      <c r="E306" s="17">
        <f>[1]Source!AF144</f>
        <v>0</v>
      </c>
      <c r="F306" s="17">
        <f>[1]Source!AE144</f>
        <v>0</v>
      </c>
      <c r="G306" s="14"/>
      <c r="H306" s="14"/>
      <c r="I306" s="14">
        <f>[1]Source!R144</f>
        <v>0</v>
      </c>
      <c r="J306" s="14">
        <f>[1]Source!AI144</f>
        <v>0</v>
      </c>
      <c r="K306" s="14">
        <f>[1]Source!V144</f>
        <v>0</v>
      </c>
    </row>
    <row r="307" spans="1:11" ht="28.5">
      <c r="A307" s="12" t="str">
        <f>[1]Source!E145</f>
        <v>53</v>
      </c>
      <c r="B307" s="12" t="str">
        <f>[1]Source!F145</f>
        <v>06-01-015-7</v>
      </c>
      <c r="C307" s="8" t="str">
        <f>[1]Source!G145</f>
        <v>Установка закладных деталей весом до 4 кг в бассейне нерп.</v>
      </c>
      <c r="D307" s="2">
        <f>[1]Source!I145</f>
        <v>0.35</v>
      </c>
      <c r="E307" s="22">
        <f>[1]Source!AB145</f>
        <v>9091.4784999999993</v>
      </c>
      <c r="F307" s="22">
        <f>[1]Source!AD145</f>
        <v>40.365000000000002</v>
      </c>
      <c r="G307" s="14">
        <f>[1]Source!O145</f>
        <v>29647.71</v>
      </c>
      <c r="H307" s="14">
        <f>[1]Source!S145</f>
        <v>18436.62</v>
      </c>
      <c r="I307" s="23">
        <f>[1]Source!Q145</f>
        <v>96.49</v>
      </c>
      <c r="J307" s="23">
        <f>[1]Source!AH145</f>
        <v>248.19299999999998</v>
      </c>
      <c r="K307" s="23">
        <f>[1]Source!U145</f>
        <v>86.867549999999994</v>
      </c>
    </row>
    <row r="308" spans="1:11" ht="14.25">
      <c r="C308" s="16" t="str">
        <f>[1]Source!H145</f>
        <v>1 Т</v>
      </c>
      <c r="D308" s="2"/>
      <c r="E308" s="17">
        <f>[1]Source!AF145</f>
        <v>2251.1134999999999</v>
      </c>
      <c r="F308" s="17">
        <f>[1]Source!AE145</f>
        <v>2.3344999999999998</v>
      </c>
      <c r="G308" s="14"/>
      <c r="H308" s="14"/>
      <c r="I308" s="14">
        <f>[1]Source!R145</f>
        <v>19.12</v>
      </c>
      <c r="J308" s="14">
        <f>[1]Source!AI145</f>
        <v>0.17249999999999999</v>
      </c>
      <c r="K308" s="14">
        <f>[1]Source!V145</f>
        <v>6.0374999999999991E-2</v>
      </c>
    </row>
    <row r="309" spans="1:11">
      <c r="C309" s="18" t="s">
        <v>22</v>
      </c>
      <c r="D309" s="19">
        <f>[1]Source!BZ145</f>
        <v>105</v>
      </c>
      <c r="E309" s="20">
        <f>([1]Source!AF145+[1]Source!AE145)*[1]Source!FX145/100</f>
        <v>2366.1203999999998</v>
      </c>
      <c r="F309" s="19"/>
      <c r="G309" s="21">
        <f>[1]Source!X145</f>
        <v>16425.61</v>
      </c>
      <c r="H309" s="19" t="str">
        <f>CONCATENATE([1]Source!FV145, "=", [1]Source!AT145, "%")</f>
        <v>*0,85=89%</v>
      </c>
      <c r="I309" s="19"/>
      <c r="J309" s="19"/>
      <c r="K309" s="19"/>
    </row>
    <row r="310" spans="1:11">
      <c r="C310" s="18" t="s">
        <v>23</v>
      </c>
      <c r="D310" s="19">
        <f>[1]Source!CA145</f>
        <v>65</v>
      </c>
      <c r="E310" s="20">
        <f>([1]Source!AF145+[1]Source!AE145)*[1]Source!FY145/100</f>
        <v>1464.7411999999999</v>
      </c>
      <c r="F310" s="19"/>
      <c r="G310" s="21">
        <f>[1]Source!Y145</f>
        <v>9596.98</v>
      </c>
      <c r="H310" s="19" t="str">
        <f>CONCATENATE([1]Source!FW145, "=", [1]Source!AU145, "%")</f>
        <v>*0,8=52%</v>
      </c>
      <c r="I310" s="19"/>
      <c r="J310" s="19"/>
      <c r="K310" s="19"/>
    </row>
    <row r="311" spans="1:11">
      <c r="C311" s="18" t="s">
        <v>24</v>
      </c>
      <c r="D311" s="19"/>
      <c r="E311" s="20">
        <f>(([1]Source!AF145+[1]Source!AE145)*[1]Source!FX145/100)+(([1]Source!AF145+[1]Source!AE145)*[1]Source!FY145/100)+[1]Source!AB145</f>
        <v>12922.340099999999</v>
      </c>
      <c r="F311" s="19"/>
      <c r="G311" s="21">
        <f>[1]Source!O145+[1]Source!X145+[1]Source!Y145</f>
        <v>55670.3</v>
      </c>
      <c r="H311" s="19"/>
      <c r="I311" s="19"/>
      <c r="J311" s="19"/>
      <c r="K311" s="19"/>
    </row>
    <row r="312" spans="1:11" ht="85.5">
      <c r="A312" s="12" t="str">
        <f>[1]Source!E146</f>
        <v>53,1</v>
      </c>
      <c r="B312" s="12" t="str">
        <f>[1]Source!F146</f>
        <v>204-0064</v>
      </c>
      <c r="C312" s="8" t="str">
        <f>[1]Source!G146</f>
        <v>Детали закладные и накладные изготовленные с применением сварки, гнутья, сверления (пробивки) отверстий (при наличии одной из этих операций или всего перечня в любых сочетаниях) поставляемые отдельно</v>
      </c>
      <c r="D312" s="2">
        <f>[1]Source!I146</f>
        <v>-0.35</v>
      </c>
      <c r="E312" s="22">
        <f>[1]Source!AB146</f>
        <v>6800</v>
      </c>
      <c r="F312" s="22">
        <f>[1]Source!AD146</f>
        <v>0</v>
      </c>
      <c r="G312" s="14">
        <f>[1]Source!O146</f>
        <v>-11114.6</v>
      </c>
      <c r="H312" s="14">
        <f>[1]Source!S146</f>
        <v>0</v>
      </c>
      <c r="I312" s="23">
        <f>[1]Source!Q146</f>
        <v>0</v>
      </c>
      <c r="J312" s="23">
        <f>[1]Source!AH146</f>
        <v>0</v>
      </c>
      <c r="K312" s="23">
        <f>[1]Source!U146</f>
        <v>0</v>
      </c>
    </row>
    <row r="313" spans="1:11" ht="14.25">
      <c r="C313" s="16" t="str">
        <f>[1]Source!H146</f>
        <v>т</v>
      </c>
      <c r="D313" s="2"/>
      <c r="E313" s="17">
        <f>[1]Source!AF146</f>
        <v>0</v>
      </c>
      <c r="F313" s="17">
        <f>[1]Source!AE146</f>
        <v>0</v>
      </c>
      <c r="G313" s="14"/>
      <c r="H313" s="14"/>
      <c r="I313" s="14">
        <f>[1]Source!R146</f>
        <v>0</v>
      </c>
      <c r="J313" s="14">
        <f>[1]Source!AI146</f>
        <v>0</v>
      </c>
      <c r="K313" s="14">
        <f>[1]Source!V146</f>
        <v>0</v>
      </c>
    </row>
    <row r="314" spans="1:11" ht="14.25">
      <c r="A314" s="12" t="str">
        <f>[1]Source!E147</f>
        <v>53,2</v>
      </c>
      <c r="B314" s="12" t="str">
        <f>[1]Source!F147</f>
        <v>Прайс-лист.</v>
      </c>
      <c r="C314" s="8" t="str">
        <f>[1]Source!G147</f>
        <v>Форсунка Астрал (340)</v>
      </c>
      <c r="D314" s="2">
        <f>[1]Source!I147</f>
        <v>14</v>
      </c>
      <c r="E314" s="22">
        <f>[1]Source!AB147</f>
        <v>847.46</v>
      </c>
      <c r="F314" s="22">
        <f>[1]Source!AD147</f>
        <v>0</v>
      </c>
      <c r="G314" s="14">
        <f>[1]Source!O147</f>
        <v>11864.44</v>
      </c>
      <c r="H314" s="14">
        <f>[1]Source!S147</f>
        <v>0</v>
      </c>
      <c r="I314" s="23">
        <f>[1]Source!Q147</f>
        <v>0</v>
      </c>
      <c r="J314" s="23">
        <f>[1]Source!AH147</f>
        <v>0</v>
      </c>
      <c r="K314" s="23">
        <f>[1]Source!U147</f>
        <v>0</v>
      </c>
    </row>
    <row r="315" spans="1:11" ht="14.25">
      <c r="C315" s="16" t="str">
        <f>[1]Source!H147</f>
        <v>шт.</v>
      </c>
      <c r="D315" s="2"/>
      <c r="E315" s="17">
        <f>[1]Source!AF147</f>
        <v>0</v>
      </c>
      <c r="F315" s="17">
        <f>[1]Source!AE147</f>
        <v>0</v>
      </c>
      <c r="G315" s="14"/>
      <c r="H315" s="14"/>
      <c r="I315" s="14">
        <f>[1]Source!R147</f>
        <v>0</v>
      </c>
      <c r="J315" s="14">
        <f>[1]Source!AI147</f>
        <v>0</v>
      </c>
      <c r="K315" s="14">
        <f>[1]Source!V147</f>
        <v>0</v>
      </c>
    </row>
    <row r="316" spans="1:11" ht="28.5">
      <c r="A316" s="12" t="str">
        <f>[1]Source!E148</f>
        <v>53,3</v>
      </c>
      <c r="B316" s="12" t="str">
        <f>[1]Source!F148</f>
        <v>Прайс-лист.</v>
      </c>
      <c r="C316" s="8" t="str">
        <f>[1]Source!G148</f>
        <v>Деталь прохода через бетон Астрал (15658).</v>
      </c>
      <c r="D316" s="2">
        <f>[1]Source!I148</f>
        <v>14</v>
      </c>
      <c r="E316" s="22">
        <f>[1]Source!AB148</f>
        <v>1423.73</v>
      </c>
      <c r="F316" s="22">
        <f>[1]Source!AD148</f>
        <v>0</v>
      </c>
      <c r="G316" s="14">
        <f>[1]Source!O148</f>
        <v>19932.22</v>
      </c>
      <c r="H316" s="14">
        <f>[1]Source!S148</f>
        <v>0</v>
      </c>
      <c r="I316" s="23">
        <f>[1]Source!Q148</f>
        <v>0</v>
      </c>
      <c r="J316" s="23">
        <f>[1]Source!AH148</f>
        <v>0</v>
      </c>
      <c r="K316" s="23">
        <f>[1]Source!U148</f>
        <v>0</v>
      </c>
    </row>
    <row r="317" spans="1:11" ht="14.25">
      <c r="C317" s="16" t="str">
        <f>[1]Source!H148</f>
        <v>шт.</v>
      </c>
      <c r="D317" s="2"/>
      <c r="E317" s="17">
        <f>[1]Source!AF148</f>
        <v>0</v>
      </c>
      <c r="F317" s="17">
        <f>[1]Source!AE148</f>
        <v>0</v>
      </c>
      <c r="G317" s="14"/>
      <c r="H317" s="14"/>
      <c r="I317" s="14">
        <f>[1]Source!R148</f>
        <v>0</v>
      </c>
      <c r="J317" s="14">
        <f>[1]Source!AI148</f>
        <v>0</v>
      </c>
      <c r="K317" s="14">
        <f>[1]Source!V148</f>
        <v>0</v>
      </c>
    </row>
    <row r="318" spans="1:11" ht="28.5">
      <c r="A318" s="12" t="str">
        <f>[1]Source!E149</f>
        <v>53,4</v>
      </c>
      <c r="B318" s="12" t="str">
        <f>[1]Source!F149</f>
        <v>Прайс-лист.</v>
      </c>
      <c r="C318" s="8" t="str">
        <f>[1]Source!G149</f>
        <v>Донный слив 512х512 Д=200.  Астрал (20289).</v>
      </c>
      <c r="D318" s="2">
        <f>[1]Source!I149</f>
        <v>2</v>
      </c>
      <c r="E318" s="22">
        <f>[1]Source!AB149</f>
        <v>42288.14</v>
      </c>
      <c r="F318" s="22">
        <f>[1]Source!AD149</f>
        <v>0</v>
      </c>
      <c r="G318" s="14">
        <f>[1]Source!O149</f>
        <v>84576.28</v>
      </c>
      <c r="H318" s="14">
        <f>[1]Source!S149</f>
        <v>0</v>
      </c>
      <c r="I318" s="23">
        <f>[1]Source!Q149</f>
        <v>0</v>
      </c>
      <c r="J318" s="23">
        <f>[1]Source!AH149</f>
        <v>0</v>
      </c>
      <c r="K318" s="23">
        <f>[1]Source!U149</f>
        <v>0</v>
      </c>
    </row>
    <row r="319" spans="1:11" ht="14.25">
      <c r="C319" s="16" t="str">
        <f>[1]Source!H149</f>
        <v>шт.</v>
      </c>
      <c r="D319" s="2"/>
      <c r="E319" s="17">
        <f>[1]Source!AF149</f>
        <v>0</v>
      </c>
      <c r="F319" s="17">
        <f>[1]Source!AE149</f>
        <v>0</v>
      </c>
      <c r="G319" s="14"/>
      <c r="H319" s="14"/>
      <c r="I319" s="14">
        <f>[1]Source!R149</f>
        <v>0</v>
      </c>
      <c r="J319" s="14">
        <f>[1]Source!AI149</f>
        <v>0</v>
      </c>
      <c r="K319" s="14">
        <f>[1]Source!V149</f>
        <v>0</v>
      </c>
    </row>
    <row r="320" spans="1:11" ht="14.25">
      <c r="A320" s="12" t="str">
        <f>[1]Source!E150</f>
        <v>53,5</v>
      </c>
      <c r="B320" s="12" t="str">
        <f>[1]Source!F150</f>
        <v>Прайс-лист.</v>
      </c>
      <c r="C320" s="8" t="str">
        <f>[1]Source!G150</f>
        <v>Скиммер Д=160 Мосбио.</v>
      </c>
      <c r="D320" s="2">
        <f>[1]Source!I150</f>
        <v>5.9999999999999991</v>
      </c>
      <c r="E320" s="22">
        <f>[1]Source!AB150</f>
        <v>63559.32</v>
      </c>
      <c r="F320" s="22">
        <f>[1]Source!AD150</f>
        <v>0</v>
      </c>
      <c r="G320" s="14">
        <f>[1]Source!O150</f>
        <v>381355.92</v>
      </c>
      <c r="H320" s="14">
        <f>[1]Source!S150</f>
        <v>0</v>
      </c>
      <c r="I320" s="23">
        <f>[1]Source!Q150</f>
        <v>0</v>
      </c>
      <c r="J320" s="23">
        <f>[1]Source!AH150</f>
        <v>0</v>
      </c>
      <c r="K320" s="23">
        <f>[1]Source!U150</f>
        <v>0</v>
      </c>
    </row>
    <row r="321" spans="1:11" ht="14.25">
      <c r="C321" s="16" t="str">
        <f>[1]Source!H150</f>
        <v>шт.</v>
      </c>
      <c r="D321" s="2"/>
      <c r="E321" s="17">
        <f>[1]Source!AF150</f>
        <v>0</v>
      </c>
      <c r="F321" s="17">
        <f>[1]Source!AE150</f>
        <v>0</v>
      </c>
      <c r="G321" s="14"/>
      <c r="H321" s="14"/>
      <c r="I321" s="14">
        <f>[1]Source!R150</f>
        <v>0</v>
      </c>
      <c r="J321" s="14">
        <f>[1]Source!AI150</f>
        <v>0</v>
      </c>
      <c r="K321" s="14">
        <f>[1]Source!V150</f>
        <v>0</v>
      </c>
    </row>
    <row r="322" spans="1:11" ht="28.5">
      <c r="A322" s="12" t="str">
        <f>[1]Source!E151</f>
        <v>54</v>
      </c>
      <c r="B322" s="12" t="str">
        <f>[1]Source!F151</f>
        <v>Прайс-лист.</v>
      </c>
      <c r="C322" s="8" t="str">
        <f>[1]Source!G151</f>
        <v>Подводный пылесос "Dolphin" - Диагностик. 2001. Астрал (9999011)</v>
      </c>
      <c r="D322" s="2">
        <f>[1]Source!I151</f>
        <v>1</v>
      </c>
      <c r="E322" s="22">
        <f>[1]Source!AB151</f>
        <v>127118.64</v>
      </c>
      <c r="F322" s="22">
        <f>[1]Source!AD151</f>
        <v>0</v>
      </c>
      <c r="G322" s="14">
        <f>[1]Source!O151</f>
        <v>127118.64</v>
      </c>
      <c r="H322" s="14">
        <f>[1]Source!S151</f>
        <v>0</v>
      </c>
      <c r="I322" s="23">
        <f>[1]Source!Q151</f>
        <v>0</v>
      </c>
      <c r="J322" s="23">
        <f>[1]Source!AH151</f>
        <v>0</v>
      </c>
      <c r="K322" s="23">
        <f>[1]Source!U151</f>
        <v>0</v>
      </c>
    </row>
    <row r="323" spans="1:11" ht="14.25">
      <c r="C323" s="16" t="str">
        <f>[1]Source!H151</f>
        <v>шт.</v>
      </c>
      <c r="D323" s="2"/>
      <c r="E323" s="17">
        <f>[1]Source!AF151</f>
        <v>0</v>
      </c>
      <c r="F323" s="17">
        <f>[1]Source!AE151</f>
        <v>0</v>
      </c>
      <c r="G323" s="14"/>
      <c r="H323" s="14"/>
      <c r="I323" s="14">
        <f>[1]Source!R151</f>
        <v>0</v>
      </c>
      <c r="J323" s="14">
        <f>[1]Source!AI151</f>
        <v>0</v>
      </c>
      <c r="K323" s="14">
        <f>[1]Source!V151</f>
        <v>0</v>
      </c>
    </row>
    <row r="324" spans="1:11" ht="28.5">
      <c r="A324" s="12" t="str">
        <f>[1]Source!E152</f>
        <v>55</v>
      </c>
      <c r="B324" s="12" t="str">
        <f>[1]Source!F152</f>
        <v>Прайс-лист.</v>
      </c>
      <c r="C324" s="8" t="str">
        <f>[1]Source!G152</f>
        <v>Крепёжные элементы трубопроводов (хомуты, шпильки ...). HILTI.</v>
      </c>
      <c r="D324" s="2">
        <f>[1]Source!I152</f>
        <v>300</v>
      </c>
      <c r="E324" s="22">
        <f>[1]Source!AB152</f>
        <v>66.099999999999994</v>
      </c>
      <c r="F324" s="22">
        <f>[1]Source!AD152</f>
        <v>0</v>
      </c>
      <c r="G324" s="14">
        <f>[1]Source!O152</f>
        <v>19830</v>
      </c>
      <c r="H324" s="14">
        <f>[1]Source!S152</f>
        <v>0</v>
      </c>
      <c r="I324" s="23">
        <f>[1]Source!Q152</f>
        <v>0</v>
      </c>
      <c r="J324" s="23">
        <f>[1]Source!AH152</f>
        <v>0</v>
      </c>
      <c r="K324" s="23">
        <f>[1]Source!U152</f>
        <v>0</v>
      </c>
    </row>
    <row r="325" spans="1:11" ht="14.25">
      <c r="C325" s="16" t="str">
        <f>[1]Source!H152</f>
        <v>кг.</v>
      </c>
      <c r="D325" s="2"/>
      <c r="E325" s="17">
        <f>[1]Source!AF152</f>
        <v>0</v>
      </c>
      <c r="F325" s="17">
        <f>[1]Source!AE152</f>
        <v>0</v>
      </c>
      <c r="G325" s="14"/>
      <c r="H325" s="14"/>
      <c r="I325" s="14">
        <f>[1]Source!R152</f>
        <v>0</v>
      </c>
      <c r="J325" s="14">
        <f>[1]Source!AI152</f>
        <v>0</v>
      </c>
      <c r="K325" s="14">
        <f>[1]Source!V152</f>
        <v>0</v>
      </c>
    </row>
    <row r="326" spans="1:11" ht="42.75">
      <c r="A326" s="12" t="str">
        <f>[1]Source!E153</f>
        <v>56</v>
      </c>
      <c r="B326" s="12" t="str">
        <f>[1]Source!F153</f>
        <v>м37-01-002-4</v>
      </c>
      <c r="C326" s="8" t="str">
        <f>[1]Source!G153</f>
        <v>Монтаж оборудования без механизмов в помещении, масса оборудования 0,5 т</v>
      </c>
      <c r="D326" s="2">
        <f>[1]Source!I153</f>
        <v>6</v>
      </c>
      <c r="E326" s="22">
        <f>[1]Source!AB153</f>
        <v>1268.2660000000001</v>
      </c>
      <c r="F326" s="22">
        <f>[1]Source!AD153</f>
        <v>151.90799999999999</v>
      </c>
      <c r="G326" s="14">
        <f>[1]Source!O153</f>
        <v>62159.1</v>
      </c>
      <c r="H326" s="14">
        <f>[1]Source!S153</f>
        <v>42842.78</v>
      </c>
      <c r="I326" s="23">
        <f>[1]Source!Q153</f>
        <v>5249.94</v>
      </c>
      <c r="J326" s="23">
        <f>[1]Source!AH153</f>
        <v>33.239999999999995</v>
      </c>
      <c r="K326" s="23">
        <f>[1]Source!U153</f>
        <v>199.43999999999997</v>
      </c>
    </row>
    <row r="327" spans="1:11" ht="14.25">
      <c r="C327" s="16" t="str">
        <f>[1]Source!H153</f>
        <v>1  ШТ.</v>
      </c>
      <c r="D327" s="2"/>
      <c r="E327" s="17">
        <f>[1]Source!AF153</f>
        <v>305.14800000000002</v>
      </c>
      <c r="F327" s="17">
        <f>[1]Source!AE153</f>
        <v>11.183999999999999</v>
      </c>
      <c r="G327" s="14"/>
      <c r="H327" s="14"/>
      <c r="I327" s="14">
        <f>[1]Source!R153</f>
        <v>1570.23</v>
      </c>
      <c r="J327" s="14">
        <f>[1]Source!AI153</f>
        <v>0.82799999999999996</v>
      </c>
      <c r="K327" s="14">
        <f>[1]Source!V153</f>
        <v>4.968</v>
      </c>
    </row>
    <row r="328" spans="1:11">
      <c r="C328" s="18" t="s">
        <v>22</v>
      </c>
      <c r="D328" s="19">
        <f>[1]Source!BZ153</f>
        <v>80</v>
      </c>
      <c r="E328" s="20">
        <f>([1]Source!AF153+[1]Source!AE153)*[1]Source!FX153/100</f>
        <v>253.06560000000005</v>
      </c>
      <c r="F328" s="19"/>
      <c r="G328" s="21">
        <f>[1]Source!X153</f>
        <v>30200.85</v>
      </c>
      <c r="H328" s="19" t="str">
        <f>CONCATENATE([1]Source!FV153, "=", [1]Source!AT153, "%")</f>
        <v>*0,85=68%</v>
      </c>
      <c r="I328" s="19"/>
      <c r="J328" s="19"/>
      <c r="K328" s="19"/>
    </row>
    <row r="329" spans="1:11">
      <c r="C329" s="18" t="s">
        <v>23</v>
      </c>
      <c r="D329" s="19">
        <f>[1]Source!CA153</f>
        <v>60</v>
      </c>
      <c r="E329" s="20">
        <f>([1]Source!AF153+[1]Source!AE153)*[1]Source!FY153/100</f>
        <v>189.79920000000001</v>
      </c>
      <c r="F329" s="19"/>
      <c r="G329" s="21">
        <f>[1]Source!Y153</f>
        <v>21318.240000000002</v>
      </c>
      <c r="H329" s="19" t="str">
        <f>CONCATENATE([1]Source!FW153, "=", [1]Source!AU153, "%")</f>
        <v>*0,8=48%</v>
      </c>
      <c r="I329" s="19"/>
      <c r="J329" s="19"/>
      <c r="K329" s="19"/>
    </row>
    <row r="330" spans="1:11">
      <c r="C330" s="18" t="s">
        <v>24</v>
      </c>
      <c r="D330" s="19"/>
      <c r="E330" s="20">
        <f>(([1]Source!AF153+[1]Source!AE153)*[1]Source!FX153/100)+(([1]Source!AF153+[1]Source!AE153)*[1]Source!FY153/100)+[1]Source!AB153</f>
        <v>1711.1308000000001</v>
      </c>
      <c r="F330" s="19"/>
      <c r="G330" s="21">
        <f>[1]Source!O153+[1]Source!X153+[1]Source!Y153</f>
        <v>113678.19</v>
      </c>
      <c r="H330" s="19"/>
      <c r="I330" s="19"/>
      <c r="J330" s="19"/>
      <c r="K330" s="19"/>
    </row>
    <row r="331" spans="1:11" ht="28.5">
      <c r="A331" s="12" t="str">
        <f>[1]Source!E154</f>
        <v>57</v>
      </c>
      <c r="B331" s="12" t="str">
        <f>[1]Source!F154</f>
        <v>Прайс-лист.</v>
      </c>
      <c r="C331" s="8" t="str">
        <f>[1]Source!G154</f>
        <v>Реактор озона. (Ёмк., нерж. ст., Д=1 м., h=2,5 м.)</v>
      </c>
      <c r="D331" s="2">
        <f>[1]Source!I154</f>
        <v>1</v>
      </c>
      <c r="E331" s="22">
        <f>[1]Source!AB154</f>
        <v>59322.03</v>
      </c>
      <c r="F331" s="22">
        <f>[1]Source!AD154</f>
        <v>0</v>
      </c>
      <c r="G331" s="14">
        <f>[1]Source!O154</f>
        <v>59322.03</v>
      </c>
      <c r="H331" s="14">
        <f>[1]Source!S154</f>
        <v>0</v>
      </c>
      <c r="I331" s="23">
        <f>[1]Source!Q154</f>
        <v>0</v>
      </c>
      <c r="J331" s="23">
        <f>[1]Source!AH154</f>
        <v>0</v>
      </c>
      <c r="K331" s="23">
        <f>[1]Source!U154</f>
        <v>0</v>
      </c>
    </row>
    <row r="332" spans="1:11" ht="14.25">
      <c r="C332" s="16" t="str">
        <f>[1]Source!H154</f>
        <v>шт.</v>
      </c>
      <c r="D332" s="2"/>
      <c r="E332" s="17">
        <f>[1]Source!AF154</f>
        <v>0</v>
      </c>
      <c r="F332" s="17">
        <f>[1]Source!AE154</f>
        <v>0</v>
      </c>
      <c r="G332" s="14"/>
      <c r="H332" s="14"/>
      <c r="I332" s="14">
        <f>[1]Source!R154</f>
        <v>0</v>
      </c>
      <c r="J332" s="14">
        <f>[1]Source!AI154</f>
        <v>0</v>
      </c>
      <c r="K332" s="14">
        <f>[1]Source!V154</f>
        <v>0</v>
      </c>
    </row>
    <row r="333" spans="1:11" ht="28.5">
      <c r="A333" s="12" t="str">
        <f>[1]Source!E155</f>
        <v>58</v>
      </c>
      <c r="B333" s="12" t="str">
        <f>[1]Source!F155</f>
        <v>Прайс-лист.</v>
      </c>
      <c r="C333" s="8" t="str">
        <f>[1]Source!G155</f>
        <v>Фильтр (д=1800 мм.) "Гора хрустальная" Астрал.</v>
      </c>
      <c r="D333" s="2">
        <f>[1]Source!I155</f>
        <v>3</v>
      </c>
      <c r="E333" s="22">
        <f>[1]Source!AB155</f>
        <v>893220.34</v>
      </c>
      <c r="F333" s="22">
        <f>[1]Source!AD155</f>
        <v>0</v>
      </c>
      <c r="G333" s="14">
        <f>[1]Source!O155</f>
        <v>2679661.02</v>
      </c>
      <c r="H333" s="14">
        <f>[1]Source!S155</f>
        <v>0</v>
      </c>
      <c r="I333" s="23">
        <f>[1]Source!Q155</f>
        <v>0</v>
      </c>
      <c r="J333" s="23">
        <f>[1]Source!AH155</f>
        <v>0</v>
      </c>
      <c r="K333" s="23">
        <f>[1]Source!U155</f>
        <v>0</v>
      </c>
    </row>
    <row r="334" spans="1:11" ht="14.25">
      <c r="C334" s="16" t="str">
        <f>[1]Source!H155</f>
        <v>шт.</v>
      </c>
      <c r="D334" s="2"/>
      <c r="E334" s="17">
        <f>[1]Source!AF155</f>
        <v>0</v>
      </c>
      <c r="F334" s="17">
        <f>[1]Source!AE155</f>
        <v>0</v>
      </c>
      <c r="G334" s="14"/>
      <c r="H334" s="14"/>
      <c r="I334" s="14">
        <f>[1]Source!R155</f>
        <v>0</v>
      </c>
      <c r="J334" s="14">
        <f>[1]Source!AI155</f>
        <v>0</v>
      </c>
      <c r="K334" s="14">
        <f>[1]Source!V155</f>
        <v>0</v>
      </c>
    </row>
    <row r="335" spans="1:11" ht="28.5">
      <c r="A335" s="12" t="str">
        <f>[1]Source!E156</f>
        <v>59</v>
      </c>
      <c r="B335" s="12" t="str">
        <f>[1]Source!F156</f>
        <v>Прайс-лист.</v>
      </c>
      <c r="C335" s="8" t="str">
        <f>[1]Source!G156</f>
        <v>Фильтр сорбционный (Д=1800 мм.) Астрал.</v>
      </c>
      <c r="D335" s="2">
        <f>[1]Source!I156</f>
        <v>2</v>
      </c>
      <c r="E335" s="22">
        <f>[1]Source!AB156</f>
        <v>847457.63</v>
      </c>
      <c r="F335" s="22">
        <f>[1]Source!AD156</f>
        <v>0</v>
      </c>
      <c r="G335" s="14">
        <f>[1]Source!O156</f>
        <v>1694915.26</v>
      </c>
      <c r="H335" s="14">
        <f>[1]Source!S156</f>
        <v>0</v>
      </c>
      <c r="I335" s="23">
        <f>[1]Source!Q156</f>
        <v>0</v>
      </c>
      <c r="J335" s="23">
        <f>[1]Source!AH156</f>
        <v>0</v>
      </c>
      <c r="K335" s="23">
        <f>[1]Source!U156</f>
        <v>0</v>
      </c>
    </row>
    <row r="336" spans="1:11" ht="14.25">
      <c r="C336" s="16" t="str">
        <f>[1]Source!H156</f>
        <v>шт.</v>
      </c>
      <c r="D336" s="2"/>
      <c r="E336" s="17">
        <f>[1]Source!AF156</f>
        <v>0</v>
      </c>
      <c r="F336" s="17">
        <f>[1]Source!AE156</f>
        <v>0</v>
      </c>
      <c r="G336" s="14"/>
      <c r="H336" s="14"/>
      <c r="I336" s="14">
        <f>[1]Source!R156</f>
        <v>0</v>
      </c>
      <c r="J336" s="14">
        <f>[1]Source!AI156</f>
        <v>0</v>
      </c>
      <c r="K336" s="14">
        <f>[1]Source!V156</f>
        <v>0</v>
      </c>
    </row>
    <row r="337" spans="1:11" ht="42.75">
      <c r="A337" s="12" t="str">
        <f>[1]Source!E157</f>
        <v>60</v>
      </c>
      <c r="B337" s="12" t="str">
        <f>[1]Source!F157</f>
        <v>м37-01-002-3</v>
      </c>
      <c r="C337" s="8" t="str">
        <f>[1]Source!G157</f>
        <v>Монтаж оборудования без механизмов в помещении, масса оборудования 0,1 т</v>
      </c>
      <c r="D337" s="2">
        <f>[1]Source!I157</f>
        <v>5</v>
      </c>
      <c r="E337" s="22">
        <f>[1]Source!AB157</f>
        <v>612.07799999999997</v>
      </c>
      <c r="F337" s="22">
        <f>[1]Source!AD157</f>
        <v>88.463999999999999</v>
      </c>
      <c r="G337" s="14">
        <f>[1]Source!O157</f>
        <v>40092.639999999999</v>
      </c>
      <c r="H337" s="14">
        <f>[1]Source!S157</f>
        <v>32350.97</v>
      </c>
      <c r="I337" s="23">
        <f>[1]Source!Q157</f>
        <v>2255.83</v>
      </c>
      <c r="J337" s="23">
        <f>[1]Source!AH157</f>
        <v>30.12</v>
      </c>
      <c r="K337" s="23">
        <f>[1]Source!U157</f>
        <v>150.6</v>
      </c>
    </row>
    <row r="338" spans="1:11" ht="14.25">
      <c r="C338" s="16" t="str">
        <f>[1]Source!H157</f>
        <v>1  ШТ.</v>
      </c>
      <c r="D338" s="2"/>
      <c r="E338" s="17">
        <f>[1]Source!AF157</f>
        <v>276.50400000000002</v>
      </c>
      <c r="F338" s="17">
        <f>[1]Source!AE157</f>
        <v>4.8600000000000003</v>
      </c>
      <c r="G338" s="14"/>
      <c r="H338" s="14"/>
      <c r="I338" s="14">
        <f>[1]Source!R157</f>
        <v>568.62</v>
      </c>
      <c r="J338" s="14">
        <f>[1]Source!AI157</f>
        <v>0.36</v>
      </c>
      <c r="K338" s="14">
        <f>[1]Source!V157</f>
        <v>1.7999999999999998</v>
      </c>
    </row>
    <row r="339" spans="1:11">
      <c r="C339" s="18" t="s">
        <v>22</v>
      </c>
      <c r="D339" s="19">
        <f>[1]Source!BZ157</f>
        <v>80</v>
      </c>
      <c r="E339" s="20">
        <f>([1]Source!AF157+[1]Source!AE157)*[1]Source!FX157/100</f>
        <v>225.09120000000001</v>
      </c>
      <c r="F339" s="19"/>
      <c r="G339" s="21">
        <f>[1]Source!X157</f>
        <v>22385.32</v>
      </c>
      <c r="H339" s="19" t="str">
        <f>CONCATENATE([1]Source!FV157, "=", [1]Source!AT157, "%")</f>
        <v>*0,85=68%</v>
      </c>
      <c r="I339" s="19"/>
      <c r="J339" s="19"/>
      <c r="K339" s="19"/>
    </row>
    <row r="340" spans="1:11">
      <c r="C340" s="18" t="s">
        <v>23</v>
      </c>
      <c r="D340" s="19">
        <f>[1]Source!CA157</f>
        <v>60</v>
      </c>
      <c r="E340" s="20">
        <f>([1]Source!AF157+[1]Source!AE157)*[1]Source!FY157/100</f>
        <v>168.81840000000003</v>
      </c>
      <c r="F340" s="19"/>
      <c r="G340" s="21">
        <f>[1]Source!Y157</f>
        <v>15801.4</v>
      </c>
      <c r="H340" s="19" t="str">
        <f>CONCATENATE([1]Source!FW157, "=", [1]Source!AU157, "%")</f>
        <v>*0,8=48%</v>
      </c>
      <c r="I340" s="19"/>
      <c r="J340" s="19"/>
      <c r="K340" s="19"/>
    </row>
    <row r="341" spans="1:11">
      <c r="C341" s="18" t="s">
        <v>24</v>
      </c>
      <c r="D341" s="19"/>
      <c r="E341" s="20">
        <f>(([1]Source!AF157+[1]Source!AE157)*[1]Source!FX157/100)+(([1]Source!AF157+[1]Source!AE157)*[1]Source!FY157/100)+[1]Source!AB157</f>
        <v>1005.9876</v>
      </c>
      <c r="F341" s="19"/>
      <c r="G341" s="21">
        <f>[1]Source!O157+[1]Source!X157+[1]Source!Y157</f>
        <v>78279.360000000001</v>
      </c>
      <c r="H341" s="19"/>
      <c r="I341" s="19"/>
      <c r="J341" s="19"/>
      <c r="K341" s="19"/>
    </row>
    <row r="342" spans="1:11" ht="28.5">
      <c r="A342" s="12" t="str">
        <f>[1]Source!E158</f>
        <v>61</v>
      </c>
      <c r="B342" s="12" t="str">
        <f>[1]Source!F158</f>
        <v>Прайс-лист.</v>
      </c>
      <c r="C342" s="8" t="str">
        <f>[1]Source!G158</f>
        <v>Циркуляционные насосы IL 125/270-15/4 Вило-рус.</v>
      </c>
      <c r="D342" s="2">
        <f>[1]Source!I158</f>
        <v>3</v>
      </c>
      <c r="E342" s="22">
        <f>[1]Source!AB158</f>
        <v>153050.85</v>
      </c>
      <c r="F342" s="22">
        <f>[1]Source!AD158</f>
        <v>0</v>
      </c>
      <c r="G342" s="14">
        <f>[1]Source!O158</f>
        <v>459152.55</v>
      </c>
      <c r="H342" s="14">
        <f>[1]Source!S158</f>
        <v>0</v>
      </c>
      <c r="I342" s="23">
        <f>[1]Source!Q158</f>
        <v>0</v>
      </c>
      <c r="J342" s="23">
        <f>[1]Source!AH158</f>
        <v>0</v>
      </c>
      <c r="K342" s="23">
        <f>[1]Source!U158</f>
        <v>0</v>
      </c>
    </row>
    <row r="343" spans="1:11" ht="14.25">
      <c r="C343" s="16" t="str">
        <f>[1]Source!H158</f>
        <v>шт.</v>
      </c>
      <c r="D343" s="2"/>
      <c r="E343" s="17">
        <f>[1]Source!AF158</f>
        <v>0</v>
      </c>
      <c r="F343" s="17">
        <f>[1]Source!AE158</f>
        <v>0</v>
      </c>
      <c r="G343" s="14"/>
      <c r="H343" s="14"/>
      <c r="I343" s="14">
        <f>[1]Source!R158</f>
        <v>0</v>
      </c>
      <c r="J343" s="14">
        <f>[1]Source!AI158</f>
        <v>0</v>
      </c>
      <c r="K343" s="14">
        <f>[1]Source!V158</f>
        <v>0</v>
      </c>
    </row>
    <row r="344" spans="1:11" ht="14.25">
      <c r="A344" s="12" t="str">
        <f>[1]Source!E159</f>
        <v>62</v>
      </c>
      <c r="B344" s="12" t="str">
        <f>[1]Source!F159</f>
        <v>Прайс-лист.</v>
      </c>
      <c r="C344" s="8" t="str">
        <f>[1]Source!G159</f>
        <v>Насос в приямке. ТМ 32/7 Вило-рус.</v>
      </c>
      <c r="D344" s="2">
        <f>[1]Source!I159</f>
        <v>1</v>
      </c>
      <c r="E344" s="22">
        <f>[1]Source!AB159</f>
        <v>8135.59</v>
      </c>
      <c r="F344" s="22">
        <f>[1]Source!AD159</f>
        <v>0</v>
      </c>
      <c r="G344" s="14">
        <f>[1]Source!O159</f>
        <v>8135.59</v>
      </c>
      <c r="H344" s="14">
        <f>[1]Source!S159</f>
        <v>0</v>
      </c>
      <c r="I344" s="23">
        <f>[1]Source!Q159</f>
        <v>0</v>
      </c>
      <c r="J344" s="23">
        <f>[1]Source!AH159</f>
        <v>0</v>
      </c>
      <c r="K344" s="23">
        <f>[1]Source!U159</f>
        <v>0</v>
      </c>
    </row>
    <row r="345" spans="1:11" ht="14.25">
      <c r="C345" s="16" t="str">
        <f>[1]Source!H159</f>
        <v>шт.</v>
      </c>
      <c r="D345" s="2"/>
      <c r="E345" s="17">
        <f>[1]Source!AF159</f>
        <v>0</v>
      </c>
      <c r="F345" s="17">
        <f>[1]Source!AE159</f>
        <v>0</v>
      </c>
      <c r="G345" s="14"/>
      <c r="H345" s="14"/>
      <c r="I345" s="14">
        <f>[1]Source!R159</f>
        <v>0</v>
      </c>
      <c r="J345" s="14">
        <f>[1]Source!AI159</f>
        <v>0</v>
      </c>
      <c r="K345" s="14">
        <f>[1]Source!V159</f>
        <v>0</v>
      </c>
    </row>
    <row r="346" spans="1:11" ht="28.5">
      <c r="A346" s="12" t="str">
        <f>[1]Source!E160</f>
        <v>63</v>
      </c>
      <c r="B346" s="12" t="str">
        <f>[1]Source!F160</f>
        <v>Прайс-лист.</v>
      </c>
      <c r="C346" s="8" t="str">
        <f>[1]Source!G160</f>
        <v>Система эжекции с насосом CRN-2. НТЦ Озон.</v>
      </c>
      <c r="D346" s="2">
        <f>[1]Source!I160</f>
        <v>1</v>
      </c>
      <c r="E346" s="22">
        <f>[1]Source!AB160</f>
        <v>180508.47</v>
      </c>
      <c r="F346" s="22">
        <f>[1]Source!AD160</f>
        <v>0</v>
      </c>
      <c r="G346" s="14">
        <f>[1]Source!O160</f>
        <v>180508.47</v>
      </c>
      <c r="H346" s="14">
        <f>[1]Source!S160</f>
        <v>0</v>
      </c>
      <c r="I346" s="23">
        <f>[1]Source!Q160</f>
        <v>0</v>
      </c>
      <c r="J346" s="23">
        <f>[1]Source!AH160</f>
        <v>0</v>
      </c>
      <c r="K346" s="23">
        <f>[1]Source!U160</f>
        <v>0</v>
      </c>
    </row>
    <row r="347" spans="1:11" ht="14.25">
      <c r="C347" s="16" t="str">
        <f>[1]Source!H160</f>
        <v>шт.</v>
      </c>
      <c r="D347" s="2"/>
      <c r="E347" s="17">
        <f>[1]Source!AF160</f>
        <v>0</v>
      </c>
      <c r="F347" s="17">
        <f>[1]Source!AE160</f>
        <v>0</v>
      </c>
      <c r="G347" s="14"/>
      <c r="H347" s="14"/>
      <c r="I347" s="14">
        <f>[1]Source!R160</f>
        <v>0</v>
      </c>
      <c r="J347" s="14">
        <f>[1]Source!AI160</f>
        <v>0</v>
      </c>
      <c r="K347" s="14">
        <f>[1]Source!V160</f>
        <v>0</v>
      </c>
    </row>
    <row r="348" spans="1:11" ht="42.75">
      <c r="A348" s="12" t="str">
        <f>[1]Source!E161</f>
        <v>64</v>
      </c>
      <c r="B348" s="12" t="str">
        <f>[1]Source!F161</f>
        <v>м37-01-002-2</v>
      </c>
      <c r="C348" s="8" t="str">
        <f>[1]Source!G161</f>
        <v>Монтаж оборудования без механизмов в помещении, масса оборудования 0,05 т</v>
      </c>
      <c r="D348" s="2">
        <f>[1]Source!I161</f>
        <v>42</v>
      </c>
      <c r="E348" s="22">
        <f>[1]Source!AB161</f>
        <v>501.76400000000001</v>
      </c>
      <c r="F348" s="22">
        <f>[1]Source!AD161</f>
        <v>52.067999999999998</v>
      </c>
      <c r="G348" s="14">
        <f>[1]Source!O161</f>
        <v>254320.02</v>
      </c>
      <c r="H348" s="14">
        <f>[1]Source!S161</f>
        <v>200290.71</v>
      </c>
      <c r="I348" s="23">
        <f>[1]Source!Q161</f>
        <v>9206.66</v>
      </c>
      <c r="J348" s="23">
        <f>[1]Source!AH161</f>
        <v>22.2</v>
      </c>
      <c r="K348" s="23">
        <f>[1]Source!U161</f>
        <v>932.4</v>
      </c>
    </row>
    <row r="349" spans="1:11" ht="14.25">
      <c r="C349" s="16" t="str">
        <f>[1]Source!H161</f>
        <v>1  ШТ.</v>
      </c>
      <c r="D349" s="2"/>
      <c r="E349" s="17">
        <f>[1]Source!AF161</f>
        <v>203.79599999999999</v>
      </c>
      <c r="F349" s="17">
        <f>[1]Source!AE161</f>
        <v>0</v>
      </c>
      <c r="G349" s="14"/>
      <c r="H349" s="14"/>
      <c r="I349" s="14">
        <f>[1]Source!R161</f>
        <v>0</v>
      </c>
      <c r="J349" s="14">
        <f>[1]Source!AI161</f>
        <v>0</v>
      </c>
      <c r="K349" s="14">
        <f>[1]Source!V161</f>
        <v>0</v>
      </c>
    </row>
    <row r="350" spans="1:11">
      <c r="C350" s="18" t="s">
        <v>22</v>
      </c>
      <c r="D350" s="19">
        <f>[1]Source!BZ161</f>
        <v>80</v>
      </c>
      <c r="E350" s="20">
        <f>([1]Source!AF161+[1]Source!AE161)*[1]Source!FX161/100</f>
        <v>163.0368</v>
      </c>
      <c r="F350" s="19"/>
      <c r="G350" s="21">
        <f>[1]Source!X161</f>
        <v>136197.68</v>
      </c>
      <c r="H350" s="19" t="str">
        <f>CONCATENATE([1]Source!FV161, "=", [1]Source!AT161, "%")</f>
        <v>*0,85=68%</v>
      </c>
      <c r="I350" s="19"/>
      <c r="J350" s="19"/>
      <c r="K350" s="19"/>
    </row>
    <row r="351" spans="1:11">
      <c r="C351" s="18" t="s">
        <v>23</v>
      </c>
      <c r="D351" s="19">
        <f>[1]Source!CA161</f>
        <v>60</v>
      </c>
      <c r="E351" s="20">
        <f>([1]Source!AF161+[1]Source!AE161)*[1]Source!FY161/100</f>
        <v>122.27760000000001</v>
      </c>
      <c r="F351" s="19"/>
      <c r="G351" s="21">
        <f>[1]Source!Y161</f>
        <v>96139.54</v>
      </c>
      <c r="H351" s="19" t="str">
        <f>CONCATENATE([1]Source!FW161, "=", [1]Source!AU161, "%")</f>
        <v>*0,8=48%</v>
      </c>
      <c r="I351" s="19"/>
      <c r="J351" s="19"/>
      <c r="K351" s="19"/>
    </row>
    <row r="352" spans="1:11">
      <c r="C352" s="18" t="s">
        <v>24</v>
      </c>
      <c r="D352" s="19"/>
      <c r="E352" s="20">
        <f>(([1]Source!AF161+[1]Source!AE161)*[1]Source!FX161/100)+(([1]Source!AF161+[1]Source!AE161)*[1]Source!FY161/100)+[1]Source!AB161</f>
        <v>787.07839999999999</v>
      </c>
      <c r="F352" s="19"/>
      <c r="G352" s="21">
        <f>[1]Source!O161+[1]Source!X161+[1]Source!Y161</f>
        <v>486657.23999999993</v>
      </c>
      <c r="H352" s="19"/>
      <c r="I352" s="19"/>
      <c r="J352" s="19"/>
      <c r="K352" s="19"/>
    </row>
    <row r="353" spans="1:11" ht="14.25">
      <c r="A353" s="12" t="str">
        <f>[1]Source!E162</f>
        <v>65</v>
      </c>
      <c r="B353" s="12" t="str">
        <f>[1]Source!F162</f>
        <v>Прайс-лист.</v>
      </c>
      <c r="C353" s="8" t="str">
        <f>[1]Source!G162</f>
        <v>Префильтр-грязевик Д=125 мм. Astral.</v>
      </c>
      <c r="D353" s="2">
        <f>[1]Source!I162</f>
        <v>3</v>
      </c>
      <c r="E353" s="22">
        <f>[1]Source!AB162</f>
        <v>135762.71</v>
      </c>
      <c r="F353" s="22">
        <f>[1]Source!AD162</f>
        <v>0</v>
      </c>
      <c r="G353" s="14">
        <f>[1]Source!O162</f>
        <v>407288.13</v>
      </c>
      <c r="H353" s="14">
        <f>[1]Source!S162</f>
        <v>0</v>
      </c>
      <c r="I353" s="23">
        <f>[1]Source!Q162</f>
        <v>0</v>
      </c>
      <c r="J353" s="23">
        <f>[1]Source!AH162</f>
        <v>0</v>
      </c>
      <c r="K353" s="23">
        <f>[1]Source!U162</f>
        <v>0</v>
      </c>
    </row>
    <row r="354" spans="1:11" ht="14.25">
      <c r="C354" s="16" t="str">
        <f>[1]Source!H162</f>
        <v>ШТ</v>
      </c>
      <c r="D354" s="2"/>
      <c r="E354" s="17">
        <f>[1]Source!AF162</f>
        <v>0</v>
      </c>
      <c r="F354" s="17">
        <f>[1]Source!AE162</f>
        <v>0</v>
      </c>
      <c r="G354" s="14"/>
      <c r="H354" s="14"/>
      <c r="I354" s="14">
        <f>[1]Source!R162</f>
        <v>0</v>
      </c>
      <c r="J354" s="14">
        <f>[1]Source!AI162</f>
        <v>0</v>
      </c>
      <c r="K354" s="14">
        <f>[1]Source!V162</f>
        <v>0</v>
      </c>
    </row>
    <row r="355" spans="1:11" ht="28.5">
      <c r="A355" s="12" t="str">
        <f>[1]Source!E163</f>
        <v>66</v>
      </c>
      <c r="B355" s="12" t="str">
        <f>[1]Source!F163</f>
        <v>Прайс-лист.</v>
      </c>
      <c r="C355" s="8" t="str">
        <f>[1]Source!G163</f>
        <v>Прозрачная вставка D110 СЕРЕХ (2392).</v>
      </c>
      <c r="D355" s="2">
        <f>[1]Source!I163</f>
        <v>1</v>
      </c>
      <c r="E355" s="22">
        <f>[1]Source!AB163</f>
        <v>8135.59</v>
      </c>
      <c r="F355" s="22">
        <f>[1]Source!AD163</f>
        <v>0</v>
      </c>
      <c r="G355" s="14">
        <f>[1]Source!O163</f>
        <v>8135.59</v>
      </c>
      <c r="H355" s="14">
        <f>[1]Source!S163</f>
        <v>0</v>
      </c>
      <c r="I355" s="23">
        <f>[1]Source!Q163</f>
        <v>0</v>
      </c>
      <c r="J355" s="23">
        <f>[1]Source!AH163</f>
        <v>0</v>
      </c>
      <c r="K355" s="23">
        <f>[1]Source!U163</f>
        <v>0</v>
      </c>
    </row>
    <row r="356" spans="1:11" ht="14.25">
      <c r="C356" s="16" t="str">
        <f>[1]Source!H163</f>
        <v>ШТ</v>
      </c>
      <c r="D356" s="2"/>
      <c r="E356" s="17">
        <f>[1]Source!AF163</f>
        <v>0</v>
      </c>
      <c r="F356" s="17">
        <f>[1]Source!AE163</f>
        <v>0</v>
      </c>
      <c r="G356" s="14"/>
      <c r="H356" s="14"/>
      <c r="I356" s="14">
        <f>[1]Source!R163</f>
        <v>0</v>
      </c>
      <c r="J356" s="14">
        <f>[1]Source!AI163</f>
        <v>0</v>
      </c>
      <c r="K356" s="14">
        <f>[1]Source!V163</f>
        <v>0</v>
      </c>
    </row>
    <row r="357" spans="1:11" ht="28.5">
      <c r="A357" s="12" t="str">
        <f>[1]Source!E164</f>
        <v>67</v>
      </c>
      <c r="B357" s="12" t="str">
        <f>[1]Source!F164</f>
        <v>Прайс-лист.</v>
      </c>
      <c r="C357" s="8" t="str">
        <f>[1]Source!G164</f>
        <v>Расходомер Акрон 01 (подпитка) Д=50 мм. Сигнур.</v>
      </c>
      <c r="D357" s="2">
        <f>[1]Source!I164</f>
        <v>1</v>
      </c>
      <c r="E357" s="22">
        <f>[1]Source!AB164</f>
        <v>143813.56</v>
      </c>
      <c r="F357" s="22">
        <f>[1]Source!AD164</f>
        <v>0</v>
      </c>
      <c r="G357" s="14">
        <f>[1]Source!O164</f>
        <v>143813.56</v>
      </c>
      <c r="H357" s="14">
        <f>[1]Source!S164</f>
        <v>0</v>
      </c>
      <c r="I357" s="23">
        <f>[1]Source!Q164</f>
        <v>0</v>
      </c>
      <c r="J357" s="23">
        <f>[1]Source!AH164</f>
        <v>0</v>
      </c>
      <c r="K357" s="23">
        <f>[1]Source!U164</f>
        <v>0</v>
      </c>
    </row>
    <row r="358" spans="1:11" ht="14.25">
      <c r="C358" s="16" t="str">
        <f>[1]Source!H164</f>
        <v>ШТ</v>
      </c>
      <c r="D358" s="2"/>
      <c r="E358" s="17">
        <f>[1]Source!AF164</f>
        <v>0</v>
      </c>
      <c r="F358" s="17">
        <f>[1]Source!AE164</f>
        <v>0</v>
      </c>
      <c r="G358" s="14"/>
      <c r="H358" s="14"/>
      <c r="I358" s="14">
        <f>[1]Source!R164</f>
        <v>0</v>
      </c>
      <c r="J358" s="14">
        <f>[1]Source!AI164</f>
        <v>0</v>
      </c>
      <c r="K358" s="14">
        <f>[1]Source!V164</f>
        <v>0</v>
      </c>
    </row>
    <row r="359" spans="1:11" ht="28.5">
      <c r="A359" s="12" t="str">
        <f>[1]Source!E165</f>
        <v>68</v>
      </c>
      <c r="B359" s="12" t="str">
        <f>[1]Source!F165</f>
        <v>Прайс-лист.</v>
      </c>
      <c r="C359" s="8" t="str">
        <f>[1]Source!G165</f>
        <v>Расходомер Акрон 01 (циркуляция) Д=160 мм. Сигнур.</v>
      </c>
      <c r="D359" s="2">
        <f>[1]Source!I165</f>
        <v>1</v>
      </c>
      <c r="E359" s="22">
        <f>[1]Source!AB165</f>
        <v>58474.58</v>
      </c>
      <c r="F359" s="22">
        <f>[1]Source!AD165</f>
        <v>0</v>
      </c>
      <c r="G359" s="14">
        <f>[1]Source!O165</f>
        <v>58474.58</v>
      </c>
      <c r="H359" s="14">
        <f>[1]Source!S165</f>
        <v>0</v>
      </c>
      <c r="I359" s="23">
        <f>[1]Source!Q165</f>
        <v>0</v>
      </c>
      <c r="J359" s="23">
        <f>[1]Source!AH165</f>
        <v>0</v>
      </c>
      <c r="K359" s="23">
        <f>[1]Source!U165</f>
        <v>0</v>
      </c>
    </row>
    <row r="360" spans="1:11" ht="14.25">
      <c r="C360" s="16" t="str">
        <f>[1]Source!H165</f>
        <v>ШТ</v>
      </c>
      <c r="D360" s="2"/>
      <c r="E360" s="17">
        <f>[1]Source!AF165</f>
        <v>0</v>
      </c>
      <c r="F360" s="17">
        <f>[1]Source!AE165</f>
        <v>0</v>
      </c>
      <c r="G360" s="14"/>
      <c r="H360" s="14"/>
      <c r="I360" s="14">
        <f>[1]Source!R165</f>
        <v>0</v>
      </c>
      <c r="J360" s="14">
        <f>[1]Source!AI165</f>
        <v>0</v>
      </c>
      <c r="K360" s="14">
        <f>[1]Source!V165</f>
        <v>0</v>
      </c>
    </row>
    <row r="361" spans="1:11" ht="42.75">
      <c r="A361" s="12" t="str">
        <f>[1]Source!E166</f>
        <v>69</v>
      </c>
      <c r="B361" s="12" t="str">
        <f>[1]Source!F166</f>
        <v>Прайс-лист.</v>
      </c>
      <c r="C361" s="8" t="str">
        <f>[1]Source!G166</f>
        <v>Озоногенератор производительность 100 г/ч.(в комплекте с трубкой безопасности) Озон-100 НТЦ ОЗОН</v>
      </c>
      <c r="D361" s="2">
        <f>[1]Source!I166</f>
        <v>1</v>
      </c>
      <c r="E361" s="22">
        <f>[1]Source!AB166</f>
        <v>404067.8</v>
      </c>
      <c r="F361" s="22">
        <f>[1]Source!AD166</f>
        <v>0</v>
      </c>
      <c r="G361" s="14">
        <f>[1]Source!O166</f>
        <v>404067.8</v>
      </c>
      <c r="H361" s="14">
        <f>[1]Source!S166</f>
        <v>0</v>
      </c>
      <c r="I361" s="23">
        <f>[1]Source!Q166</f>
        <v>0</v>
      </c>
      <c r="J361" s="23">
        <f>[1]Source!AH166</f>
        <v>0</v>
      </c>
      <c r="K361" s="23">
        <f>[1]Source!U166</f>
        <v>0</v>
      </c>
    </row>
    <row r="362" spans="1:11" ht="14.25">
      <c r="C362" s="16" t="str">
        <f>[1]Source!H166</f>
        <v>шт.</v>
      </c>
      <c r="D362" s="2"/>
      <c r="E362" s="17">
        <f>[1]Source!AF166</f>
        <v>0</v>
      </c>
      <c r="F362" s="17">
        <f>[1]Source!AE166</f>
        <v>0</v>
      </c>
      <c r="G362" s="14"/>
      <c r="H362" s="14"/>
      <c r="I362" s="14">
        <f>[1]Source!R166</f>
        <v>0</v>
      </c>
      <c r="J362" s="14">
        <f>[1]Source!AI166</f>
        <v>0</v>
      </c>
      <c r="K362" s="14">
        <f>[1]Source!V166</f>
        <v>0</v>
      </c>
    </row>
    <row r="363" spans="1:11" ht="28.5">
      <c r="A363" s="12" t="str">
        <f>[1]Source!E167</f>
        <v>70</v>
      </c>
      <c r="B363" s="12" t="str">
        <f>[1]Source!F167</f>
        <v>Прайс-лист.</v>
      </c>
      <c r="C363" s="8" t="str">
        <f>[1]Source!G167</f>
        <v>Прибор контроля озона в воде. НТЦ ОЗОН.</v>
      </c>
      <c r="D363" s="2">
        <f>[1]Source!I167</f>
        <v>1</v>
      </c>
      <c r="E363" s="22">
        <f>[1]Source!AB167</f>
        <v>90254.24</v>
      </c>
      <c r="F363" s="22">
        <f>[1]Source!AD167</f>
        <v>0</v>
      </c>
      <c r="G363" s="14">
        <f>[1]Source!O167</f>
        <v>90254.24</v>
      </c>
      <c r="H363" s="14">
        <f>[1]Source!S167</f>
        <v>0</v>
      </c>
      <c r="I363" s="23">
        <f>[1]Source!Q167</f>
        <v>0</v>
      </c>
      <c r="J363" s="23">
        <f>[1]Source!AH167</f>
        <v>0</v>
      </c>
      <c r="K363" s="23">
        <f>[1]Source!U167</f>
        <v>0</v>
      </c>
    </row>
    <row r="364" spans="1:11" ht="14.25">
      <c r="C364" s="16" t="str">
        <f>[1]Source!H167</f>
        <v>шт.</v>
      </c>
      <c r="D364" s="2"/>
      <c r="E364" s="17">
        <f>[1]Source!AF167</f>
        <v>0</v>
      </c>
      <c r="F364" s="17">
        <f>[1]Source!AE167</f>
        <v>0</v>
      </c>
      <c r="G364" s="14"/>
      <c r="H364" s="14"/>
      <c r="I364" s="14">
        <f>[1]Source!R167</f>
        <v>0</v>
      </c>
      <c r="J364" s="14">
        <f>[1]Source!AI167</f>
        <v>0</v>
      </c>
      <c r="K364" s="14">
        <f>[1]Source!V167</f>
        <v>0</v>
      </c>
    </row>
    <row r="365" spans="1:11" ht="28.5">
      <c r="A365" s="12" t="str">
        <f>[1]Source!E168</f>
        <v>71</v>
      </c>
      <c r="B365" s="12" t="str">
        <f>[1]Source!F168</f>
        <v>Прайс-лист.</v>
      </c>
      <c r="C365" s="8" t="str">
        <f>[1]Source!G168</f>
        <v>Прибор контроля озона в воздухе. НТЦ ОЗОН.</v>
      </c>
      <c r="D365" s="2">
        <f>[1]Source!I168</f>
        <v>1</v>
      </c>
      <c r="E365" s="22">
        <f>[1]Source!AB168</f>
        <v>90254.24</v>
      </c>
      <c r="F365" s="22">
        <f>[1]Source!AD168</f>
        <v>0</v>
      </c>
      <c r="G365" s="14">
        <f>[1]Source!O168</f>
        <v>90254.24</v>
      </c>
      <c r="H365" s="14">
        <f>[1]Source!S168</f>
        <v>0</v>
      </c>
      <c r="I365" s="23">
        <f>[1]Source!Q168</f>
        <v>0</v>
      </c>
      <c r="J365" s="23">
        <f>[1]Source!AH168</f>
        <v>0</v>
      </c>
      <c r="K365" s="23">
        <f>[1]Source!U168</f>
        <v>0</v>
      </c>
    </row>
    <row r="366" spans="1:11" ht="14.25">
      <c r="C366" s="16" t="str">
        <f>[1]Source!H168</f>
        <v>шт.</v>
      </c>
      <c r="D366" s="2"/>
      <c r="E366" s="17">
        <f>[1]Source!AF168</f>
        <v>0</v>
      </c>
      <c r="F366" s="17">
        <f>[1]Source!AE168</f>
        <v>0</v>
      </c>
      <c r="G366" s="14"/>
      <c r="H366" s="14"/>
      <c r="I366" s="14">
        <f>[1]Source!R168</f>
        <v>0</v>
      </c>
      <c r="J366" s="14">
        <f>[1]Source!AI168</f>
        <v>0</v>
      </c>
      <c r="K366" s="14">
        <f>[1]Source!V168</f>
        <v>0</v>
      </c>
    </row>
    <row r="367" spans="1:11" ht="28.5">
      <c r="A367" s="12" t="str">
        <f>[1]Source!E169</f>
        <v>72</v>
      </c>
      <c r="B367" s="12" t="str">
        <f>[1]Source!F169</f>
        <v>Прайс-лист.</v>
      </c>
      <c r="C367" s="8" t="str">
        <f>[1]Source!G169</f>
        <v>Электроводонагреватель проточный. ЭПВН 108.</v>
      </c>
      <c r="D367" s="2">
        <f>[1]Source!I169</f>
        <v>2</v>
      </c>
      <c r="E367" s="22">
        <f>[1]Source!AB169</f>
        <v>136864.41</v>
      </c>
      <c r="F367" s="22">
        <f>[1]Source!AD169</f>
        <v>0</v>
      </c>
      <c r="G367" s="14">
        <f>[1]Source!O169</f>
        <v>273728.82</v>
      </c>
      <c r="H367" s="14">
        <f>[1]Source!S169</f>
        <v>0</v>
      </c>
      <c r="I367" s="23">
        <f>[1]Source!Q169</f>
        <v>0</v>
      </c>
      <c r="J367" s="23">
        <f>[1]Source!AH169</f>
        <v>0</v>
      </c>
      <c r="K367" s="23">
        <f>[1]Source!U169</f>
        <v>0</v>
      </c>
    </row>
    <row r="368" spans="1:11" ht="14.25">
      <c r="C368" s="16" t="str">
        <f>[1]Source!H169</f>
        <v>шт.</v>
      </c>
      <c r="D368" s="2"/>
      <c r="E368" s="17">
        <f>[1]Source!AF169</f>
        <v>0</v>
      </c>
      <c r="F368" s="17">
        <f>[1]Source!AE169</f>
        <v>0</v>
      </c>
      <c r="G368" s="14"/>
      <c r="H368" s="14"/>
      <c r="I368" s="14">
        <f>[1]Source!R169</f>
        <v>0</v>
      </c>
      <c r="J368" s="14">
        <f>[1]Source!AI169</f>
        <v>0</v>
      </c>
      <c r="K368" s="14">
        <f>[1]Source!V169</f>
        <v>0</v>
      </c>
    </row>
    <row r="369" spans="1:11" ht="28.5">
      <c r="A369" s="12" t="str">
        <f>[1]Source!E170</f>
        <v>73</v>
      </c>
      <c r="B369" s="12" t="str">
        <f>[1]Source!F170</f>
        <v>Прайс-лист.</v>
      </c>
      <c r="C369" s="8" t="str">
        <f>[1]Source!G170</f>
        <v>Блок корректировки рН. Дозирующий насос  GIC 1005 EMEC.</v>
      </c>
      <c r="D369" s="2">
        <f>[1]Source!I170</f>
        <v>1</v>
      </c>
      <c r="E369" s="22">
        <f>[1]Source!AB170</f>
        <v>32033.9</v>
      </c>
      <c r="F369" s="22">
        <f>[1]Source!AD170</f>
        <v>0</v>
      </c>
      <c r="G369" s="14">
        <f>[1]Source!O170</f>
        <v>32033.9</v>
      </c>
      <c r="H369" s="14">
        <f>[1]Source!S170</f>
        <v>0</v>
      </c>
      <c r="I369" s="23">
        <f>[1]Source!Q170</f>
        <v>0</v>
      </c>
      <c r="J369" s="23">
        <f>[1]Source!AH170</f>
        <v>0</v>
      </c>
      <c r="K369" s="23">
        <f>[1]Source!U170</f>
        <v>0</v>
      </c>
    </row>
    <row r="370" spans="1:11" ht="14.25">
      <c r="C370" s="16" t="str">
        <f>[1]Source!H170</f>
        <v>ШТ</v>
      </c>
      <c r="D370" s="2"/>
      <c r="E370" s="17">
        <f>[1]Source!AF170</f>
        <v>0</v>
      </c>
      <c r="F370" s="17">
        <f>[1]Source!AE170</f>
        <v>0</v>
      </c>
      <c r="G370" s="14"/>
      <c r="H370" s="14"/>
      <c r="I370" s="14">
        <f>[1]Source!R170</f>
        <v>0</v>
      </c>
      <c r="J370" s="14">
        <f>[1]Source!AI170</f>
        <v>0</v>
      </c>
      <c r="K370" s="14">
        <f>[1]Source!V170</f>
        <v>0</v>
      </c>
    </row>
    <row r="371" spans="1:11" ht="28.5">
      <c r="A371" s="12" t="str">
        <f>[1]Source!E171</f>
        <v>74</v>
      </c>
      <c r="B371" s="12" t="str">
        <f>[1]Source!F171</f>
        <v>Прайс-лист.</v>
      </c>
      <c r="C371" s="8" t="str">
        <f>[1]Source!G171</f>
        <v>Блок корректировки рН. бак. Аквамастер V00BD050.</v>
      </c>
      <c r="D371" s="2">
        <f>[1]Source!I171</f>
        <v>1</v>
      </c>
      <c r="E371" s="22">
        <f>[1]Source!AB171</f>
        <v>2711.86</v>
      </c>
      <c r="F371" s="22">
        <f>[1]Source!AD171</f>
        <v>0</v>
      </c>
      <c r="G371" s="14">
        <f>[1]Source!O171</f>
        <v>2711.86</v>
      </c>
      <c r="H371" s="14">
        <f>[1]Source!S171</f>
        <v>0</v>
      </c>
      <c r="I371" s="23">
        <f>[1]Source!Q171</f>
        <v>0</v>
      </c>
      <c r="J371" s="23">
        <f>[1]Source!AH171</f>
        <v>0</v>
      </c>
      <c r="K371" s="23">
        <f>[1]Source!U171</f>
        <v>0</v>
      </c>
    </row>
    <row r="372" spans="1:11" ht="14.25">
      <c r="C372" s="16" t="str">
        <f>[1]Source!H171</f>
        <v>ШТ</v>
      </c>
      <c r="D372" s="2"/>
      <c r="E372" s="17">
        <f>[1]Source!AF171</f>
        <v>0</v>
      </c>
      <c r="F372" s="17">
        <f>[1]Source!AE171</f>
        <v>0</v>
      </c>
      <c r="G372" s="14"/>
      <c r="H372" s="14"/>
      <c r="I372" s="14">
        <f>[1]Source!R171</f>
        <v>0</v>
      </c>
      <c r="J372" s="14">
        <f>[1]Source!AI171</f>
        <v>0</v>
      </c>
      <c r="K372" s="14">
        <f>[1]Source!V171</f>
        <v>0</v>
      </c>
    </row>
    <row r="373" spans="1:11" ht="28.5">
      <c r="A373" s="12" t="str">
        <f>[1]Source!E172</f>
        <v>75</v>
      </c>
      <c r="B373" s="12" t="str">
        <f>[1]Source!F172</f>
        <v>Прайс-лист.</v>
      </c>
      <c r="C373" s="8" t="str">
        <f>[1]Source!G172</f>
        <v>Блок подачи гипохлорида натрия. Дозирующий насос  GIC 1005 EMEC.</v>
      </c>
      <c r="D373" s="2">
        <f>[1]Source!I172</f>
        <v>1</v>
      </c>
      <c r="E373" s="22">
        <f>[1]Source!AB172</f>
        <v>32033.9</v>
      </c>
      <c r="F373" s="22">
        <f>[1]Source!AD172</f>
        <v>0</v>
      </c>
      <c r="G373" s="14">
        <f>[1]Source!O172</f>
        <v>32033.9</v>
      </c>
      <c r="H373" s="14">
        <f>[1]Source!S172</f>
        <v>0</v>
      </c>
      <c r="I373" s="23">
        <f>[1]Source!Q172</f>
        <v>0</v>
      </c>
      <c r="J373" s="23">
        <f>[1]Source!AH172</f>
        <v>0</v>
      </c>
      <c r="K373" s="23">
        <f>[1]Source!U172</f>
        <v>0</v>
      </c>
    </row>
    <row r="374" spans="1:11" ht="14.25">
      <c r="C374" s="16" t="str">
        <f>[1]Source!H172</f>
        <v>шт.</v>
      </c>
      <c r="D374" s="2"/>
      <c r="E374" s="17">
        <f>[1]Source!AF172</f>
        <v>0</v>
      </c>
      <c r="F374" s="17">
        <f>[1]Source!AE172</f>
        <v>0</v>
      </c>
      <c r="G374" s="14"/>
      <c r="H374" s="14"/>
      <c r="I374" s="14">
        <f>[1]Source!R172</f>
        <v>0</v>
      </c>
      <c r="J374" s="14">
        <f>[1]Source!AI172</f>
        <v>0</v>
      </c>
      <c r="K374" s="14">
        <f>[1]Source!V172</f>
        <v>0</v>
      </c>
    </row>
    <row r="375" spans="1:11" ht="28.5">
      <c r="A375" s="12" t="str">
        <f>[1]Source!E173</f>
        <v>76</v>
      </c>
      <c r="B375" s="12" t="str">
        <f>[1]Source!F173</f>
        <v>Прайс-лист.</v>
      </c>
      <c r="C375" s="8" t="str">
        <f>[1]Source!G173</f>
        <v>Блок подачи гипохлорида натрия. Бак. Аквамастер V00BD050.</v>
      </c>
      <c r="D375" s="2">
        <f>[1]Source!I173</f>
        <v>1</v>
      </c>
      <c r="E375" s="22">
        <f>[1]Source!AB173</f>
        <v>2711.86</v>
      </c>
      <c r="F375" s="22">
        <f>[1]Source!AD173</f>
        <v>0</v>
      </c>
      <c r="G375" s="14">
        <f>[1]Source!O173</f>
        <v>2711.86</v>
      </c>
      <c r="H375" s="14">
        <f>[1]Source!S173</f>
        <v>0</v>
      </c>
      <c r="I375" s="23">
        <f>[1]Source!Q173</f>
        <v>0</v>
      </c>
      <c r="J375" s="23">
        <f>[1]Source!AH173</f>
        <v>0</v>
      </c>
      <c r="K375" s="23">
        <f>[1]Source!U173</f>
        <v>0</v>
      </c>
    </row>
    <row r="376" spans="1:11" ht="14.25">
      <c r="C376" s="16" t="str">
        <f>[1]Source!H173</f>
        <v>шт.</v>
      </c>
      <c r="D376" s="2"/>
      <c r="E376" s="17">
        <f>[1]Source!AF173</f>
        <v>0</v>
      </c>
      <c r="F376" s="17">
        <f>[1]Source!AE173</f>
        <v>0</v>
      </c>
      <c r="G376" s="14"/>
      <c r="H376" s="14"/>
      <c r="I376" s="14">
        <f>[1]Source!R173</f>
        <v>0</v>
      </c>
      <c r="J376" s="14">
        <f>[1]Source!AI173</f>
        <v>0</v>
      </c>
      <c r="K376" s="14">
        <f>[1]Source!V173</f>
        <v>0</v>
      </c>
    </row>
    <row r="377" spans="1:11" ht="42.75">
      <c r="A377" s="12" t="str">
        <f>[1]Source!E174</f>
        <v>77</v>
      </c>
      <c r="B377" s="12" t="str">
        <f>[1]Source!F174</f>
        <v>Прайс-лист.</v>
      </c>
      <c r="C377" s="8" t="str">
        <f>[1]Source!G174</f>
        <v>Блок подачи гипохлорида натрия. Пруток для перемешивания реагентов 60 см. Аквамастер (29024)</v>
      </c>
      <c r="D377" s="2">
        <f>[1]Source!I174</f>
        <v>1</v>
      </c>
      <c r="E377" s="22">
        <f>[1]Source!AB174</f>
        <v>737.29</v>
      </c>
      <c r="F377" s="22">
        <f>[1]Source!AD174</f>
        <v>0</v>
      </c>
      <c r="G377" s="14">
        <f>[1]Source!O174</f>
        <v>737.29</v>
      </c>
      <c r="H377" s="14">
        <f>[1]Source!S174</f>
        <v>0</v>
      </c>
      <c r="I377" s="23">
        <f>[1]Source!Q174</f>
        <v>0</v>
      </c>
      <c r="J377" s="23">
        <f>[1]Source!AH174</f>
        <v>0</v>
      </c>
      <c r="K377" s="23">
        <f>[1]Source!U174</f>
        <v>0</v>
      </c>
    </row>
    <row r="378" spans="1:11" ht="14.25">
      <c r="C378" s="16" t="str">
        <f>[1]Source!H174</f>
        <v>шт.</v>
      </c>
      <c r="D378" s="2"/>
      <c r="E378" s="17">
        <f>[1]Source!AF174</f>
        <v>0</v>
      </c>
      <c r="F378" s="17">
        <f>[1]Source!AE174</f>
        <v>0</v>
      </c>
      <c r="G378" s="14"/>
      <c r="H378" s="14"/>
      <c r="I378" s="14">
        <f>[1]Source!R174</f>
        <v>0</v>
      </c>
      <c r="J378" s="14">
        <f>[1]Source!AI174</f>
        <v>0</v>
      </c>
      <c r="K378" s="14">
        <f>[1]Source!V174</f>
        <v>0</v>
      </c>
    </row>
    <row r="379" spans="1:11" ht="28.5">
      <c r="A379" s="12" t="str">
        <f>[1]Source!E175</f>
        <v>78</v>
      </c>
      <c r="B379" s="12" t="str">
        <f>[1]Source!F175</f>
        <v>Прайс-лист.</v>
      </c>
      <c r="C379" s="8" t="str">
        <f>[1]Source!G175</f>
        <v>Блок приготовления рассола. Дозирующий насос GIC 1005  EMEC.</v>
      </c>
      <c r="D379" s="2">
        <f>[1]Source!I175</f>
        <v>1</v>
      </c>
      <c r="E379" s="22">
        <f>[1]Source!AB175</f>
        <v>32033.9</v>
      </c>
      <c r="F379" s="22">
        <f>[1]Source!AD175</f>
        <v>0</v>
      </c>
      <c r="G379" s="14">
        <f>[1]Source!O175</f>
        <v>32033.9</v>
      </c>
      <c r="H379" s="14">
        <f>[1]Source!S175</f>
        <v>0</v>
      </c>
      <c r="I379" s="23">
        <f>[1]Source!Q175</f>
        <v>0</v>
      </c>
      <c r="J379" s="23">
        <f>[1]Source!AH175</f>
        <v>0</v>
      </c>
      <c r="K379" s="23">
        <f>[1]Source!U175</f>
        <v>0</v>
      </c>
    </row>
    <row r="380" spans="1:11" ht="14.25">
      <c r="C380" s="16" t="str">
        <f>[1]Source!H175</f>
        <v>шт.</v>
      </c>
      <c r="D380" s="2"/>
      <c r="E380" s="17">
        <f>[1]Source!AF175</f>
        <v>0</v>
      </c>
      <c r="F380" s="17">
        <f>[1]Source!AE175</f>
        <v>0</v>
      </c>
      <c r="G380" s="14"/>
      <c r="H380" s="14"/>
      <c r="I380" s="14">
        <f>[1]Source!R175</f>
        <v>0</v>
      </c>
      <c r="J380" s="14">
        <f>[1]Source!AI175</f>
        <v>0</v>
      </c>
      <c r="K380" s="14">
        <f>[1]Source!V175</f>
        <v>0</v>
      </c>
    </row>
    <row r="381" spans="1:11" ht="28.5">
      <c r="A381" s="12" t="str">
        <f>[1]Source!E176</f>
        <v>79</v>
      </c>
      <c r="B381" s="12" t="str">
        <f>[1]Source!F176</f>
        <v>Прайс-лист.</v>
      </c>
      <c r="C381" s="8" t="str">
        <f>[1]Source!G176</f>
        <v>Блок приготовления рассола. Бак 2,5 м3.</v>
      </c>
      <c r="D381" s="2">
        <f>[1]Source!I176</f>
        <v>2</v>
      </c>
      <c r="E381" s="22">
        <f>[1]Source!AB176</f>
        <v>57203.39</v>
      </c>
      <c r="F381" s="22">
        <f>[1]Source!AD176</f>
        <v>0</v>
      </c>
      <c r="G381" s="14">
        <f>[1]Source!O176</f>
        <v>114406.78</v>
      </c>
      <c r="H381" s="14">
        <f>[1]Source!S176</f>
        <v>0</v>
      </c>
      <c r="I381" s="23">
        <f>[1]Source!Q176</f>
        <v>0</v>
      </c>
      <c r="J381" s="23">
        <f>[1]Source!AH176</f>
        <v>0</v>
      </c>
      <c r="K381" s="23">
        <f>[1]Source!U176</f>
        <v>0</v>
      </c>
    </row>
    <row r="382" spans="1:11" ht="14.25">
      <c r="C382" s="16" t="str">
        <f>[1]Source!H176</f>
        <v>шт.</v>
      </c>
      <c r="D382" s="2"/>
      <c r="E382" s="17">
        <f>[1]Source!AF176</f>
        <v>0</v>
      </c>
      <c r="F382" s="17">
        <f>[1]Source!AE176</f>
        <v>0</v>
      </c>
      <c r="G382" s="14"/>
      <c r="H382" s="14"/>
      <c r="I382" s="14">
        <f>[1]Source!R176</f>
        <v>0</v>
      </c>
      <c r="J382" s="14">
        <f>[1]Source!AI176</f>
        <v>0</v>
      </c>
      <c r="K382" s="14">
        <f>[1]Source!V176</f>
        <v>0</v>
      </c>
    </row>
    <row r="383" spans="1:11" ht="14.25">
      <c r="A383" s="12" t="str">
        <f>[1]Source!E177</f>
        <v>80</v>
      </c>
      <c r="B383" s="12" t="str">
        <f>[1]Source!F177</f>
        <v>Прайс-лист.</v>
      </c>
      <c r="C383" s="8" t="str">
        <f>[1]Source!G177</f>
        <v>Блок приготовления рассола. Мешалка.</v>
      </c>
      <c r="D383" s="2">
        <f>[1]Source!I177</f>
        <v>2</v>
      </c>
      <c r="E383" s="22">
        <f>[1]Source!AB177</f>
        <v>46016.95</v>
      </c>
      <c r="F383" s="22">
        <f>[1]Source!AD177</f>
        <v>0</v>
      </c>
      <c r="G383" s="14">
        <f>[1]Source!O177</f>
        <v>92033.9</v>
      </c>
      <c r="H383" s="14">
        <f>[1]Source!S177</f>
        <v>0</v>
      </c>
      <c r="I383" s="23">
        <f>[1]Source!Q177</f>
        <v>0</v>
      </c>
      <c r="J383" s="23">
        <f>[1]Source!AH177</f>
        <v>0</v>
      </c>
      <c r="K383" s="23">
        <f>[1]Source!U177</f>
        <v>0</v>
      </c>
    </row>
    <row r="384" spans="1:11" ht="14.25">
      <c r="C384" s="16" t="str">
        <f>[1]Source!H177</f>
        <v>шт.</v>
      </c>
      <c r="D384" s="2"/>
      <c r="E384" s="17">
        <f>[1]Source!AF177</f>
        <v>0</v>
      </c>
      <c r="F384" s="17">
        <f>[1]Source!AE177</f>
        <v>0</v>
      </c>
      <c r="G384" s="14"/>
      <c r="H384" s="14"/>
      <c r="I384" s="14">
        <f>[1]Source!R177</f>
        <v>0</v>
      </c>
      <c r="J384" s="14">
        <f>[1]Source!AI177</f>
        <v>0</v>
      </c>
      <c r="K384" s="14">
        <f>[1]Source!V177</f>
        <v>0</v>
      </c>
    </row>
    <row r="385" spans="1:11" ht="28.5">
      <c r="A385" s="12" t="str">
        <f>[1]Source!E178</f>
        <v>81</v>
      </c>
      <c r="B385" s="12" t="str">
        <f>[1]Source!F178</f>
        <v>Прайс-лист.</v>
      </c>
      <c r="C385" s="8" t="str">
        <f>[1]Source!G178</f>
        <v>Блок приготовления рассола. Датчик проводимости.</v>
      </c>
      <c r="D385" s="2">
        <f>[1]Source!I178</f>
        <v>1</v>
      </c>
      <c r="E385" s="22">
        <f>[1]Source!AB178</f>
        <v>22372.880000000001</v>
      </c>
      <c r="F385" s="22">
        <f>[1]Source!AD178</f>
        <v>0</v>
      </c>
      <c r="G385" s="14">
        <f>[1]Source!O178</f>
        <v>22372.880000000001</v>
      </c>
      <c r="H385" s="14">
        <f>[1]Source!S178</f>
        <v>0</v>
      </c>
      <c r="I385" s="23">
        <f>[1]Source!Q178</f>
        <v>0</v>
      </c>
      <c r="J385" s="23">
        <f>[1]Source!AH178</f>
        <v>0</v>
      </c>
      <c r="K385" s="23">
        <f>[1]Source!U178</f>
        <v>0</v>
      </c>
    </row>
    <row r="386" spans="1:11" ht="14.25">
      <c r="C386" s="16" t="str">
        <f>[1]Source!H178</f>
        <v>шт.</v>
      </c>
      <c r="D386" s="2"/>
      <c r="E386" s="17">
        <f>[1]Source!AF178</f>
        <v>0</v>
      </c>
      <c r="F386" s="17">
        <f>[1]Source!AE178</f>
        <v>0</v>
      </c>
      <c r="G386" s="14"/>
      <c r="H386" s="14"/>
      <c r="I386" s="14">
        <f>[1]Source!R178</f>
        <v>0</v>
      </c>
      <c r="J386" s="14">
        <f>[1]Source!AI178</f>
        <v>0</v>
      </c>
      <c r="K386" s="14">
        <f>[1]Source!V178</f>
        <v>0</v>
      </c>
    </row>
    <row r="387" spans="1:11" ht="14.25">
      <c r="A387" s="12" t="str">
        <f>[1]Source!E179</f>
        <v>82</v>
      </c>
      <c r="B387" s="12" t="str">
        <f>[1]Source!F179</f>
        <v>Прайс-лист.</v>
      </c>
      <c r="C387" s="8" t="str">
        <f>[1]Source!G179</f>
        <v>Манометр 1/2" 100 мм. 16 бар. Wika</v>
      </c>
      <c r="D387" s="2">
        <f>[1]Source!I179</f>
        <v>10</v>
      </c>
      <c r="E387" s="22">
        <f>[1]Source!AB179</f>
        <v>21059.32</v>
      </c>
      <c r="F387" s="22">
        <f>[1]Source!AD179</f>
        <v>0</v>
      </c>
      <c r="G387" s="14">
        <f>[1]Source!O179</f>
        <v>210593.2</v>
      </c>
      <c r="H387" s="14">
        <f>[1]Source!S179</f>
        <v>0</v>
      </c>
      <c r="I387" s="23">
        <f>[1]Source!Q179</f>
        <v>0</v>
      </c>
      <c r="J387" s="23">
        <f>[1]Source!AH179</f>
        <v>0</v>
      </c>
      <c r="K387" s="23">
        <f>[1]Source!U179</f>
        <v>0</v>
      </c>
    </row>
    <row r="388" spans="1:11" ht="14.25">
      <c r="C388" s="16" t="str">
        <f>[1]Source!H179</f>
        <v>шт.</v>
      </c>
      <c r="D388" s="2"/>
      <c r="E388" s="17">
        <f>[1]Source!AF179</f>
        <v>0</v>
      </c>
      <c r="F388" s="17">
        <f>[1]Source!AE179</f>
        <v>0</v>
      </c>
      <c r="G388" s="14"/>
      <c r="H388" s="14"/>
      <c r="I388" s="14">
        <f>[1]Source!R179</f>
        <v>0</v>
      </c>
      <c r="J388" s="14">
        <f>[1]Source!AI179</f>
        <v>0</v>
      </c>
      <c r="K388" s="14">
        <f>[1]Source!V179</f>
        <v>0</v>
      </c>
    </row>
    <row r="389" spans="1:11" ht="14.25">
      <c r="A389" s="12" t="str">
        <f>[1]Source!E180</f>
        <v>83</v>
      </c>
      <c r="B389" s="12" t="str">
        <f>[1]Source!F180</f>
        <v>Прайс-лист.</v>
      </c>
      <c r="C389" s="8" t="str">
        <f>[1]Source!G180</f>
        <v>Кран для манометров DN15. Oventrop</v>
      </c>
      <c r="D389" s="2">
        <f>[1]Source!I180</f>
        <v>10</v>
      </c>
      <c r="E389" s="22">
        <f>[1]Source!AB180</f>
        <v>4576.2700000000004</v>
      </c>
      <c r="F389" s="22">
        <f>[1]Source!AD180</f>
        <v>0</v>
      </c>
      <c r="G389" s="14">
        <f>[1]Source!O180</f>
        <v>45762.7</v>
      </c>
      <c r="H389" s="14">
        <f>[1]Source!S180</f>
        <v>0</v>
      </c>
      <c r="I389" s="23">
        <f>[1]Source!Q180</f>
        <v>0</v>
      </c>
      <c r="J389" s="23">
        <f>[1]Source!AH180</f>
        <v>0</v>
      </c>
      <c r="K389" s="23">
        <f>[1]Source!U180</f>
        <v>0</v>
      </c>
    </row>
    <row r="390" spans="1:11" ht="14.25">
      <c r="C390" s="16" t="str">
        <f>[1]Source!H180</f>
        <v>шт.</v>
      </c>
      <c r="D390" s="2"/>
      <c r="E390" s="17">
        <f>[1]Source!AF180</f>
        <v>0</v>
      </c>
      <c r="F390" s="17">
        <f>[1]Source!AE180</f>
        <v>0</v>
      </c>
      <c r="G390" s="14"/>
      <c r="H390" s="14"/>
      <c r="I390" s="14">
        <f>[1]Source!R180</f>
        <v>0</v>
      </c>
      <c r="J390" s="14">
        <f>[1]Source!AI180</f>
        <v>0</v>
      </c>
      <c r="K390" s="14">
        <f>[1]Source!V180</f>
        <v>0</v>
      </c>
    </row>
    <row r="391" spans="1:11" ht="42.75">
      <c r="A391" s="12" t="str">
        <f>[1]Source!E181</f>
        <v>84</v>
      </c>
      <c r="B391" s="12" t="str">
        <f>[1]Source!F181</f>
        <v>м37-01-002-1</v>
      </c>
      <c r="C391" s="8" t="str">
        <f>[1]Source!G181</f>
        <v>Монтаж оборудования без механизмов в помещении, масса оборудования 0,03 т</v>
      </c>
      <c r="D391" s="2">
        <f>[1]Source!I181</f>
        <v>4</v>
      </c>
      <c r="E391" s="22">
        <f>[1]Source!AB181</f>
        <v>496.31599999999997</v>
      </c>
      <c r="F391" s="22">
        <f>[1]Source!AD181</f>
        <v>49.98</v>
      </c>
      <c r="G391" s="14">
        <f>[1]Source!O181</f>
        <v>23851.88</v>
      </c>
      <c r="H391" s="14">
        <f>[1]Source!S181</f>
        <v>18766.43</v>
      </c>
      <c r="I391" s="23">
        <f>[1]Source!Q181</f>
        <v>817.67</v>
      </c>
      <c r="J391" s="23">
        <f>[1]Source!AH181</f>
        <v>21.84</v>
      </c>
      <c r="K391" s="23">
        <f>[1]Source!U181</f>
        <v>87.36</v>
      </c>
    </row>
    <row r="392" spans="1:11" ht="14.25">
      <c r="C392" s="16" t="str">
        <f>[1]Source!H181</f>
        <v>1  ШТ.</v>
      </c>
      <c r="D392" s="2"/>
      <c r="E392" s="17">
        <f>[1]Source!AF181</f>
        <v>200.49600000000001</v>
      </c>
      <c r="F392" s="17">
        <f>[1]Source!AE181</f>
        <v>0</v>
      </c>
      <c r="G392" s="14"/>
      <c r="H392" s="14"/>
      <c r="I392" s="14">
        <f>[1]Source!R181</f>
        <v>0</v>
      </c>
      <c r="J392" s="14">
        <f>[1]Source!AI181</f>
        <v>0</v>
      </c>
      <c r="K392" s="14">
        <f>[1]Source!V181</f>
        <v>0</v>
      </c>
    </row>
    <row r="393" spans="1:11">
      <c r="C393" s="18" t="s">
        <v>22</v>
      </c>
      <c r="D393" s="19">
        <f>[1]Source!BZ181</f>
        <v>80</v>
      </c>
      <c r="E393" s="20">
        <f>([1]Source!AF181+[1]Source!AE181)*[1]Source!FX181/100</f>
        <v>160.39680000000001</v>
      </c>
      <c r="F393" s="19"/>
      <c r="G393" s="21">
        <f>[1]Source!X181</f>
        <v>12761.17</v>
      </c>
      <c r="H393" s="19" t="str">
        <f>CONCATENATE([1]Source!FV181, "=", [1]Source!AT181, "%")</f>
        <v>*0,85=68%</v>
      </c>
      <c r="I393" s="19"/>
      <c r="J393" s="19"/>
      <c r="K393" s="19"/>
    </row>
    <row r="394" spans="1:11">
      <c r="C394" s="18" t="s">
        <v>23</v>
      </c>
      <c r="D394" s="19">
        <f>[1]Source!CA181</f>
        <v>60</v>
      </c>
      <c r="E394" s="20">
        <f>([1]Source!AF181+[1]Source!AE181)*[1]Source!FY181/100</f>
        <v>120.2976</v>
      </c>
      <c r="F394" s="19"/>
      <c r="G394" s="21">
        <f>[1]Source!Y181</f>
        <v>9007.89</v>
      </c>
      <c r="H394" s="19" t="str">
        <f>CONCATENATE([1]Source!FW181, "=", [1]Source!AU181, "%")</f>
        <v>*0,8=48%</v>
      </c>
      <c r="I394" s="19"/>
      <c r="J394" s="19"/>
      <c r="K394" s="19"/>
    </row>
    <row r="395" spans="1:11">
      <c r="C395" s="18" t="s">
        <v>24</v>
      </c>
      <c r="D395" s="19"/>
      <c r="E395" s="20">
        <f>(([1]Source!AF181+[1]Source!AE181)*[1]Source!FX181/100)+(([1]Source!AF181+[1]Source!AE181)*[1]Source!FY181/100)+[1]Source!AB181</f>
        <v>777.0104</v>
      </c>
      <c r="F395" s="19"/>
      <c r="G395" s="21">
        <f>[1]Source!O181+[1]Source!X181+[1]Source!Y181</f>
        <v>45620.94</v>
      </c>
      <c r="H395" s="19"/>
      <c r="I395" s="19"/>
      <c r="J395" s="19"/>
      <c r="K395" s="19"/>
    </row>
    <row r="396" spans="1:11" ht="28.5">
      <c r="A396" s="12" t="str">
        <f>[1]Source!E182</f>
        <v>85</v>
      </c>
      <c r="B396" s="12" t="str">
        <f>[1]Source!F182</f>
        <v>Прайс-лист.</v>
      </c>
      <c r="C396" s="8" t="str">
        <f>[1]Source!G182</f>
        <v>Блок датчиков уровня pH и Cl. Цифровой контроллер LPHCL/4 ЕМЕС.</v>
      </c>
      <c r="D396" s="2">
        <f>[1]Source!I182</f>
        <v>1</v>
      </c>
      <c r="E396" s="22">
        <f>[1]Source!AB182</f>
        <v>42372.88</v>
      </c>
      <c r="F396" s="22">
        <f>[1]Source!AD182</f>
        <v>0</v>
      </c>
      <c r="G396" s="14">
        <f>[1]Source!O182</f>
        <v>42372.88</v>
      </c>
      <c r="H396" s="14">
        <f>[1]Source!S182</f>
        <v>0</v>
      </c>
      <c r="I396" s="23">
        <f>[1]Source!Q182</f>
        <v>0</v>
      </c>
      <c r="J396" s="23">
        <f>[1]Source!AH182</f>
        <v>0</v>
      </c>
      <c r="K396" s="23">
        <f>[1]Source!U182</f>
        <v>0</v>
      </c>
    </row>
    <row r="397" spans="1:11" ht="14.25">
      <c r="C397" s="16" t="str">
        <f>[1]Source!H182</f>
        <v>шт.</v>
      </c>
      <c r="D397" s="2"/>
      <c r="E397" s="17">
        <f>[1]Source!AF182</f>
        <v>0</v>
      </c>
      <c r="F397" s="17">
        <f>[1]Source!AE182</f>
        <v>0</v>
      </c>
      <c r="G397" s="14"/>
      <c r="H397" s="14"/>
      <c r="I397" s="14">
        <f>[1]Source!R182</f>
        <v>0</v>
      </c>
      <c r="J397" s="14">
        <f>[1]Source!AI182</f>
        <v>0</v>
      </c>
      <c r="K397" s="14">
        <f>[1]Source!V182</f>
        <v>0</v>
      </c>
    </row>
    <row r="398" spans="1:11" ht="28.5">
      <c r="A398" s="12" t="str">
        <f>[1]Source!E183</f>
        <v>86</v>
      </c>
      <c r="B398" s="12" t="str">
        <f>[1]Source!F183</f>
        <v>Прайс-лист.</v>
      </c>
      <c r="C398" s="8" t="str">
        <f>[1]Source!G183</f>
        <v>Блок датчиков уровня pH и Cl. Датчик хлора. ECL6 EMEC.</v>
      </c>
      <c r="D398" s="2">
        <f>[1]Source!I183</f>
        <v>1</v>
      </c>
      <c r="E398" s="22">
        <f>[1]Source!AB183</f>
        <v>60000</v>
      </c>
      <c r="F398" s="22">
        <f>[1]Source!AD183</f>
        <v>0</v>
      </c>
      <c r="G398" s="14">
        <f>[1]Source!O183</f>
        <v>60000</v>
      </c>
      <c r="H398" s="14">
        <f>[1]Source!S183</f>
        <v>0</v>
      </c>
      <c r="I398" s="23">
        <f>[1]Source!Q183</f>
        <v>0</v>
      </c>
      <c r="J398" s="23">
        <f>[1]Source!AH183</f>
        <v>0</v>
      </c>
      <c r="K398" s="23">
        <f>[1]Source!U183</f>
        <v>0</v>
      </c>
    </row>
    <row r="399" spans="1:11" ht="14.25">
      <c r="C399" s="16" t="str">
        <f>[1]Source!H183</f>
        <v>шт.</v>
      </c>
      <c r="D399" s="2"/>
      <c r="E399" s="17">
        <f>[1]Source!AF183</f>
        <v>0</v>
      </c>
      <c r="F399" s="17">
        <f>[1]Source!AE183</f>
        <v>0</v>
      </c>
      <c r="G399" s="14"/>
      <c r="H399" s="14"/>
      <c r="I399" s="14">
        <f>[1]Source!R183</f>
        <v>0</v>
      </c>
      <c r="J399" s="14">
        <f>[1]Source!AI183</f>
        <v>0</v>
      </c>
      <c r="K399" s="14">
        <f>[1]Source!V183</f>
        <v>0</v>
      </c>
    </row>
    <row r="400" spans="1:11" ht="28.5">
      <c r="A400" s="12" t="str">
        <f>[1]Source!E184</f>
        <v>87</v>
      </c>
      <c r="B400" s="12" t="str">
        <f>[1]Source!F184</f>
        <v>Прайс-лист.</v>
      </c>
      <c r="C400" s="8" t="str">
        <f>[1]Source!G184</f>
        <v>Блок датчиков уровня pH и Cl. pH-электрод.EPHM EMEC.</v>
      </c>
      <c r="D400" s="2">
        <f>[1]Source!I184</f>
        <v>1</v>
      </c>
      <c r="E400" s="22">
        <f>[1]Source!AB184</f>
        <v>10338.98</v>
      </c>
      <c r="F400" s="22">
        <f>[1]Source!AD184</f>
        <v>0</v>
      </c>
      <c r="G400" s="14">
        <f>[1]Source!O184</f>
        <v>10338.98</v>
      </c>
      <c r="H400" s="14">
        <f>[1]Source!S184</f>
        <v>0</v>
      </c>
      <c r="I400" s="23">
        <f>[1]Source!Q184</f>
        <v>0</v>
      </c>
      <c r="J400" s="23">
        <f>[1]Source!AH184</f>
        <v>0</v>
      </c>
      <c r="K400" s="23">
        <f>[1]Source!U184</f>
        <v>0</v>
      </c>
    </row>
    <row r="401" spans="1:11" ht="14.25">
      <c r="C401" s="16" t="str">
        <f>[1]Source!H184</f>
        <v>шт.</v>
      </c>
      <c r="D401" s="2"/>
      <c r="E401" s="17">
        <f>[1]Source!AF184</f>
        <v>0</v>
      </c>
      <c r="F401" s="17">
        <f>[1]Source!AE184</f>
        <v>0</v>
      </c>
      <c r="G401" s="14"/>
      <c r="H401" s="14"/>
      <c r="I401" s="14">
        <f>[1]Source!R184</f>
        <v>0</v>
      </c>
      <c r="J401" s="14">
        <f>[1]Source!AI184</f>
        <v>0</v>
      </c>
      <c r="K401" s="14">
        <f>[1]Source!V184</f>
        <v>0</v>
      </c>
    </row>
    <row r="402" spans="1:11" ht="42.75">
      <c r="A402" s="12" t="str">
        <f>[1]Source!E185</f>
        <v>88</v>
      </c>
      <c r="B402" s="12" t="str">
        <f>[1]Source!F185</f>
        <v>Прайс-лист.</v>
      </c>
      <c r="C402" s="8" t="str">
        <f>[1]Source!G185</f>
        <v>Блок датчиков уровня pH и Cl. Датчик коррекции по температуре. ЕТЕР ЕМЕС.</v>
      </c>
      <c r="D402" s="2">
        <f>[1]Source!I185</f>
        <v>1</v>
      </c>
      <c r="E402" s="22">
        <f>[1]Source!AB185</f>
        <v>5932.2</v>
      </c>
      <c r="F402" s="22">
        <f>[1]Source!AD185</f>
        <v>0</v>
      </c>
      <c r="G402" s="14">
        <f>[1]Source!O185</f>
        <v>5932.2</v>
      </c>
      <c r="H402" s="14">
        <f>[1]Source!S185</f>
        <v>0</v>
      </c>
      <c r="I402" s="23">
        <f>[1]Source!Q185</f>
        <v>0</v>
      </c>
      <c r="J402" s="23">
        <f>[1]Source!AH185</f>
        <v>0</v>
      </c>
      <c r="K402" s="23">
        <f>[1]Source!U185</f>
        <v>0</v>
      </c>
    </row>
    <row r="403" spans="1:11" ht="14.25">
      <c r="C403" s="16" t="str">
        <f>[1]Source!H185</f>
        <v>шт.</v>
      </c>
      <c r="D403" s="2"/>
      <c r="E403" s="17">
        <f>[1]Source!AF185</f>
        <v>0</v>
      </c>
      <c r="F403" s="17">
        <f>[1]Source!AE185</f>
        <v>0</v>
      </c>
      <c r="G403" s="14"/>
      <c r="H403" s="14"/>
      <c r="I403" s="14">
        <f>[1]Source!R185</f>
        <v>0</v>
      </c>
      <c r="J403" s="14">
        <f>[1]Source!AI185</f>
        <v>0</v>
      </c>
      <c r="K403" s="14">
        <f>[1]Source!V185</f>
        <v>0</v>
      </c>
    </row>
    <row r="404" spans="1:11" ht="57">
      <c r="A404" s="12" t="str">
        <f>[1]Source!E186</f>
        <v>89</v>
      </c>
      <c r="B404" s="12" t="str">
        <f>[1]Source!F186</f>
        <v>16-05-001-4</v>
      </c>
      <c r="C404" s="8" t="str">
        <f>[1]Source!G186</f>
        <v>Установка вентилей, задвижек, затворов, клапанов обратных, кранов проходных на трубопроводах из стальных труб диаметром до 125 мм</v>
      </c>
      <c r="D404" s="2">
        <f>[1]Source!I186</f>
        <v>3</v>
      </c>
      <c r="E404" s="22">
        <f>[1]Source!AB186</f>
        <v>306.18599999999998</v>
      </c>
      <c r="F404" s="22">
        <f>[1]Source!AD186</f>
        <v>17.583500000000001</v>
      </c>
      <c r="G404" s="14">
        <f>[1]Source!O186</f>
        <v>8703.31</v>
      </c>
      <c r="H404" s="14">
        <f>[1]Source!S186</f>
        <v>4920.49</v>
      </c>
      <c r="I404" s="23">
        <f>[1]Source!Q186</f>
        <v>295.39999999999998</v>
      </c>
      <c r="J404" s="23">
        <f>[1]Source!AH186</f>
        <v>7.7279999999999989</v>
      </c>
      <c r="K404" s="23">
        <f>[1]Source!U186</f>
        <v>23.183999999999997</v>
      </c>
    </row>
    <row r="405" spans="1:11" ht="14.25">
      <c r="C405" s="16" t="str">
        <f>[1]Source!H186</f>
        <v>1  ШТ.</v>
      </c>
      <c r="D405" s="2"/>
      <c r="E405" s="17">
        <f>[1]Source!AF186</f>
        <v>70.092500000000001</v>
      </c>
      <c r="F405" s="17">
        <f>[1]Source!AE186</f>
        <v>0.621</v>
      </c>
      <c r="G405" s="14"/>
      <c r="H405" s="14"/>
      <c r="I405" s="14">
        <f>[1]Source!R186</f>
        <v>43.59</v>
      </c>
      <c r="J405" s="14">
        <f>[1]Source!AI186</f>
        <v>4.5999999999999999E-2</v>
      </c>
      <c r="K405" s="14">
        <f>[1]Source!V186</f>
        <v>0.13800000000000001</v>
      </c>
    </row>
    <row r="406" spans="1:11">
      <c r="C406" s="18" t="s">
        <v>22</v>
      </c>
      <c r="D406" s="19">
        <f>[1]Source!BZ186</f>
        <v>128</v>
      </c>
      <c r="E406" s="20">
        <f>([1]Source!AF186+[1]Source!AE186)*[1]Source!FX186/100</f>
        <v>90.513279999999995</v>
      </c>
      <c r="F406" s="19"/>
      <c r="G406" s="21">
        <f>[1]Source!X186</f>
        <v>5410.85</v>
      </c>
      <c r="H406" s="19" t="str">
        <f>CONCATENATE([1]Source!FV186, "=", [1]Source!AT186, "%")</f>
        <v>*0,85=109%</v>
      </c>
      <c r="I406" s="19"/>
      <c r="J406" s="19"/>
      <c r="K406" s="19"/>
    </row>
    <row r="407" spans="1:11">
      <c r="C407" s="18" t="s">
        <v>23</v>
      </c>
      <c r="D407" s="19">
        <f>[1]Source!CA186</f>
        <v>83</v>
      </c>
      <c r="E407" s="20">
        <f>([1]Source!AF186+[1]Source!AE186)*[1]Source!FY186/100</f>
        <v>58.692204999999994</v>
      </c>
      <c r="F407" s="19"/>
      <c r="G407" s="21">
        <f>[1]Source!Y186</f>
        <v>3276.29</v>
      </c>
      <c r="H407" s="19" t="str">
        <f>CONCATENATE([1]Source!FW186, "=", [1]Source!AU186, "%")</f>
        <v>*0,8=66%</v>
      </c>
      <c r="I407" s="19"/>
      <c r="J407" s="19"/>
      <c r="K407" s="19"/>
    </row>
    <row r="408" spans="1:11">
      <c r="C408" s="18" t="s">
        <v>24</v>
      </c>
      <c r="D408" s="19"/>
      <c r="E408" s="20">
        <f>(([1]Source!AF186+[1]Source!AE186)*[1]Source!FX186/100)+(([1]Source!AF186+[1]Source!AE186)*[1]Source!FY186/100)+[1]Source!AB186</f>
        <v>455.39148499999999</v>
      </c>
      <c r="F408" s="19"/>
      <c r="G408" s="21">
        <f>[1]Source!O186+[1]Source!X186+[1]Source!Y186</f>
        <v>17390.45</v>
      </c>
      <c r="H408" s="19"/>
      <c r="I408" s="19"/>
      <c r="J408" s="19"/>
      <c r="K408" s="19"/>
    </row>
    <row r="409" spans="1:11" ht="28.5">
      <c r="A409" s="12" t="str">
        <f>[1]Source!E187</f>
        <v>89,1</v>
      </c>
      <c r="B409" s="12" t="str">
        <f>[1]Source!F187</f>
        <v>302-9009</v>
      </c>
      <c r="C409" s="8" t="str">
        <f>[1]Source!G187</f>
        <v>Гибкая вставка (виброкомпенсатор) Ду 125 мм. FC10-100. СЕРЕХ.</v>
      </c>
      <c r="D409" s="2">
        <f>[1]Source!I187</f>
        <v>3</v>
      </c>
      <c r="E409" s="22">
        <f>[1]Source!AB187</f>
        <v>5000</v>
      </c>
      <c r="F409" s="22">
        <f>[1]Source!AD187</f>
        <v>0</v>
      </c>
      <c r="G409" s="14">
        <f>[1]Source!O187</f>
        <v>15000</v>
      </c>
      <c r="H409" s="14">
        <f>[1]Source!S187</f>
        <v>0</v>
      </c>
      <c r="I409" s="23">
        <f>[1]Source!Q187</f>
        <v>0</v>
      </c>
      <c r="J409" s="23">
        <f>[1]Source!AH187</f>
        <v>0</v>
      </c>
      <c r="K409" s="23">
        <f>[1]Source!U187</f>
        <v>0</v>
      </c>
    </row>
    <row r="410" spans="1:11" ht="14.25">
      <c r="C410" s="16" t="str">
        <f>[1]Source!H187</f>
        <v>шт.</v>
      </c>
      <c r="D410" s="2"/>
      <c r="E410" s="17">
        <f>[1]Source!AF187</f>
        <v>0</v>
      </c>
      <c r="F410" s="17">
        <f>[1]Source!AE187</f>
        <v>0</v>
      </c>
      <c r="G410" s="14"/>
      <c r="H410" s="14"/>
      <c r="I410" s="14">
        <f>[1]Source!R187</f>
        <v>0</v>
      </c>
      <c r="J410" s="14">
        <f>[1]Source!AI187</f>
        <v>0</v>
      </c>
      <c r="K410" s="14">
        <f>[1]Source!V187</f>
        <v>0</v>
      </c>
    </row>
    <row r="411" spans="1:11" ht="28.5">
      <c r="A411" s="12" t="str">
        <f>[1]Source!E188</f>
        <v>89,2</v>
      </c>
      <c r="B411" s="12" t="str">
        <f>[1]Source!F188</f>
        <v>Прайс-лист.</v>
      </c>
      <c r="C411" s="8" t="str">
        <f>[1]Source!G188</f>
        <v>Фланцевый переход (укороченный фланец) Д=110 СЕРЕХ.</v>
      </c>
      <c r="D411" s="2">
        <f>[1]Source!I188</f>
        <v>6</v>
      </c>
      <c r="E411" s="22">
        <f>[1]Source!AB188</f>
        <v>296.61</v>
      </c>
      <c r="F411" s="22">
        <f>[1]Source!AD188</f>
        <v>0</v>
      </c>
      <c r="G411" s="14">
        <f>[1]Source!O188</f>
        <v>1779.66</v>
      </c>
      <c r="H411" s="14">
        <f>[1]Source!S188</f>
        <v>0</v>
      </c>
      <c r="I411" s="23">
        <f>[1]Source!Q188</f>
        <v>0</v>
      </c>
      <c r="J411" s="23">
        <f>[1]Source!AH188</f>
        <v>0</v>
      </c>
      <c r="K411" s="23">
        <f>[1]Source!U188</f>
        <v>0</v>
      </c>
    </row>
    <row r="412" spans="1:11" ht="14.25">
      <c r="C412" s="16" t="str">
        <f>[1]Source!H188</f>
        <v>шт.</v>
      </c>
      <c r="D412" s="2"/>
      <c r="E412" s="17">
        <f>[1]Source!AF188</f>
        <v>0</v>
      </c>
      <c r="F412" s="17">
        <f>[1]Source!AE188</f>
        <v>0</v>
      </c>
      <c r="G412" s="14"/>
      <c r="H412" s="14"/>
      <c r="I412" s="14">
        <f>[1]Source!R188</f>
        <v>0</v>
      </c>
      <c r="J412" s="14">
        <f>[1]Source!AI188</f>
        <v>0</v>
      </c>
      <c r="K412" s="14">
        <f>[1]Source!V188</f>
        <v>0</v>
      </c>
    </row>
    <row r="413" spans="1:11" ht="57">
      <c r="A413" s="12" t="str">
        <f>[1]Source!E189</f>
        <v>89,3</v>
      </c>
      <c r="B413" s="12" t="str">
        <f>[1]Source!F189</f>
        <v>507-0987</v>
      </c>
      <c r="C413" s="8" t="str">
        <f>[1]Source!G189</f>
        <v>Фланцы стальные плоские приварные из стали ВСт3сп2, ВСт3сп3, давлением 1,0 МПа (10 кгс/см2), диаметром 125 мм</v>
      </c>
      <c r="D413" s="2">
        <f>[1]Source!I189</f>
        <v>-6</v>
      </c>
      <c r="E413" s="22">
        <f>[1]Source!AB189</f>
        <v>61</v>
      </c>
      <c r="F413" s="22">
        <f>[1]Source!AD189</f>
        <v>0</v>
      </c>
      <c r="G413" s="14">
        <f>[1]Source!O189</f>
        <v>-2441.2199999999998</v>
      </c>
      <c r="H413" s="14">
        <f>[1]Source!S189</f>
        <v>0</v>
      </c>
      <c r="I413" s="23">
        <f>[1]Source!Q189</f>
        <v>0</v>
      </c>
      <c r="J413" s="23">
        <f>[1]Source!AH189</f>
        <v>0</v>
      </c>
      <c r="K413" s="23">
        <f>[1]Source!U189</f>
        <v>0</v>
      </c>
    </row>
    <row r="414" spans="1:11" ht="14.25">
      <c r="C414" s="16" t="str">
        <f>[1]Source!H189</f>
        <v>шт.</v>
      </c>
      <c r="D414" s="2"/>
      <c r="E414" s="17">
        <f>[1]Source!AF189</f>
        <v>0</v>
      </c>
      <c r="F414" s="17">
        <f>[1]Source!AE189</f>
        <v>0</v>
      </c>
      <c r="G414" s="14"/>
      <c r="H414" s="14"/>
      <c r="I414" s="14">
        <f>[1]Source!R189</f>
        <v>0</v>
      </c>
      <c r="J414" s="14">
        <f>[1]Source!AI189</f>
        <v>0</v>
      </c>
      <c r="K414" s="14">
        <f>[1]Source!V189</f>
        <v>0</v>
      </c>
    </row>
    <row r="415" spans="1:11" ht="28.5">
      <c r="A415" s="12" t="str">
        <f>[1]Source!E190</f>
        <v>89,4</v>
      </c>
      <c r="B415" s="12" t="str">
        <f>[1]Source!F190</f>
        <v>Прайс-лист.</v>
      </c>
      <c r="C415" s="8" t="str">
        <f>[1]Source!G190</f>
        <v>Фланец (стыковая накладка) Д=110. СЕРЕХ.</v>
      </c>
      <c r="D415" s="2">
        <f>[1]Source!I190</f>
        <v>6</v>
      </c>
      <c r="E415" s="22">
        <f>[1]Source!AB190</f>
        <v>338.98</v>
      </c>
      <c r="F415" s="22">
        <f>[1]Source!AD190</f>
        <v>0</v>
      </c>
      <c r="G415" s="14">
        <f>[1]Source!O190</f>
        <v>2033.88</v>
      </c>
      <c r="H415" s="14">
        <f>[1]Source!S190</f>
        <v>0</v>
      </c>
      <c r="I415" s="23">
        <f>[1]Source!Q190</f>
        <v>0</v>
      </c>
      <c r="J415" s="23">
        <f>[1]Source!AH190</f>
        <v>0</v>
      </c>
      <c r="K415" s="23">
        <f>[1]Source!U190</f>
        <v>0</v>
      </c>
    </row>
    <row r="416" spans="1:11" ht="14.25">
      <c r="C416" s="16" t="str">
        <f>[1]Source!H190</f>
        <v>шт.</v>
      </c>
      <c r="D416" s="2"/>
      <c r="E416" s="17">
        <f>[1]Source!AF190</f>
        <v>0</v>
      </c>
      <c r="F416" s="17">
        <f>[1]Source!AE190</f>
        <v>0</v>
      </c>
      <c r="G416" s="14"/>
      <c r="H416" s="14"/>
      <c r="I416" s="14">
        <f>[1]Source!R190</f>
        <v>0</v>
      </c>
      <c r="J416" s="14">
        <f>[1]Source!AI190</f>
        <v>0</v>
      </c>
      <c r="K416" s="14">
        <f>[1]Source!V190</f>
        <v>0</v>
      </c>
    </row>
    <row r="417" spans="1:11" ht="14.25">
      <c r="A417" s="12" t="str">
        <f>[1]Source!E191</f>
        <v>89,5</v>
      </c>
      <c r="B417" s="12" t="str">
        <f>[1]Source!F191</f>
        <v>Прайс-лист.</v>
      </c>
      <c r="C417" s="8" t="str">
        <f>[1]Source!G191</f>
        <v>Плоская прокладка Д=110. СЕРЕХ.</v>
      </c>
      <c r="D417" s="2">
        <f>[1]Source!I191</f>
        <v>6</v>
      </c>
      <c r="E417" s="22">
        <f>[1]Source!AB191</f>
        <v>203.39</v>
      </c>
      <c r="F417" s="22">
        <f>[1]Source!AD191</f>
        <v>0</v>
      </c>
      <c r="G417" s="14">
        <f>[1]Source!O191</f>
        <v>1220.3399999999999</v>
      </c>
      <c r="H417" s="14">
        <f>[1]Source!S191</f>
        <v>0</v>
      </c>
      <c r="I417" s="23">
        <f>[1]Source!Q191</f>
        <v>0</v>
      </c>
      <c r="J417" s="23">
        <f>[1]Source!AH191</f>
        <v>0</v>
      </c>
      <c r="K417" s="23">
        <f>[1]Source!U191</f>
        <v>0</v>
      </c>
    </row>
    <row r="418" spans="1:11" ht="14.25">
      <c r="C418" s="16" t="str">
        <f>[1]Source!H191</f>
        <v>шт.</v>
      </c>
      <c r="D418" s="2"/>
      <c r="E418" s="17">
        <f>[1]Source!AF191</f>
        <v>0</v>
      </c>
      <c r="F418" s="17">
        <f>[1]Source!AE191</f>
        <v>0</v>
      </c>
      <c r="G418" s="14"/>
      <c r="H418" s="14"/>
      <c r="I418" s="14">
        <f>[1]Source!R191</f>
        <v>0</v>
      </c>
      <c r="J418" s="14">
        <f>[1]Source!AI191</f>
        <v>0</v>
      </c>
      <c r="K418" s="14">
        <f>[1]Source!V191</f>
        <v>0</v>
      </c>
    </row>
    <row r="419" spans="1:11" ht="57">
      <c r="A419" s="12" t="str">
        <f>[1]Source!E192</f>
        <v>90</v>
      </c>
      <c r="B419" s="12" t="str">
        <f>[1]Source!F192</f>
        <v>16-05-001-7</v>
      </c>
      <c r="C419" s="8" t="str">
        <f>[1]Source!G192</f>
        <v>Установка вентилей, задвижек, затворов, клапанов обратных, кранов проходных на трубопроводах из стальных труб диаметром до 250 мм</v>
      </c>
      <c r="D419" s="2">
        <f>[1]Source!I192</f>
        <v>5</v>
      </c>
      <c r="E419" s="22">
        <f>[1]Source!AB192</f>
        <v>568.17849999999999</v>
      </c>
      <c r="F419" s="22">
        <f>[1]Source!AD192</f>
        <v>39.813000000000002</v>
      </c>
      <c r="G419" s="14">
        <f>[1]Source!O192</f>
        <v>26012.29</v>
      </c>
      <c r="H419" s="14">
        <f>[1]Source!S192</f>
        <v>13424.05</v>
      </c>
      <c r="I419" s="23">
        <f>[1]Source!Q192</f>
        <v>1130.69</v>
      </c>
      <c r="J419" s="23">
        <f>[1]Source!AH192</f>
        <v>12.350999999999999</v>
      </c>
      <c r="K419" s="23">
        <f>[1]Source!U192</f>
        <v>61.754999999999995</v>
      </c>
    </row>
    <row r="420" spans="1:11" ht="14.25">
      <c r="C420" s="16" t="str">
        <f>[1]Source!H192</f>
        <v>1  ШТ.</v>
      </c>
      <c r="D420" s="2"/>
      <c r="E420" s="17">
        <f>[1]Source!AF192</f>
        <v>114.7355</v>
      </c>
      <c r="F420" s="17">
        <f>[1]Source!AE192</f>
        <v>1.5525</v>
      </c>
      <c r="G420" s="14"/>
      <c r="H420" s="14"/>
      <c r="I420" s="14">
        <f>[1]Source!R192</f>
        <v>181.64</v>
      </c>
      <c r="J420" s="14">
        <f>[1]Source!AI192</f>
        <v>0.11499999999999999</v>
      </c>
      <c r="K420" s="14">
        <f>[1]Source!V192</f>
        <v>0.57499999999999996</v>
      </c>
    </row>
    <row r="421" spans="1:11">
      <c r="C421" s="18" t="s">
        <v>22</v>
      </c>
      <c r="D421" s="19">
        <f>[1]Source!BZ192</f>
        <v>128</v>
      </c>
      <c r="E421" s="20">
        <f>([1]Source!AF192+[1]Source!AE192)*[1]Source!FX192/100</f>
        <v>148.84863999999999</v>
      </c>
      <c r="F421" s="19"/>
      <c r="G421" s="21">
        <f>[1]Source!X192</f>
        <v>14830.2</v>
      </c>
      <c r="H421" s="19" t="str">
        <f>CONCATENATE([1]Source!FV192, "=", [1]Source!AT192, "%")</f>
        <v>*0,85=109%</v>
      </c>
      <c r="I421" s="19"/>
      <c r="J421" s="19"/>
      <c r="K421" s="19"/>
    </row>
    <row r="422" spans="1:11">
      <c r="C422" s="18" t="s">
        <v>23</v>
      </c>
      <c r="D422" s="19">
        <f>[1]Source!CA192</f>
        <v>83</v>
      </c>
      <c r="E422" s="20">
        <f>([1]Source!AF192+[1]Source!AE192)*[1]Source!FY192/100</f>
        <v>96.519040000000004</v>
      </c>
      <c r="F422" s="19"/>
      <c r="G422" s="21">
        <f>[1]Source!Y192</f>
        <v>8979.76</v>
      </c>
      <c r="H422" s="19" t="str">
        <f>CONCATENATE([1]Source!FW192, "=", [1]Source!AU192, "%")</f>
        <v>*0,8=66%</v>
      </c>
      <c r="I422" s="19"/>
      <c r="J422" s="19"/>
      <c r="K422" s="19"/>
    </row>
    <row r="423" spans="1:11">
      <c r="C423" s="18" t="s">
        <v>24</v>
      </c>
      <c r="D423" s="19"/>
      <c r="E423" s="20">
        <f>(([1]Source!AF192+[1]Source!AE192)*[1]Source!FX192/100)+(([1]Source!AF192+[1]Source!AE192)*[1]Source!FY192/100)+[1]Source!AB192</f>
        <v>813.54618000000005</v>
      </c>
      <c r="F423" s="19"/>
      <c r="G423" s="21">
        <f>[1]Source!O192+[1]Source!X192+[1]Source!Y192</f>
        <v>49822.250000000007</v>
      </c>
      <c r="H423" s="19"/>
      <c r="I423" s="19"/>
      <c r="J423" s="19"/>
      <c r="K423" s="19"/>
    </row>
    <row r="424" spans="1:11" ht="28.5">
      <c r="A424" s="12" t="str">
        <f>[1]Source!E193</f>
        <v>90,1</v>
      </c>
      <c r="B424" s="12" t="str">
        <f>[1]Source!F193</f>
        <v>302-9009</v>
      </c>
      <c r="C424" s="8" t="str">
        <f>[1]Source!G193</f>
        <v>Дисковый поворотный затвор Ду250   FL-3-250-MN-E. СЕРЕХ.</v>
      </c>
      <c r="D424" s="2">
        <f>[1]Source!I193</f>
        <v>5</v>
      </c>
      <c r="E424" s="22">
        <f>[1]Source!AB193</f>
        <v>34322.03</v>
      </c>
      <c r="F424" s="22">
        <f>[1]Source!AD193</f>
        <v>0</v>
      </c>
      <c r="G424" s="14">
        <f>[1]Source!O193</f>
        <v>171610.15</v>
      </c>
      <c r="H424" s="14">
        <f>[1]Source!S193</f>
        <v>0</v>
      </c>
      <c r="I424" s="23">
        <f>[1]Source!Q193</f>
        <v>0</v>
      </c>
      <c r="J424" s="23">
        <f>[1]Source!AH193</f>
        <v>0</v>
      </c>
      <c r="K424" s="23">
        <f>[1]Source!U193</f>
        <v>0</v>
      </c>
    </row>
    <row r="425" spans="1:11" ht="14.25">
      <c r="C425" s="16" t="str">
        <f>[1]Source!H193</f>
        <v>шт.</v>
      </c>
      <c r="D425" s="2"/>
      <c r="E425" s="17">
        <f>[1]Source!AF193</f>
        <v>0</v>
      </c>
      <c r="F425" s="17">
        <f>[1]Source!AE193</f>
        <v>0</v>
      </c>
      <c r="G425" s="14"/>
      <c r="H425" s="14"/>
      <c r="I425" s="14">
        <f>[1]Source!R193</f>
        <v>0</v>
      </c>
      <c r="J425" s="14">
        <f>[1]Source!AI193</f>
        <v>0</v>
      </c>
      <c r="K425" s="14">
        <f>[1]Source!V193</f>
        <v>0</v>
      </c>
    </row>
    <row r="426" spans="1:11" ht="57">
      <c r="A426" s="12" t="str">
        <f>[1]Source!E194</f>
        <v>90,2</v>
      </c>
      <c r="B426" s="12" t="str">
        <f>[1]Source!F194</f>
        <v>507-0990</v>
      </c>
      <c r="C426" s="8" t="str">
        <f>[1]Source!G194</f>
        <v>Фланцы стальные плоские приварные из стали ВСт3сп2, ВСт3сп3, давлением 1,0 МПа (10 кгс/см2), диаметром 250 мм</v>
      </c>
      <c r="D426" s="2">
        <f>[1]Source!I194</f>
        <v>-10</v>
      </c>
      <c r="E426" s="22">
        <f>[1]Source!AB194</f>
        <v>131</v>
      </c>
      <c r="F426" s="22">
        <f>[1]Source!AD194</f>
        <v>0</v>
      </c>
      <c r="G426" s="14">
        <f>[1]Source!O194</f>
        <v>-8724.6</v>
      </c>
      <c r="H426" s="14">
        <f>[1]Source!S194</f>
        <v>0</v>
      </c>
      <c r="I426" s="23">
        <f>[1]Source!Q194</f>
        <v>0</v>
      </c>
      <c r="J426" s="23">
        <f>[1]Source!AH194</f>
        <v>0</v>
      </c>
      <c r="K426" s="23">
        <f>[1]Source!U194</f>
        <v>0</v>
      </c>
    </row>
    <row r="427" spans="1:11" ht="14.25">
      <c r="C427" s="16" t="str">
        <f>[1]Source!H194</f>
        <v>шт.</v>
      </c>
      <c r="D427" s="2"/>
      <c r="E427" s="17">
        <f>[1]Source!AF194</f>
        <v>0</v>
      </c>
      <c r="F427" s="17">
        <f>[1]Source!AE194</f>
        <v>0</v>
      </c>
      <c r="G427" s="14"/>
      <c r="H427" s="14"/>
      <c r="I427" s="14">
        <f>[1]Source!R194</f>
        <v>0</v>
      </c>
      <c r="J427" s="14">
        <f>[1]Source!AI194</f>
        <v>0</v>
      </c>
      <c r="K427" s="14">
        <f>[1]Source!V194</f>
        <v>0</v>
      </c>
    </row>
    <row r="428" spans="1:11" ht="28.5">
      <c r="A428" s="12" t="str">
        <f>[1]Source!E195</f>
        <v>90,3</v>
      </c>
      <c r="B428" s="12" t="str">
        <f>[1]Source!F195</f>
        <v>Прайс-лист.</v>
      </c>
      <c r="C428" s="8" t="str">
        <f>[1]Source!G195</f>
        <v>Фланец (стыковая накладка) Д=250. СЕРЕХ.</v>
      </c>
      <c r="D428" s="2">
        <f>[1]Source!I195</f>
        <v>10</v>
      </c>
      <c r="E428" s="22">
        <f>[1]Source!AB195</f>
        <v>3432.2</v>
      </c>
      <c r="F428" s="22">
        <f>[1]Source!AD195</f>
        <v>0</v>
      </c>
      <c r="G428" s="14">
        <f>[1]Source!O195</f>
        <v>34322</v>
      </c>
      <c r="H428" s="14">
        <f>[1]Source!S195</f>
        <v>0</v>
      </c>
      <c r="I428" s="23">
        <f>[1]Source!Q195</f>
        <v>0</v>
      </c>
      <c r="J428" s="23">
        <f>[1]Source!AH195</f>
        <v>0</v>
      </c>
      <c r="K428" s="23">
        <f>[1]Source!U195</f>
        <v>0</v>
      </c>
    </row>
    <row r="429" spans="1:11" ht="14.25">
      <c r="C429" s="16" t="str">
        <f>[1]Source!H195</f>
        <v>шт.</v>
      </c>
      <c r="D429" s="2"/>
      <c r="E429" s="17">
        <f>[1]Source!AF195</f>
        <v>0</v>
      </c>
      <c r="F429" s="17">
        <f>[1]Source!AE195</f>
        <v>0</v>
      </c>
      <c r="G429" s="14"/>
      <c r="H429" s="14"/>
      <c r="I429" s="14">
        <f>[1]Source!R195</f>
        <v>0</v>
      </c>
      <c r="J429" s="14">
        <f>[1]Source!AI195</f>
        <v>0</v>
      </c>
      <c r="K429" s="14">
        <f>[1]Source!V195</f>
        <v>0</v>
      </c>
    </row>
    <row r="430" spans="1:11" ht="28.5">
      <c r="A430" s="12" t="str">
        <f>[1]Source!E196</f>
        <v>90,4</v>
      </c>
      <c r="B430" s="12" t="str">
        <f>[1]Source!F196</f>
        <v>Прайс-лист.</v>
      </c>
      <c r="C430" s="8" t="str">
        <f>[1]Source!G196</f>
        <v>Фланцевый переход (укороченный фланец) Д=250 СЕРЕХ.</v>
      </c>
      <c r="D430" s="2">
        <f>[1]Source!I196</f>
        <v>10</v>
      </c>
      <c r="E430" s="22">
        <f>[1]Source!AB196</f>
        <v>5000</v>
      </c>
      <c r="F430" s="22">
        <f>[1]Source!AD196</f>
        <v>0</v>
      </c>
      <c r="G430" s="14">
        <f>[1]Source!O196</f>
        <v>50000</v>
      </c>
      <c r="H430" s="14">
        <f>[1]Source!S196</f>
        <v>0</v>
      </c>
      <c r="I430" s="23">
        <f>[1]Source!Q196</f>
        <v>0</v>
      </c>
      <c r="J430" s="23">
        <f>[1]Source!AH196</f>
        <v>0</v>
      </c>
      <c r="K430" s="23">
        <f>[1]Source!U196</f>
        <v>0</v>
      </c>
    </row>
    <row r="431" spans="1:11" ht="14.25">
      <c r="C431" s="16" t="str">
        <f>[1]Source!H196</f>
        <v>шт.</v>
      </c>
      <c r="D431" s="2"/>
      <c r="E431" s="17">
        <f>[1]Source!AF196</f>
        <v>0</v>
      </c>
      <c r="F431" s="17">
        <f>[1]Source!AE196</f>
        <v>0</v>
      </c>
      <c r="G431" s="14"/>
      <c r="H431" s="14"/>
      <c r="I431" s="14">
        <f>[1]Source!R196</f>
        <v>0</v>
      </c>
      <c r="J431" s="14">
        <f>[1]Source!AI196</f>
        <v>0</v>
      </c>
      <c r="K431" s="14">
        <f>[1]Source!V196</f>
        <v>0</v>
      </c>
    </row>
    <row r="432" spans="1:11" ht="14.25">
      <c r="A432" s="12" t="str">
        <f>[1]Source!E197</f>
        <v>90,5</v>
      </c>
      <c r="B432" s="12" t="str">
        <f>[1]Source!F197</f>
        <v>Прайс-лист.</v>
      </c>
      <c r="C432" s="8" t="str">
        <f>[1]Source!G197</f>
        <v>Плоская прокладка Д=250. СЕРЕХ.</v>
      </c>
      <c r="D432" s="2">
        <f>[1]Source!I197</f>
        <v>10</v>
      </c>
      <c r="E432" s="22">
        <f>[1]Source!AB197</f>
        <v>286.44</v>
      </c>
      <c r="F432" s="22">
        <f>[1]Source!AD197</f>
        <v>0</v>
      </c>
      <c r="G432" s="14">
        <f>[1]Source!O197</f>
        <v>2864.4</v>
      </c>
      <c r="H432" s="14">
        <f>[1]Source!S197</f>
        <v>0</v>
      </c>
      <c r="I432" s="23">
        <f>[1]Source!Q197</f>
        <v>0</v>
      </c>
      <c r="J432" s="23">
        <f>[1]Source!AH197</f>
        <v>0</v>
      </c>
      <c r="K432" s="23">
        <f>[1]Source!U197</f>
        <v>0</v>
      </c>
    </row>
    <row r="433" spans="1:11" ht="14.25">
      <c r="C433" s="16" t="str">
        <f>[1]Source!H197</f>
        <v>шт.</v>
      </c>
      <c r="D433" s="2"/>
      <c r="E433" s="17">
        <f>[1]Source!AF197</f>
        <v>0</v>
      </c>
      <c r="F433" s="17">
        <f>[1]Source!AE197</f>
        <v>0</v>
      </c>
      <c r="G433" s="14"/>
      <c r="H433" s="14"/>
      <c r="I433" s="14">
        <f>[1]Source!R197</f>
        <v>0</v>
      </c>
      <c r="J433" s="14">
        <f>[1]Source!AI197</f>
        <v>0</v>
      </c>
      <c r="K433" s="14">
        <f>[1]Source!V197</f>
        <v>0</v>
      </c>
    </row>
    <row r="434" spans="1:11" ht="57">
      <c r="A434" s="12" t="str">
        <f>[1]Source!E198</f>
        <v>91</v>
      </c>
      <c r="B434" s="12" t="str">
        <f>[1]Source!F198</f>
        <v>16-05-001-6</v>
      </c>
      <c r="C434" s="8" t="str">
        <f>[1]Source!G198</f>
        <v>Установка вентилей, задвижек, затворов, клапанов обратных, кранов проходных на трубопроводах из стальных труб диаметром до 200 мм</v>
      </c>
      <c r="D434" s="2">
        <f>[1]Source!I198</f>
        <v>8</v>
      </c>
      <c r="E434" s="22">
        <f>[1]Source!AB198</f>
        <v>415.59199999999998</v>
      </c>
      <c r="F434" s="22">
        <f>[1]Source!AD198</f>
        <v>28.508500000000002</v>
      </c>
      <c r="G434" s="14">
        <f>[1]Source!O198</f>
        <v>31552.83</v>
      </c>
      <c r="H434" s="14">
        <f>[1]Source!S198</f>
        <v>16811.22</v>
      </c>
      <c r="I434" s="23">
        <f>[1]Source!Q198</f>
        <v>1304.55</v>
      </c>
      <c r="J434" s="23">
        <f>[1]Source!AH198</f>
        <v>9.9014999999999986</v>
      </c>
      <c r="K434" s="23">
        <f>[1]Source!U198</f>
        <v>79.211999999999989</v>
      </c>
    </row>
    <row r="435" spans="1:11" ht="14.25">
      <c r="C435" s="16" t="str">
        <f>[1]Source!H198</f>
        <v>1  ШТ.</v>
      </c>
      <c r="D435" s="2"/>
      <c r="E435" s="17">
        <f>[1]Source!AF198</f>
        <v>89.8035</v>
      </c>
      <c r="F435" s="17">
        <f>[1]Source!AE198</f>
        <v>1.0925</v>
      </c>
      <c r="G435" s="14"/>
      <c r="H435" s="14"/>
      <c r="I435" s="14">
        <f>[1]Source!R198</f>
        <v>204.52</v>
      </c>
      <c r="J435" s="14">
        <f>[1]Source!AI198</f>
        <v>8.0500000000000002E-2</v>
      </c>
      <c r="K435" s="14">
        <f>[1]Source!V198</f>
        <v>0.64400000000000002</v>
      </c>
    </row>
    <row r="436" spans="1:11">
      <c r="C436" s="18" t="s">
        <v>22</v>
      </c>
      <c r="D436" s="19">
        <f>[1]Source!BZ198</f>
        <v>128</v>
      </c>
      <c r="E436" s="20">
        <f>([1]Source!AF198+[1]Source!AE198)*[1]Source!FX198/100</f>
        <v>116.34688</v>
      </c>
      <c r="F436" s="19"/>
      <c r="G436" s="21">
        <f>[1]Source!X198</f>
        <v>18547.16</v>
      </c>
      <c r="H436" s="19" t="str">
        <f>CONCATENATE([1]Source!FV198, "=", [1]Source!AT198, "%")</f>
        <v>*0,85=109%</v>
      </c>
      <c r="I436" s="19"/>
      <c r="J436" s="19"/>
      <c r="K436" s="19"/>
    </row>
    <row r="437" spans="1:11">
      <c r="C437" s="18" t="s">
        <v>23</v>
      </c>
      <c r="D437" s="19">
        <f>[1]Source!CA198</f>
        <v>83</v>
      </c>
      <c r="E437" s="20">
        <f>([1]Source!AF198+[1]Source!AE198)*[1]Source!FY198/100</f>
        <v>75.443680000000001</v>
      </c>
      <c r="F437" s="19"/>
      <c r="G437" s="21">
        <f>[1]Source!Y198</f>
        <v>11230.39</v>
      </c>
      <c r="H437" s="19" t="str">
        <f>CONCATENATE([1]Source!FW198, "=", [1]Source!AU198, "%")</f>
        <v>*0,8=66%</v>
      </c>
      <c r="I437" s="19"/>
      <c r="J437" s="19"/>
      <c r="K437" s="19"/>
    </row>
    <row r="438" spans="1:11">
      <c r="C438" s="18" t="s">
        <v>24</v>
      </c>
      <c r="D438" s="19"/>
      <c r="E438" s="20">
        <f>(([1]Source!AF198+[1]Source!AE198)*[1]Source!FX198/100)+(([1]Source!AF198+[1]Source!AE198)*[1]Source!FY198/100)+[1]Source!AB198</f>
        <v>607.38256000000001</v>
      </c>
      <c r="F438" s="19"/>
      <c r="G438" s="21">
        <f>[1]Source!O198+[1]Source!X198+[1]Source!Y198</f>
        <v>61330.380000000005</v>
      </c>
      <c r="H438" s="19"/>
      <c r="I438" s="19"/>
      <c r="J438" s="19"/>
      <c r="K438" s="19"/>
    </row>
    <row r="439" spans="1:11" ht="28.5">
      <c r="A439" s="12" t="str">
        <f>[1]Source!E199</f>
        <v>91,1</v>
      </c>
      <c r="B439" s="12" t="str">
        <f>[1]Source!F199</f>
        <v>302-9009</v>
      </c>
      <c r="C439" s="8" t="str">
        <f>[1]Source!G199</f>
        <v>Дисковый поворотный затвор Ду 160  FL-3-160-MN-E. СЕРЕХ.</v>
      </c>
      <c r="D439" s="2">
        <f>[1]Source!I199</f>
        <v>8</v>
      </c>
      <c r="E439" s="22">
        <f>[1]Source!AB199</f>
        <v>6271.19</v>
      </c>
      <c r="F439" s="22">
        <f>[1]Source!AD199</f>
        <v>0</v>
      </c>
      <c r="G439" s="14">
        <f>[1]Source!O199</f>
        <v>50169.52</v>
      </c>
      <c r="H439" s="14">
        <f>[1]Source!S199</f>
        <v>0</v>
      </c>
      <c r="I439" s="23">
        <f>[1]Source!Q199</f>
        <v>0</v>
      </c>
      <c r="J439" s="23">
        <f>[1]Source!AH199</f>
        <v>0</v>
      </c>
      <c r="K439" s="23">
        <f>[1]Source!U199</f>
        <v>0</v>
      </c>
    </row>
    <row r="440" spans="1:11" ht="14.25">
      <c r="C440" s="16" t="str">
        <f>[1]Source!H199</f>
        <v>шт.</v>
      </c>
      <c r="D440" s="2"/>
      <c r="E440" s="17">
        <f>[1]Source!AF199</f>
        <v>0</v>
      </c>
      <c r="F440" s="17">
        <f>[1]Source!AE199</f>
        <v>0</v>
      </c>
      <c r="G440" s="14"/>
      <c r="H440" s="14"/>
      <c r="I440" s="14">
        <f>[1]Source!R199</f>
        <v>0</v>
      </c>
      <c r="J440" s="14">
        <f>[1]Source!AI199</f>
        <v>0</v>
      </c>
      <c r="K440" s="14">
        <f>[1]Source!V199</f>
        <v>0</v>
      </c>
    </row>
    <row r="441" spans="1:11" ht="57">
      <c r="A441" s="12" t="str">
        <f>[1]Source!E200</f>
        <v>91,2</v>
      </c>
      <c r="B441" s="12" t="str">
        <f>[1]Source!F200</f>
        <v>507-0989</v>
      </c>
      <c r="C441" s="8" t="str">
        <f>[1]Source!G200</f>
        <v>Фланцы стальные плоские приварные из стали ВСт3сп2, ВСт3сп3, давлением 1,0 МПа (10 кгс/см2), диаметром 200 мм</v>
      </c>
      <c r="D441" s="2">
        <f>[1]Source!I200</f>
        <v>-16</v>
      </c>
      <c r="E441" s="22">
        <f>[1]Source!AB200</f>
        <v>100</v>
      </c>
      <c r="F441" s="22">
        <f>[1]Source!AD200</f>
        <v>0</v>
      </c>
      <c r="G441" s="14">
        <f>[1]Source!O200</f>
        <v>-10656</v>
      </c>
      <c r="H441" s="14">
        <f>[1]Source!S200</f>
        <v>0</v>
      </c>
      <c r="I441" s="23">
        <f>[1]Source!Q200</f>
        <v>0</v>
      </c>
      <c r="J441" s="23">
        <f>[1]Source!AH200</f>
        <v>0</v>
      </c>
      <c r="K441" s="23">
        <f>[1]Source!U200</f>
        <v>0</v>
      </c>
    </row>
    <row r="442" spans="1:11" ht="14.25">
      <c r="C442" s="16" t="str">
        <f>[1]Source!H200</f>
        <v>шт.</v>
      </c>
      <c r="D442" s="2"/>
      <c r="E442" s="17">
        <f>[1]Source!AF200</f>
        <v>0</v>
      </c>
      <c r="F442" s="17">
        <f>[1]Source!AE200</f>
        <v>0</v>
      </c>
      <c r="G442" s="14"/>
      <c r="H442" s="14"/>
      <c r="I442" s="14">
        <f>[1]Source!R200</f>
        <v>0</v>
      </c>
      <c r="J442" s="14">
        <f>[1]Source!AI200</f>
        <v>0</v>
      </c>
      <c r="K442" s="14">
        <f>[1]Source!V200</f>
        <v>0</v>
      </c>
    </row>
    <row r="443" spans="1:11" ht="28.5">
      <c r="A443" s="12" t="str">
        <f>[1]Source!E201</f>
        <v>91,3</v>
      </c>
      <c r="B443" s="12" t="str">
        <f>[1]Source!F201</f>
        <v>Прайс-лист.</v>
      </c>
      <c r="C443" s="8" t="str">
        <f>[1]Source!G201</f>
        <v>Фланец (стыковая накладка) Д=160. СЕРЕХ.</v>
      </c>
      <c r="D443" s="2">
        <f>[1]Source!I201</f>
        <v>16</v>
      </c>
      <c r="E443" s="22">
        <f>[1]Source!AB201</f>
        <v>635.59</v>
      </c>
      <c r="F443" s="22">
        <f>[1]Source!AD201</f>
        <v>0</v>
      </c>
      <c r="G443" s="14">
        <f>[1]Source!O201</f>
        <v>10169.44</v>
      </c>
      <c r="H443" s="14">
        <f>[1]Source!S201</f>
        <v>0</v>
      </c>
      <c r="I443" s="23">
        <f>[1]Source!Q201</f>
        <v>0</v>
      </c>
      <c r="J443" s="23">
        <f>[1]Source!AH201</f>
        <v>0</v>
      </c>
      <c r="K443" s="23">
        <f>[1]Source!U201</f>
        <v>0</v>
      </c>
    </row>
    <row r="444" spans="1:11" ht="14.25">
      <c r="C444" s="16" t="str">
        <f>[1]Source!H201</f>
        <v>шт.</v>
      </c>
      <c r="D444" s="2"/>
      <c r="E444" s="17">
        <f>[1]Source!AF201</f>
        <v>0</v>
      </c>
      <c r="F444" s="17">
        <f>[1]Source!AE201</f>
        <v>0</v>
      </c>
      <c r="G444" s="14"/>
      <c r="H444" s="14"/>
      <c r="I444" s="14">
        <f>[1]Source!R201</f>
        <v>0</v>
      </c>
      <c r="J444" s="14">
        <f>[1]Source!AI201</f>
        <v>0</v>
      </c>
      <c r="K444" s="14">
        <f>[1]Source!V201</f>
        <v>0</v>
      </c>
    </row>
    <row r="445" spans="1:11" ht="28.5">
      <c r="A445" s="12" t="str">
        <f>[1]Source!E202</f>
        <v>91,4</v>
      </c>
      <c r="B445" s="12" t="str">
        <f>[1]Source!F202</f>
        <v>Прайс-лист.</v>
      </c>
      <c r="C445" s="8" t="str">
        <f>[1]Source!G202</f>
        <v>Фланцевый переход (укороченный фланец) Д=160 СЕРЕХ.</v>
      </c>
      <c r="D445" s="2">
        <f>[1]Source!I202</f>
        <v>16</v>
      </c>
      <c r="E445" s="22">
        <f>[1]Source!AB202</f>
        <v>805.08</v>
      </c>
      <c r="F445" s="22">
        <f>[1]Source!AD202</f>
        <v>0</v>
      </c>
      <c r="G445" s="14">
        <f>[1]Source!O202</f>
        <v>12881.28</v>
      </c>
      <c r="H445" s="14">
        <f>[1]Source!S202</f>
        <v>0</v>
      </c>
      <c r="I445" s="23">
        <f>[1]Source!Q202</f>
        <v>0</v>
      </c>
      <c r="J445" s="23">
        <f>[1]Source!AH202</f>
        <v>0</v>
      </c>
      <c r="K445" s="23">
        <f>[1]Source!U202</f>
        <v>0</v>
      </c>
    </row>
    <row r="446" spans="1:11" ht="14.25">
      <c r="C446" s="16" t="str">
        <f>[1]Source!H202</f>
        <v>шт.</v>
      </c>
      <c r="D446" s="2"/>
      <c r="E446" s="17">
        <f>[1]Source!AF202</f>
        <v>0</v>
      </c>
      <c r="F446" s="17">
        <f>[1]Source!AE202</f>
        <v>0</v>
      </c>
      <c r="G446" s="14"/>
      <c r="H446" s="14"/>
      <c r="I446" s="14">
        <f>[1]Source!R202</f>
        <v>0</v>
      </c>
      <c r="J446" s="14">
        <f>[1]Source!AI202</f>
        <v>0</v>
      </c>
      <c r="K446" s="14">
        <f>[1]Source!V202</f>
        <v>0</v>
      </c>
    </row>
    <row r="447" spans="1:11" ht="14.25">
      <c r="A447" s="12" t="str">
        <f>[1]Source!E203</f>
        <v>91,5</v>
      </c>
      <c r="B447" s="12" t="str">
        <f>[1]Source!F203</f>
        <v>Прайс-лист.</v>
      </c>
      <c r="C447" s="8" t="str">
        <f>[1]Source!G203</f>
        <v>Плоская прокладка Д=160. СЕРЕХ.</v>
      </c>
      <c r="D447" s="2">
        <f>[1]Source!I203</f>
        <v>16</v>
      </c>
      <c r="E447" s="22">
        <f>[1]Source!AB203</f>
        <v>233.9</v>
      </c>
      <c r="F447" s="22">
        <f>[1]Source!AD203</f>
        <v>0</v>
      </c>
      <c r="G447" s="14">
        <f>[1]Source!O203</f>
        <v>3742.4</v>
      </c>
      <c r="H447" s="14">
        <f>[1]Source!S203</f>
        <v>0</v>
      </c>
      <c r="I447" s="23">
        <f>[1]Source!Q203</f>
        <v>0</v>
      </c>
      <c r="J447" s="23">
        <f>[1]Source!AH203</f>
        <v>0</v>
      </c>
      <c r="K447" s="23">
        <f>[1]Source!U203</f>
        <v>0</v>
      </c>
    </row>
    <row r="448" spans="1:11" ht="14.25">
      <c r="C448" s="16" t="str">
        <f>[1]Source!H203</f>
        <v>шт.</v>
      </c>
      <c r="D448" s="2"/>
      <c r="E448" s="17">
        <f>[1]Source!AF203</f>
        <v>0</v>
      </c>
      <c r="F448" s="17">
        <f>[1]Source!AE203</f>
        <v>0</v>
      </c>
      <c r="G448" s="14"/>
      <c r="H448" s="14"/>
      <c r="I448" s="14">
        <f>[1]Source!R203</f>
        <v>0</v>
      </c>
      <c r="J448" s="14">
        <f>[1]Source!AI203</f>
        <v>0</v>
      </c>
      <c r="K448" s="14">
        <f>[1]Source!V203</f>
        <v>0</v>
      </c>
    </row>
    <row r="449" spans="1:11" ht="57">
      <c r="A449" s="12" t="str">
        <f>[1]Source!E204</f>
        <v>92</v>
      </c>
      <c r="B449" s="12" t="str">
        <f>[1]Source!F204</f>
        <v>16-05-001-4</v>
      </c>
      <c r="C449" s="8" t="str">
        <f>[1]Source!G204</f>
        <v>Установка вентилей, задвижек, затворов, клапанов обратных, кранов проходных на трубопроводах из стальных труб диаметром до 125 мм</v>
      </c>
      <c r="D449" s="2">
        <f>[1]Source!I204</f>
        <v>18</v>
      </c>
      <c r="E449" s="22">
        <f>[1]Source!AB204</f>
        <v>306.18599999999998</v>
      </c>
      <c r="F449" s="22">
        <f>[1]Source!AD204</f>
        <v>17.583500000000001</v>
      </c>
      <c r="G449" s="14">
        <f>[1]Source!O204</f>
        <v>52219.9</v>
      </c>
      <c r="H449" s="14">
        <f>[1]Source!S204</f>
        <v>29522.959999999999</v>
      </c>
      <c r="I449" s="23">
        <f>[1]Source!Q204</f>
        <v>1772.42</v>
      </c>
      <c r="J449" s="23">
        <f>[1]Source!AH204</f>
        <v>7.7279999999999989</v>
      </c>
      <c r="K449" s="23">
        <f>[1]Source!U204</f>
        <v>139.10399999999998</v>
      </c>
    </row>
    <row r="450" spans="1:11" ht="14.25">
      <c r="C450" s="16" t="str">
        <f>[1]Source!H204</f>
        <v>1  ШТ.</v>
      </c>
      <c r="D450" s="2"/>
      <c r="E450" s="17">
        <f>[1]Source!AF204</f>
        <v>70.092500000000001</v>
      </c>
      <c r="F450" s="17">
        <f>[1]Source!AE204</f>
        <v>0.621</v>
      </c>
      <c r="G450" s="14"/>
      <c r="H450" s="14"/>
      <c r="I450" s="14">
        <f>[1]Source!R204</f>
        <v>261.57</v>
      </c>
      <c r="J450" s="14">
        <f>[1]Source!AI204</f>
        <v>4.5999999999999999E-2</v>
      </c>
      <c r="K450" s="14">
        <f>[1]Source!V204</f>
        <v>0.82799999999999996</v>
      </c>
    </row>
    <row r="451" spans="1:11">
      <c r="C451" s="18" t="s">
        <v>22</v>
      </c>
      <c r="D451" s="19">
        <f>[1]Source!BZ204</f>
        <v>128</v>
      </c>
      <c r="E451" s="20">
        <f>([1]Source!AF204+[1]Source!AE204)*[1]Source!FX204/100</f>
        <v>90.513279999999995</v>
      </c>
      <c r="F451" s="19"/>
      <c r="G451" s="21">
        <f>[1]Source!X204</f>
        <v>32465.14</v>
      </c>
      <c r="H451" s="19" t="str">
        <f>CONCATENATE([1]Source!FV204, "=", [1]Source!AT204, "%")</f>
        <v>*0,85=109%</v>
      </c>
      <c r="I451" s="19"/>
      <c r="J451" s="19"/>
      <c r="K451" s="19"/>
    </row>
    <row r="452" spans="1:11">
      <c r="C452" s="18" t="s">
        <v>23</v>
      </c>
      <c r="D452" s="19">
        <f>[1]Source!CA204</f>
        <v>83</v>
      </c>
      <c r="E452" s="20">
        <f>([1]Source!AF204+[1]Source!AE204)*[1]Source!FY204/100</f>
        <v>58.692204999999994</v>
      </c>
      <c r="F452" s="19"/>
      <c r="G452" s="21">
        <f>[1]Source!Y204</f>
        <v>19657.79</v>
      </c>
      <c r="H452" s="19" t="str">
        <f>CONCATENATE([1]Source!FW204, "=", [1]Source!AU204, "%")</f>
        <v>*0,8=66%</v>
      </c>
      <c r="I452" s="19"/>
      <c r="J452" s="19"/>
      <c r="K452" s="19"/>
    </row>
    <row r="453" spans="1:11">
      <c r="C453" s="18" t="s">
        <v>24</v>
      </c>
      <c r="D453" s="19"/>
      <c r="E453" s="20">
        <f>(([1]Source!AF204+[1]Source!AE204)*[1]Source!FX204/100)+(([1]Source!AF204+[1]Source!AE204)*[1]Source!FY204/100)+[1]Source!AB204</f>
        <v>455.39148499999999</v>
      </c>
      <c r="F453" s="19"/>
      <c r="G453" s="21">
        <f>[1]Source!O204+[1]Source!X204+[1]Source!Y204</f>
        <v>104342.83000000002</v>
      </c>
      <c r="H453" s="19"/>
      <c r="I453" s="19"/>
      <c r="J453" s="19"/>
      <c r="K453" s="19"/>
    </row>
    <row r="454" spans="1:11" ht="28.5">
      <c r="A454" s="12" t="str">
        <f>[1]Source!E205</f>
        <v>92,1</v>
      </c>
      <c r="B454" s="12" t="str">
        <f>[1]Source!F205</f>
        <v>302-9009</v>
      </c>
      <c r="C454" s="8" t="str">
        <f>[1]Source!G205</f>
        <v>Дисковый поворотный затвор Ду 125. FL-3-125-MN-E. СЕРЕХ.</v>
      </c>
      <c r="D454" s="2">
        <f>[1]Source!I205</f>
        <v>18</v>
      </c>
      <c r="E454" s="22">
        <f>[1]Source!AB205</f>
        <v>5423.73</v>
      </c>
      <c r="F454" s="22">
        <f>[1]Source!AD205</f>
        <v>0</v>
      </c>
      <c r="G454" s="14">
        <f>[1]Source!O205</f>
        <v>97627.14</v>
      </c>
      <c r="H454" s="14">
        <f>[1]Source!S205</f>
        <v>0</v>
      </c>
      <c r="I454" s="23">
        <f>[1]Source!Q205</f>
        <v>0</v>
      </c>
      <c r="J454" s="23">
        <f>[1]Source!AH205</f>
        <v>0</v>
      </c>
      <c r="K454" s="23">
        <f>[1]Source!U205</f>
        <v>0</v>
      </c>
    </row>
    <row r="455" spans="1:11" ht="14.25">
      <c r="C455" s="16" t="str">
        <f>[1]Source!H205</f>
        <v>шт.</v>
      </c>
      <c r="D455" s="2"/>
      <c r="E455" s="17">
        <f>[1]Source!AF205</f>
        <v>0</v>
      </c>
      <c r="F455" s="17">
        <f>[1]Source!AE205</f>
        <v>0</v>
      </c>
      <c r="G455" s="14"/>
      <c r="H455" s="14"/>
      <c r="I455" s="14">
        <f>[1]Source!R205</f>
        <v>0</v>
      </c>
      <c r="J455" s="14">
        <f>[1]Source!AI205</f>
        <v>0</v>
      </c>
      <c r="K455" s="14">
        <f>[1]Source!V205</f>
        <v>0</v>
      </c>
    </row>
    <row r="456" spans="1:11" ht="57">
      <c r="A456" s="12" t="str">
        <f>[1]Source!E206</f>
        <v>92,2</v>
      </c>
      <c r="B456" s="12" t="str">
        <f>[1]Source!F206</f>
        <v>507-0987</v>
      </c>
      <c r="C456" s="8" t="str">
        <f>[1]Source!G206</f>
        <v>Фланцы стальные плоские приварные из стали ВСт3сп2, ВСт3сп3, давлением 1,0 МПа (10 кгс/см2), диаметром 125 мм</v>
      </c>
      <c r="D456" s="2">
        <f>[1]Source!I206</f>
        <v>-36</v>
      </c>
      <c r="E456" s="22">
        <f>[1]Source!AB206</f>
        <v>61</v>
      </c>
      <c r="F456" s="22">
        <f>[1]Source!AD206</f>
        <v>0</v>
      </c>
      <c r="G456" s="14">
        <f>[1]Source!O206</f>
        <v>-14647.32</v>
      </c>
      <c r="H456" s="14">
        <f>[1]Source!S206</f>
        <v>0</v>
      </c>
      <c r="I456" s="23">
        <f>[1]Source!Q206</f>
        <v>0</v>
      </c>
      <c r="J456" s="23">
        <f>[1]Source!AH206</f>
        <v>0</v>
      </c>
      <c r="K456" s="23">
        <f>[1]Source!U206</f>
        <v>0</v>
      </c>
    </row>
    <row r="457" spans="1:11" ht="14.25">
      <c r="C457" s="16" t="str">
        <f>[1]Source!H206</f>
        <v>шт.</v>
      </c>
      <c r="D457" s="2"/>
      <c r="E457" s="17">
        <f>[1]Source!AF206</f>
        <v>0</v>
      </c>
      <c r="F457" s="17">
        <f>[1]Source!AE206</f>
        <v>0</v>
      </c>
      <c r="G457" s="14"/>
      <c r="H457" s="14"/>
      <c r="I457" s="14">
        <f>[1]Source!R206</f>
        <v>0</v>
      </c>
      <c r="J457" s="14">
        <f>[1]Source!AI206</f>
        <v>0</v>
      </c>
      <c r="K457" s="14">
        <f>[1]Source!V206</f>
        <v>0</v>
      </c>
    </row>
    <row r="458" spans="1:11" ht="28.5">
      <c r="A458" s="12" t="str">
        <f>[1]Source!E207</f>
        <v>92,3</v>
      </c>
      <c r="B458" s="12" t="str">
        <f>[1]Source!F207</f>
        <v>Прайс-лист.</v>
      </c>
      <c r="C458" s="8" t="str">
        <f>[1]Source!G207</f>
        <v>Фланец (стыковая накладка) Д=125. СЕРЕХ.</v>
      </c>
      <c r="D458" s="2">
        <f>[1]Source!I207</f>
        <v>36</v>
      </c>
      <c r="E458" s="22">
        <f>[1]Source!AB207</f>
        <v>466.1</v>
      </c>
      <c r="F458" s="22">
        <f>[1]Source!AD207</f>
        <v>0</v>
      </c>
      <c r="G458" s="14">
        <f>[1]Source!O207</f>
        <v>16779.599999999999</v>
      </c>
      <c r="H458" s="14">
        <f>[1]Source!S207</f>
        <v>0</v>
      </c>
      <c r="I458" s="23">
        <f>[1]Source!Q207</f>
        <v>0</v>
      </c>
      <c r="J458" s="23">
        <f>[1]Source!AH207</f>
        <v>0</v>
      </c>
      <c r="K458" s="23">
        <f>[1]Source!U207</f>
        <v>0</v>
      </c>
    </row>
    <row r="459" spans="1:11" ht="14.25">
      <c r="C459" s="16" t="str">
        <f>[1]Source!H207</f>
        <v>шт.</v>
      </c>
      <c r="D459" s="2"/>
      <c r="E459" s="17">
        <f>[1]Source!AF207</f>
        <v>0</v>
      </c>
      <c r="F459" s="17">
        <f>[1]Source!AE207</f>
        <v>0</v>
      </c>
      <c r="G459" s="14"/>
      <c r="H459" s="14"/>
      <c r="I459" s="14">
        <f>[1]Source!R207</f>
        <v>0</v>
      </c>
      <c r="J459" s="14">
        <f>[1]Source!AI207</f>
        <v>0</v>
      </c>
      <c r="K459" s="14">
        <f>[1]Source!V207</f>
        <v>0</v>
      </c>
    </row>
    <row r="460" spans="1:11" ht="28.5">
      <c r="A460" s="12" t="str">
        <f>[1]Source!E208</f>
        <v>92,4</v>
      </c>
      <c r="B460" s="12" t="str">
        <f>[1]Source!F208</f>
        <v>Прайс-лист.</v>
      </c>
      <c r="C460" s="8" t="str">
        <f>[1]Source!G208</f>
        <v>Фланцевый переход (укороченный фланец) Д=125 СЕРЕХ.</v>
      </c>
      <c r="D460" s="2">
        <f>[1]Source!I208</f>
        <v>36</v>
      </c>
      <c r="E460" s="22">
        <f>[1]Source!AB208</f>
        <v>635.59</v>
      </c>
      <c r="F460" s="22">
        <f>[1]Source!AD208</f>
        <v>0</v>
      </c>
      <c r="G460" s="14">
        <f>[1]Source!O208</f>
        <v>22881.24</v>
      </c>
      <c r="H460" s="14">
        <f>[1]Source!S208</f>
        <v>0</v>
      </c>
      <c r="I460" s="23">
        <f>[1]Source!Q208</f>
        <v>0</v>
      </c>
      <c r="J460" s="23">
        <f>[1]Source!AH208</f>
        <v>0</v>
      </c>
      <c r="K460" s="23">
        <f>[1]Source!U208</f>
        <v>0</v>
      </c>
    </row>
    <row r="461" spans="1:11" ht="14.25">
      <c r="C461" s="16" t="str">
        <f>[1]Source!H208</f>
        <v>шт.</v>
      </c>
      <c r="D461" s="2"/>
      <c r="E461" s="17">
        <f>[1]Source!AF208</f>
        <v>0</v>
      </c>
      <c r="F461" s="17">
        <f>[1]Source!AE208</f>
        <v>0</v>
      </c>
      <c r="G461" s="14"/>
      <c r="H461" s="14"/>
      <c r="I461" s="14">
        <f>[1]Source!R208</f>
        <v>0</v>
      </c>
      <c r="J461" s="14">
        <f>[1]Source!AI208</f>
        <v>0</v>
      </c>
      <c r="K461" s="14">
        <f>[1]Source!V208</f>
        <v>0</v>
      </c>
    </row>
    <row r="462" spans="1:11" ht="14.25">
      <c r="A462" s="12" t="str">
        <f>[1]Source!E209</f>
        <v>92,5</v>
      </c>
      <c r="B462" s="12" t="str">
        <f>[1]Source!F209</f>
        <v>Прайс-лист.</v>
      </c>
      <c r="C462" s="8" t="str">
        <f>[1]Source!G209</f>
        <v>Плоская прокладка Д=125. СЕРЕХ.</v>
      </c>
      <c r="D462" s="2">
        <f>[1]Source!I209</f>
        <v>36</v>
      </c>
      <c r="E462" s="22">
        <f>[1]Source!AB209</f>
        <v>216.95</v>
      </c>
      <c r="F462" s="22">
        <f>[1]Source!AD209</f>
        <v>0</v>
      </c>
      <c r="G462" s="14">
        <f>[1]Source!O209</f>
        <v>7810.2</v>
      </c>
      <c r="H462" s="14">
        <f>[1]Source!S209</f>
        <v>0</v>
      </c>
      <c r="I462" s="23">
        <f>[1]Source!Q209</f>
        <v>0</v>
      </c>
      <c r="J462" s="23">
        <f>[1]Source!AH209</f>
        <v>0</v>
      </c>
      <c r="K462" s="23">
        <f>[1]Source!U209</f>
        <v>0</v>
      </c>
    </row>
    <row r="463" spans="1:11" ht="14.25">
      <c r="C463" s="16" t="str">
        <f>[1]Source!H209</f>
        <v>шт.</v>
      </c>
      <c r="D463" s="2"/>
      <c r="E463" s="17">
        <f>[1]Source!AF209</f>
        <v>0</v>
      </c>
      <c r="F463" s="17">
        <f>[1]Source!AE209</f>
        <v>0</v>
      </c>
      <c r="G463" s="14"/>
      <c r="H463" s="14"/>
      <c r="I463" s="14">
        <f>[1]Source!R209</f>
        <v>0</v>
      </c>
      <c r="J463" s="14">
        <f>[1]Source!AI209</f>
        <v>0</v>
      </c>
      <c r="K463" s="14">
        <f>[1]Source!V209</f>
        <v>0</v>
      </c>
    </row>
    <row r="464" spans="1:11" ht="57">
      <c r="A464" s="12" t="str">
        <f>[1]Source!E210</f>
        <v>93</v>
      </c>
      <c r="B464" s="12" t="str">
        <f>[1]Source!F210</f>
        <v>16-05-001-4</v>
      </c>
      <c r="C464" s="8" t="str">
        <f>[1]Source!G210</f>
        <v>Установка вентилей, задвижек, затворов, клапанов обратных, кранов проходных на трубопроводах из стальных труб диаметром до 125 мм</v>
      </c>
      <c r="D464" s="2">
        <f>[1]Source!I210</f>
        <v>4</v>
      </c>
      <c r="E464" s="22">
        <f>[1]Source!AB210</f>
        <v>306.18599999999998</v>
      </c>
      <c r="F464" s="22">
        <f>[1]Source!AD210</f>
        <v>17.583500000000001</v>
      </c>
      <c r="G464" s="14">
        <f>[1]Source!O210</f>
        <v>11604.42</v>
      </c>
      <c r="H464" s="14">
        <f>[1]Source!S210</f>
        <v>6560.66</v>
      </c>
      <c r="I464" s="23">
        <f>[1]Source!Q210</f>
        <v>393.87</v>
      </c>
      <c r="J464" s="23">
        <f>[1]Source!AH210</f>
        <v>7.7279999999999989</v>
      </c>
      <c r="K464" s="23">
        <f>[1]Source!U210</f>
        <v>30.911999999999995</v>
      </c>
    </row>
    <row r="465" spans="1:11" ht="14.25">
      <c r="C465" s="16" t="str">
        <f>[1]Source!H210</f>
        <v>1  ШТ.</v>
      </c>
      <c r="D465" s="2"/>
      <c r="E465" s="17">
        <f>[1]Source!AF210</f>
        <v>70.092500000000001</v>
      </c>
      <c r="F465" s="17">
        <f>[1]Source!AE210</f>
        <v>0.621</v>
      </c>
      <c r="G465" s="14"/>
      <c r="H465" s="14"/>
      <c r="I465" s="14">
        <f>[1]Source!R210</f>
        <v>58.13</v>
      </c>
      <c r="J465" s="14">
        <f>[1]Source!AI210</f>
        <v>4.5999999999999999E-2</v>
      </c>
      <c r="K465" s="14">
        <f>[1]Source!V210</f>
        <v>0.184</v>
      </c>
    </row>
    <row r="466" spans="1:11">
      <c r="C466" s="18" t="s">
        <v>22</v>
      </c>
      <c r="D466" s="19">
        <f>[1]Source!BZ210</f>
        <v>128</v>
      </c>
      <c r="E466" s="20">
        <f>([1]Source!AF210+[1]Source!AE210)*[1]Source!FX210/100</f>
        <v>90.513279999999995</v>
      </c>
      <c r="F466" s="19"/>
      <c r="G466" s="21">
        <f>[1]Source!X210</f>
        <v>7214.48</v>
      </c>
      <c r="H466" s="19" t="str">
        <f>CONCATENATE([1]Source!FV210, "=", [1]Source!AT210, "%")</f>
        <v>*0,85=109%</v>
      </c>
      <c r="I466" s="19"/>
      <c r="J466" s="19"/>
      <c r="K466" s="19"/>
    </row>
    <row r="467" spans="1:11">
      <c r="C467" s="18" t="s">
        <v>23</v>
      </c>
      <c r="D467" s="19">
        <f>[1]Source!CA210</f>
        <v>83</v>
      </c>
      <c r="E467" s="20">
        <f>([1]Source!AF210+[1]Source!AE210)*[1]Source!FY210/100</f>
        <v>58.692204999999994</v>
      </c>
      <c r="F467" s="19"/>
      <c r="G467" s="21">
        <f>[1]Source!Y210</f>
        <v>4368.3999999999996</v>
      </c>
      <c r="H467" s="19" t="str">
        <f>CONCATENATE([1]Source!FW210, "=", [1]Source!AU210, "%")</f>
        <v>*0,8=66%</v>
      </c>
      <c r="I467" s="19"/>
      <c r="J467" s="19"/>
      <c r="K467" s="19"/>
    </row>
    <row r="468" spans="1:11">
      <c r="C468" s="18" t="s">
        <v>24</v>
      </c>
      <c r="D468" s="19"/>
      <c r="E468" s="20">
        <f>(([1]Source!AF210+[1]Source!AE210)*[1]Source!FX210/100)+(([1]Source!AF210+[1]Source!AE210)*[1]Source!FY210/100)+[1]Source!AB210</f>
        <v>455.39148499999999</v>
      </c>
      <c r="F468" s="19"/>
      <c r="G468" s="21">
        <f>[1]Source!O210+[1]Source!X210+[1]Source!Y210</f>
        <v>23187.300000000003</v>
      </c>
      <c r="H468" s="19"/>
      <c r="I468" s="19"/>
      <c r="J468" s="19"/>
      <c r="K468" s="19"/>
    </row>
    <row r="469" spans="1:11" ht="28.5">
      <c r="A469" s="12" t="str">
        <f>[1]Source!E211</f>
        <v>93,1</v>
      </c>
      <c r="B469" s="12" t="str">
        <f>[1]Source!F211</f>
        <v>302-9009</v>
      </c>
      <c r="C469" s="8" t="str">
        <f>[1]Source!G211</f>
        <v>Клапан обратный межфланцевый Ду 125. CV16-150 СЕРЕХ.</v>
      </c>
      <c r="D469" s="2">
        <f>[1]Source!I211</f>
        <v>4</v>
      </c>
      <c r="E469" s="22">
        <f>[1]Source!AB211</f>
        <v>5084.75</v>
      </c>
      <c r="F469" s="22">
        <f>[1]Source!AD211</f>
        <v>0</v>
      </c>
      <c r="G469" s="14">
        <f>[1]Source!O211</f>
        <v>20339</v>
      </c>
      <c r="H469" s="14">
        <f>[1]Source!S211</f>
        <v>0</v>
      </c>
      <c r="I469" s="23">
        <f>[1]Source!Q211</f>
        <v>0</v>
      </c>
      <c r="J469" s="23">
        <f>[1]Source!AH211</f>
        <v>0</v>
      </c>
      <c r="K469" s="23">
        <f>[1]Source!U211</f>
        <v>0</v>
      </c>
    </row>
    <row r="470" spans="1:11" ht="14.25">
      <c r="C470" s="16" t="str">
        <f>[1]Source!H211</f>
        <v>шт.</v>
      </c>
      <c r="D470" s="2"/>
      <c r="E470" s="17">
        <f>[1]Source!AF211</f>
        <v>0</v>
      </c>
      <c r="F470" s="17">
        <f>[1]Source!AE211</f>
        <v>0</v>
      </c>
      <c r="G470" s="14"/>
      <c r="H470" s="14"/>
      <c r="I470" s="14">
        <f>[1]Source!R211</f>
        <v>0</v>
      </c>
      <c r="J470" s="14">
        <f>[1]Source!AI211</f>
        <v>0</v>
      </c>
      <c r="K470" s="14">
        <f>[1]Source!V211</f>
        <v>0</v>
      </c>
    </row>
    <row r="471" spans="1:11" ht="57">
      <c r="A471" s="12" t="str">
        <f>[1]Source!E212</f>
        <v>93,2</v>
      </c>
      <c r="B471" s="12" t="str">
        <f>[1]Source!F212</f>
        <v>507-0987</v>
      </c>
      <c r="C471" s="8" t="str">
        <f>[1]Source!G212</f>
        <v>Фланцы стальные плоские приварные из стали ВСт3сп2, ВСт3сп3, давлением 1,0 МПа (10 кгс/см2), диаметром 125 мм</v>
      </c>
      <c r="D471" s="2">
        <f>[1]Source!I212</f>
        <v>-8</v>
      </c>
      <c r="E471" s="22">
        <f>[1]Source!AB212</f>
        <v>61</v>
      </c>
      <c r="F471" s="22">
        <f>[1]Source!AD212</f>
        <v>0</v>
      </c>
      <c r="G471" s="14">
        <f>[1]Source!O212</f>
        <v>-3254.96</v>
      </c>
      <c r="H471" s="14">
        <f>[1]Source!S212</f>
        <v>0</v>
      </c>
      <c r="I471" s="23">
        <f>[1]Source!Q212</f>
        <v>0</v>
      </c>
      <c r="J471" s="23">
        <f>[1]Source!AH212</f>
        <v>0</v>
      </c>
      <c r="K471" s="23">
        <f>[1]Source!U212</f>
        <v>0</v>
      </c>
    </row>
    <row r="472" spans="1:11" ht="14.25">
      <c r="C472" s="16" t="str">
        <f>[1]Source!H212</f>
        <v>шт.</v>
      </c>
      <c r="D472" s="2"/>
      <c r="E472" s="17">
        <f>[1]Source!AF212</f>
        <v>0</v>
      </c>
      <c r="F472" s="17">
        <f>[1]Source!AE212</f>
        <v>0</v>
      </c>
      <c r="G472" s="14"/>
      <c r="H472" s="14"/>
      <c r="I472" s="14">
        <f>[1]Source!R212</f>
        <v>0</v>
      </c>
      <c r="J472" s="14">
        <f>[1]Source!AI212</f>
        <v>0</v>
      </c>
      <c r="K472" s="14">
        <f>[1]Source!V212</f>
        <v>0</v>
      </c>
    </row>
    <row r="473" spans="1:11" ht="28.5">
      <c r="A473" s="12" t="str">
        <f>[1]Source!E213</f>
        <v>93,3</v>
      </c>
      <c r="B473" s="12" t="str">
        <f>[1]Source!F213</f>
        <v>Прайс-лист.</v>
      </c>
      <c r="C473" s="8" t="str">
        <f>[1]Source!G213</f>
        <v>Фланец (стыковая накладка) Д=160 СЕРЕХ</v>
      </c>
      <c r="D473" s="2">
        <f>[1]Source!I213</f>
        <v>8</v>
      </c>
      <c r="E473" s="22">
        <f>[1]Source!AB213</f>
        <v>635.59</v>
      </c>
      <c r="F473" s="22">
        <f>[1]Source!AD213</f>
        <v>0</v>
      </c>
      <c r="G473" s="14">
        <f>[1]Source!O213</f>
        <v>5084.72</v>
      </c>
      <c r="H473" s="14">
        <f>[1]Source!S213</f>
        <v>0</v>
      </c>
      <c r="I473" s="23">
        <f>[1]Source!Q213</f>
        <v>0</v>
      </c>
      <c r="J473" s="23">
        <f>[1]Source!AH213</f>
        <v>0</v>
      </c>
      <c r="K473" s="23">
        <f>[1]Source!U213</f>
        <v>0</v>
      </c>
    </row>
    <row r="474" spans="1:11" ht="14.25">
      <c r="C474" s="16" t="str">
        <f>[1]Source!H213</f>
        <v>шт.</v>
      </c>
      <c r="D474" s="2"/>
      <c r="E474" s="17">
        <f>[1]Source!AF213</f>
        <v>0</v>
      </c>
      <c r="F474" s="17">
        <f>[1]Source!AE213</f>
        <v>0</v>
      </c>
      <c r="G474" s="14"/>
      <c r="H474" s="14"/>
      <c r="I474" s="14">
        <f>[1]Source!R213</f>
        <v>0</v>
      </c>
      <c r="J474" s="14">
        <f>[1]Source!AI213</f>
        <v>0</v>
      </c>
      <c r="K474" s="14">
        <f>[1]Source!V213</f>
        <v>0</v>
      </c>
    </row>
    <row r="475" spans="1:11" ht="28.5">
      <c r="A475" s="12" t="str">
        <f>[1]Source!E214</f>
        <v>93,4</v>
      </c>
      <c r="B475" s="12" t="str">
        <f>[1]Source!F214</f>
        <v>Прайс-лист.</v>
      </c>
      <c r="C475" s="8" t="str">
        <f>[1]Source!G214</f>
        <v>Фланцевый переход (укороченный фланец) Д=160 СЕРЕХ.</v>
      </c>
      <c r="D475" s="2">
        <f>[1]Source!I214</f>
        <v>8</v>
      </c>
      <c r="E475" s="22">
        <f>[1]Source!AB214</f>
        <v>805.08</v>
      </c>
      <c r="F475" s="22">
        <f>[1]Source!AD214</f>
        <v>0</v>
      </c>
      <c r="G475" s="14">
        <f>[1]Source!O214</f>
        <v>6440.64</v>
      </c>
      <c r="H475" s="14">
        <f>[1]Source!S214</f>
        <v>0</v>
      </c>
      <c r="I475" s="23">
        <f>[1]Source!Q214</f>
        <v>0</v>
      </c>
      <c r="J475" s="23">
        <f>[1]Source!AH214</f>
        <v>0</v>
      </c>
      <c r="K475" s="23">
        <f>[1]Source!U214</f>
        <v>0</v>
      </c>
    </row>
    <row r="476" spans="1:11" ht="14.25">
      <c r="C476" s="16" t="str">
        <f>[1]Source!H214</f>
        <v>шт.</v>
      </c>
      <c r="D476" s="2"/>
      <c r="E476" s="17">
        <f>[1]Source!AF214</f>
        <v>0</v>
      </c>
      <c r="F476" s="17">
        <f>[1]Source!AE214</f>
        <v>0</v>
      </c>
      <c r="G476" s="14"/>
      <c r="H476" s="14"/>
      <c r="I476" s="14">
        <f>[1]Source!R214</f>
        <v>0</v>
      </c>
      <c r="J476" s="14">
        <f>[1]Source!AI214</f>
        <v>0</v>
      </c>
      <c r="K476" s="14">
        <f>[1]Source!V214</f>
        <v>0</v>
      </c>
    </row>
    <row r="477" spans="1:11" ht="14.25">
      <c r="A477" s="12" t="str">
        <f>[1]Source!E215</f>
        <v>93,5</v>
      </c>
      <c r="B477" s="12" t="str">
        <f>[1]Source!F215</f>
        <v>Прайс-лист.</v>
      </c>
      <c r="C477" s="8" t="str">
        <f>[1]Source!G215</f>
        <v>Плоская прокладка Д=160. СЕРЕХ.</v>
      </c>
      <c r="D477" s="2">
        <f>[1]Source!I215</f>
        <v>8</v>
      </c>
      <c r="E477" s="22">
        <f>[1]Source!AB215</f>
        <v>233.9</v>
      </c>
      <c r="F477" s="22">
        <f>[1]Source!AD215</f>
        <v>0</v>
      </c>
      <c r="G477" s="14">
        <f>[1]Source!O215</f>
        <v>1871.2</v>
      </c>
      <c r="H477" s="14">
        <f>[1]Source!S215</f>
        <v>0</v>
      </c>
      <c r="I477" s="23">
        <f>[1]Source!Q215</f>
        <v>0</v>
      </c>
      <c r="J477" s="23">
        <f>[1]Source!AH215</f>
        <v>0</v>
      </c>
      <c r="K477" s="23">
        <f>[1]Source!U215</f>
        <v>0</v>
      </c>
    </row>
    <row r="478" spans="1:11" ht="14.25">
      <c r="C478" s="16" t="str">
        <f>[1]Source!H215</f>
        <v>шт.</v>
      </c>
      <c r="D478" s="2"/>
      <c r="E478" s="17">
        <f>[1]Source!AF215</f>
        <v>0</v>
      </c>
      <c r="F478" s="17">
        <f>[1]Source!AE215</f>
        <v>0</v>
      </c>
      <c r="G478" s="14"/>
      <c r="H478" s="14"/>
      <c r="I478" s="14">
        <f>[1]Source!R215</f>
        <v>0</v>
      </c>
      <c r="J478" s="14">
        <f>[1]Source!AI215</f>
        <v>0</v>
      </c>
      <c r="K478" s="14">
        <f>[1]Source!V215</f>
        <v>0</v>
      </c>
    </row>
    <row r="479" spans="1:11" ht="42.75">
      <c r="A479" s="12" t="str">
        <f>[1]Source!E216</f>
        <v>94</v>
      </c>
      <c r="B479" s="12" t="str">
        <f>[1]Source!F216</f>
        <v>06-01-015-7</v>
      </c>
      <c r="C479" s="8" t="str">
        <f>[1]Source!G216</f>
        <v>Установка закладных деталей весом до 4 кг в бассейне карантина ластоногих (нерпа).</v>
      </c>
      <c r="D479" s="2">
        <f>[1]Source!I216</f>
        <v>0.3</v>
      </c>
      <c r="E479" s="22">
        <f>[1]Source!AB216</f>
        <v>9091.4784999999993</v>
      </c>
      <c r="F479" s="22">
        <f>[1]Source!AD216</f>
        <v>40.365000000000002</v>
      </c>
      <c r="G479" s="14">
        <f>[1]Source!O216</f>
        <v>25412.33</v>
      </c>
      <c r="H479" s="14">
        <f>[1]Source!S216</f>
        <v>15802.82</v>
      </c>
      <c r="I479" s="23">
        <f>[1]Source!Q216</f>
        <v>82.71</v>
      </c>
      <c r="J479" s="23">
        <f>[1]Source!AH216</f>
        <v>248.19299999999998</v>
      </c>
      <c r="K479" s="23">
        <f>[1]Source!U216</f>
        <v>74.457899999999995</v>
      </c>
    </row>
    <row r="480" spans="1:11" ht="14.25">
      <c r="C480" s="16" t="str">
        <f>[1]Source!H216</f>
        <v>1 Т</v>
      </c>
      <c r="D480" s="2"/>
      <c r="E480" s="17">
        <f>[1]Source!AF216</f>
        <v>2251.1134999999999</v>
      </c>
      <c r="F480" s="17">
        <f>[1]Source!AE216</f>
        <v>2.3344999999999998</v>
      </c>
      <c r="G480" s="14"/>
      <c r="H480" s="14"/>
      <c r="I480" s="14">
        <f>[1]Source!R216</f>
        <v>16.39</v>
      </c>
      <c r="J480" s="14">
        <f>[1]Source!AI216</f>
        <v>0.17249999999999999</v>
      </c>
      <c r="K480" s="14">
        <f>[1]Source!V216</f>
        <v>5.1749999999999997E-2</v>
      </c>
    </row>
    <row r="481" spans="1:11">
      <c r="C481" s="18" t="s">
        <v>22</v>
      </c>
      <c r="D481" s="19">
        <f>[1]Source!BZ216</f>
        <v>105</v>
      </c>
      <c r="E481" s="20">
        <f>([1]Source!AF216+[1]Source!AE216)*[1]Source!FX216/100</f>
        <v>2366.1203999999998</v>
      </c>
      <c r="F481" s="19"/>
      <c r="G481" s="21">
        <f>[1]Source!X216</f>
        <v>14079.1</v>
      </c>
      <c r="H481" s="19" t="str">
        <f>CONCATENATE([1]Source!FV216, "=", [1]Source!AT216, "%")</f>
        <v>*0,85=89%</v>
      </c>
      <c r="I481" s="19"/>
      <c r="J481" s="19"/>
      <c r="K481" s="19"/>
    </row>
    <row r="482" spans="1:11">
      <c r="C482" s="18" t="s">
        <v>23</v>
      </c>
      <c r="D482" s="19">
        <f>[1]Source!CA216</f>
        <v>65</v>
      </c>
      <c r="E482" s="20">
        <f>([1]Source!AF216+[1]Source!AE216)*[1]Source!FY216/100</f>
        <v>1464.7411999999999</v>
      </c>
      <c r="F482" s="19"/>
      <c r="G482" s="21">
        <f>[1]Source!Y216</f>
        <v>8225.99</v>
      </c>
      <c r="H482" s="19" t="str">
        <f>CONCATENATE([1]Source!FW216, "=", [1]Source!AU216, "%")</f>
        <v>*0,8=52%</v>
      </c>
      <c r="I482" s="19"/>
      <c r="J482" s="19"/>
      <c r="K482" s="19"/>
    </row>
    <row r="483" spans="1:11">
      <c r="C483" s="18" t="s">
        <v>24</v>
      </c>
      <c r="D483" s="19"/>
      <c r="E483" s="20">
        <f>(([1]Source!AF216+[1]Source!AE216)*[1]Source!FX216/100)+(([1]Source!AF216+[1]Source!AE216)*[1]Source!FY216/100)+[1]Source!AB216</f>
        <v>12922.340099999999</v>
      </c>
      <c r="F483" s="19"/>
      <c r="G483" s="21">
        <f>[1]Source!O216+[1]Source!X216+[1]Source!Y216</f>
        <v>47717.42</v>
      </c>
      <c r="H483" s="19"/>
      <c r="I483" s="19"/>
      <c r="J483" s="19"/>
      <c r="K483" s="19"/>
    </row>
    <row r="484" spans="1:11" ht="85.5">
      <c r="A484" s="12" t="str">
        <f>[1]Source!E217</f>
        <v>94,1</v>
      </c>
      <c r="B484" s="12" t="str">
        <f>[1]Source!F217</f>
        <v>204-0064</v>
      </c>
      <c r="C484" s="8" t="str">
        <f>[1]Source!G217</f>
        <v>Детали закладные и накладные изготовленные с применением сварки, гнутья, сверления (пробивки) отверстий (при наличии одной из этих операций или всего перечня в любых сочетаниях) поставляемые отдельно</v>
      </c>
      <c r="D484" s="2">
        <f>[1]Source!I217</f>
        <v>-0.3</v>
      </c>
      <c r="E484" s="22">
        <f>[1]Source!AB217</f>
        <v>6800</v>
      </c>
      <c r="F484" s="22">
        <f>[1]Source!AD217</f>
        <v>0</v>
      </c>
      <c r="G484" s="14">
        <f>[1]Source!O217</f>
        <v>-9526.7999999999993</v>
      </c>
      <c r="H484" s="14">
        <f>[1]Source!S217</f>
        <v>0</v>
      </c>
      <c r="I484" s="23">
        <f>[1]Source!Q217</f>
        <v>0</v>
      </c>
      <c r="J484" s="23">
        <f>[1]Source!AH217</f>
        <v>0</v>
      </c>
      <c r="K484" s="23">
        <f>[1]Source!U217</f>
        <v>0</v>
      </c>
    </row>
    <row r="485" spans="1:11" ht="14.25">
      <c r="C485" s="16" t="str">
        <f>[1]Source!H217</f>
        <v>т</v>
      </c>
      <c r="D485" s="2"/>
      <c r="E485" s="17">
        <f>[1]Source!AF217</f>
        <v>0</v>
      </c>
      <c r="F485" s="17">
        <f>[1]Source!AE217</f>
        <v>0</v>
      </c>
      <c r="G485" s="14"/>
      <c r="H485" s="14"/>
      <c r="I485" s="14">
        <f>[1]Source!R217</f>
        <v>0</v>
      </c>
      <c r="J485" s="14">
        <f>[1]Source!AI217</f>
        <v>0</v>
      </c>
      <c r="K485" s="14">
        <f>[1]Source!V217</f>
        <v>0</v>
      </c>
    </row>
    <row r="486" spans="1:11" ht="28.5">
      <c r="A486" s="12" t="str">
        <f>[1]Source!E218</f>
        <v>94,2</v>
      </c>
      <c r="B486" s="12" t="str">
        <f>[1]Source!F218</f>
        <v>Прайс-лист.</v>
      </c>
      <c r="C486" s="8" t="str">
        <f>[1]Source!G218</f>
        <v>Донный слив 512х512 Д=100 мм. Astral (20289).</v>
      </c>
      <c r="D486" s="2">
        <f>[1]Source!I218</f>
        <v>1</v>
      </c>
      <c r="E486" s="22">
        <f>[1]Source!AB218</f>
        <v>42288.14</v>
      </c>
      <c r="F486" s="22">
        <f>[1]Source!AD218</f>
        <v>0</v>
      </c>
      <c r="G486" s="14">
        <f>[1]Source!O218</f>
        <v>42288.14</v>
      </c>
      <c r="H486" s="14">
        <f>[1]Source!S218</f>
        <v>0</v>
      </c>
      <c r="I486" s="23">
        <f>[1]Source!Q218</f>
        <v>0</v>
      </c>
      <c r="J486" s="23">
        <f>[1]Source!AH218</f>
        <v>0</v>
      </c>
      <c r="K486" s="23">
        <f>[1]Source!U218</f>
        <v>0</v>
      </c>
    </row>
    <row r="487" spans="1:11" ht="14.25">
      <c r="C487" s="16" t="str">
        <f>[1]Source!H218</f>
        <v>ШТ</v>
      </c>
      <c r="D487" s="2"/>
      <c r="E487" s="17">
        <f>[1]Source!AF218</f>
        <v>0</v>
      </c>
      <c r="F487" s="17">
        <f>[1]Source!AE218</f>
        <v>0</v>
      </c>
      <c r="G487" s="14"/>
      <c r="H487" s="14"/>
      <c r="I487" s="14">
        <f>[1]Source!R218</f>
        <v>0</v>
      </c>
      <c r="J487" s="14">
        <f>[1]Source!AI218</f>
        <v>0</v>
      </c>
      <c r="K487" s="14">
        <f>[1]Source!V218</f>
        <v>0</v>
      </c>
    </row>
    <row r="488" spans="1:11" ht="14.25">
      <c r="A488" s="12" t="str">
        <f>[1]Source!E219</f>
        <v>94,3</v>
      </c>
      <c r="B488" s="12" t="str">
        <f>[1]Source!F219</f>
        <v>Прайс-лист.</v>
      </c>
      <c r="C488" s="8" t="str">
        <f>[1]Source!G219</f>
        <v>Скиммер Д=100 мм.</v>
      </c>
      <c r="D488" s="2">
        <f>[1]Source!I219</f>
        <v>8</v>
      </c>
      <c r="E488" s="22">
        <f>[1]Source!AB219</f>
        <v>23389.83</v>
      </c>
      <c r="F488" s="22">
        <f>[1]Source!AD219</f>
        <v>0</v>
      </c>
      <c r="G488" s="14">
        <f>[1]Source!O219</f>
        <v>187118.64</v>
      </c>
      <c r="H488" s="14">
        <f>[1]Source!S219</f>
        <v>0</v>
      </c>
      <c r="I488" s="23">
        <f>[1]Source!Q219</f>
        <v>0</v>
      </c>
      <c r="J488" s="23">
        <f>[1]Source!AH219</f>
        <v>0</v>
      </c>
      <c r="K488" s="23">
        <f>[1]Source!U219</f>
        <v>0</v>
      </c>
    </row>
    <row r="489" spans="1:11" ht="14.25">
      <c r="C489" s="16" t="str">
        <f>[1]Source!H219</f>
        <v>ШТ</v>
      </c>
      <c r="D489" s="2"/>
      <c r="E489" s="17">
        <f>[1]Source!AF219</f>
        <v>0</v>
      </c>
      <c r="F489" s="17">
        <f>[1]Source!AE219</f>
        <v>0</v>
      </c>
      <c r="G489" s="14"/>
      <c r="H489" s="14"/>
      <c r="I489" s="14">
        <f>[1]Source!R219</f>
        <v>0</v>
      </c>
      <c r="J489" s="14">
        <f>[1]Source!AI219</f>
        <v>0</v>
      </c>
      <c r="K489" s="14">
        <f>[1]Source!V219</f>
        <v>0</v>
      </c>
    </row>
    <row r="490" spans="1:11" ht="28.5">
      <c r="A490" s="12" t="str">
        <f>[1]Source!E220</f>
        <v>94,4</v>
      </c>
      <c r="B490" s="12" t="str">
        <f>[1]Source!F220</f>
        <v>Прайс-лист.</v>
      </c>
      <c r="C490" s="8" t="str">
        <f>[1]Source!G220</f>
        <v>Напорные форсунки Д=50 мм. Astral (340).</v>
      </c>
      <c r="D490" s="2">
        <f>[1]Source!I220</f>
        <v>4</v>
      </c>
      <c r="E490" s="22">
        <f>[1]Source!AB220</f>
        <v>847.46</v>
      </c>
      <c r="F490" s="22">
        <f>[1]Source!AD220</f>
        <v>0</v>
      </c>
      <c r="G490" s="14">
        <f>[1]Source!O220</f>
        <v>3389.84</v>
      </c>
      <c r="H490" s="14">
        <f>[1]Source!S220</f>
        <v>0</v>
      </c>
      <c r="I490" s="23">
        <f>[1]Source!Q220</f>
        <v>0</v>
      </c>
      <c r="J490" s="23">
        <f>[1]Source!AH220</f>
        <v>0</v>
      </c>
      <c r="K490" s="23">
        <f>[1]Source!U220</f>
        <v>0</v>
      </c>
    </row>
    <row r="491" spans="1:11" ht="14.25">
      <c r="C491" s="16" t="str">
        <f>[1]Source!H220</f>
        <v>ШТ</v>
      </c>
      <c r="D491" s="2"/>
      <c r="E491" s="17">
        <f>[1]Source!AF220</f>
        <v>0</v>
      </c>
      <c r="F491" s="17">
        <f>[1]Source!AE220</f>
        <v>0</v>
      </c>
      <c r="G491" s="14"/>
      <c r="H491" s="14"/>
      <c r="I491" s="14">
        <f>[1]Source!R220</f>
        <v>0</v>
      </c>
      <c r="J491" s="14">
        <f>[1]Source!AI220</f>
        <v>0</v>
      </c>
      <c r="K491" s="14">
        <f>[1]Source!V220</f>
        <v>0</v>
      </c>
    </row>
    <row r="492" spans="1:11" ht="28.5">
      <c r="A492" s="12" t="str">
        <f>[1]Source!E221</f>
        <v>94,5</v>
      </c>
      <c r="B492" s="12" t="str">
        <f>[1]Source!F221</f>
        <v>Прайс-лист.</v>
      </c>
      <c r="C492" s="8" t="str">
        <f>[1]Source!G221</f>
        <v>Деталь прохода через бетон Astral (15658).</v>
      </c>
      <c r="D492" s="2">
        <f>[1]Source!I221</f>
        <v>4</v>
      </c>
      <c r="E492" s="22">
        <f>[1]Source!AB221</f>
        <v>1440.68</v>
      </c>
      <c r="F492" s="22">
        <f>[1]Source!AD221</f>
        <v>0</v>
      </c>
      <c r="G492" s="14">
        <f>[1]Source!O221</f>
        <v>5762.72</v>
      </c>
      <c r="H492" s="14">
        <f>[1]Source!S221</f>
        <v>0</v>
      </c>
      <c r="I492" s="23">
        <f>[1]Source!Q221</f>
        <v>0</v>
      </c>
      <c r="J492" s="23">
        <f>[1]Source!AH221</f>
        <v>0</v>
      </c>
      <c r="K492" s="23">
        <f>[1]Source!U221</f>
        <v>0</v>
      </c>
    </row>
    <row r="493" spans="1:11" ht="14.25">
      <c r="C493" s="16" t="str">
        <f>[1]Source!H221</f>
        <v>ШТ</v>
      </c>
      <c r="D493" s="2"/>
      <c r="E493" s="17">
        <f>[1]Source!AF221</f>
        <v>0</v>
      </c>
      <c r="F493" s="17">
        <f>[1]Source!AE221</f>
        <v>0</v>
      </c>
      <c r="G493" s="14"/>
      <c r="H493" s="14"/>
      <c r="I493" s="14">
        <f>[1]Source!R221</f>
        <v>0</v>
      </c>
      <c r="J493" s="14">
        <f>[1]Source!AI221</f>
        <v>0</v>
      </c>
      <c r="K493" s="14">
        <f>[1]Source!V221</f>
        <v>0</v>
      </c>
    </row>
    <row r="494" spans="1:11" ht="57">
      <c r="A494" s="12" t="str">
        <f>[1]Source!E222</f>
        <v>95</v>
      </c>
      <c r="B494" s="12" t="str">
        <f>[1]Source!F222</f>
        <v>16-04-002-7</v>
      </c>
      <c r="C494" s="8" t="str">
        <f>[1]Source!G222</f>
        <v>Прокладка трубопроводов водоснабжения из напорных полиэтиленовых труб наружным диаметром 75 мм</v>
      </c>
      <c r="D494" s="2">
        <f>[1]Source!I222</f>
        <v>1</v>
      </c>
      <c r="E494" s="22">
        <f>[1]Source!AB222</f>
        <v>9562.4874999999993</v>
      </c>
      <c r="F494" s="22">
        <f>[1]Source!AD222</f>
        <v>1992.2945</v>
      </c>
      <c r="G494" s="14">
        <f>[1]Source!O222</f>
        <v>63827.99</v>
      </c>
      <c r="H494" s="14">
        <f>[1]Source!S222</f>
        <v>41560.339999999997</v>
      </c>
      <c r="I494" s="23">
        <f>[1]Source!Q222</f>
        <v>13228.84</v>
      </c>
      <c r="J494" s="23">
        <f>[1]Source!AH222</f>
        <v>186.76</v>
      </c>
      <c r="K494" s="23">
        <f>[1]Source!U222</f>
        <v>186.76</v>
      </c>
    </row>
    <row r="495" spans="1:11" ht="14.25">
      <c r="C495" s="16" t="str">
        <f>[1]Source!H222</f>
        <v>100 м трубопровода</v>
      </c>
      <c r="D495" s="2"/>
      <c r="E495" s="17">
        <f>[1]Source!AF222</f>
        <v>1776.0830000000001</v>
      </c>
      <c r="F495" s="17">
        <f>[1]Source!AE222</f>
        <v>263.46499999999997</v>
      </c>
      <c r="G495" s="14"/>
      <c r="H495" s="14"/>
      <c r="I495" s="14">
        <f>[1]Source!R222</f>
        <v>6165.08</v>
      </c>
      <c r="J495" s="14">
        <f>[1]Source!AI222</f>
        <v>19.515499999999996</v>
      </c>
      <c r="K495" s="14">
        <f>[1]Source!V222</f>
        <v>19.515499999999996</v>
      </c>
    </row>
    <row r="496" spans="1:11">
      <c r="C496" s="18" t="s">
        <v>22</v>
      </c>
      <c r="D496" s="19">
        <f>[1]Source!BZ222</f>
        <v>128</v>
      </c>
      <c r="E496" s="20">
        <f>([1]Source!AF222+[1]Source!AE222)*[1]Source!FX222/100</f>
        <v>2610.6214399999999</v>
      </c>
      <c r="F496" s="19"/>
      <c r="G496" s="21">
        <f>[1]Source!X222</f>
        <v>52020.71</v>
      </c>
      <c r="H496" s="19" t="str">
        <f>CONCATENATE([1]Source!FV222, "=", [1]Source!AT222, "%")</f>
        <v>*0,85=109%</v>
      </c>
      <c r="I496" s="19"/>
      <c r="J496" s="19"/>
      <c r="K496" s="19"/>
    </row>
    <row r="497" spans="1:11">
      <c r="C497" s="18" t="s">
        <v>23</v>
      </c>
      <c r="D497" s="19">
        <f>[1]Source!CA222</f>
        <v>83</v>
      </c>
      <c r="E497" s="20">
        <f>([1]Source!AF222+[1]Source!AE222)*[1]Source!FY222/100</f>
        <v>1692.82484</v>
      </c>
      <c r="F497" s="19"/>
      <c r="G497" s="21">
        <f>[1]Source!Y222</f>
        <v>31498.78</v>
      </c>
      <c r="H497" s="19" t="str">
        <f>CONCATENATE([1]Source!FW222, "=", [1]Source!AU222, "%")</f>
        <v>*0,8=66%</v>
      </c>
      <c r="I497" s="19"/>
      <c r="J497" s="19"/>
      <c r="K497" s="19"/>
    </row>
    <row r="498" spans="1:11">
      <c r="C498" s="18" t="s">
        <v>24</v>
      </c>
      <c r="D498" s="19"/>
      <c r="E498" s="20">
        <f>(([1]Source!AF222+[1]Source!AE222)*[1]Source!FX222/100)+(([1]Source!AF222+[1]Source!AE222)*[1]Source!FY222/100)+[1]Source!AB222</f>
        <v>13865.933779999999</v>
      </c>
      <c r="F498" s="19"/>
      <c r="G498" s="21">
        <f>[1]Source!O222+[1]Source!X222+[1]Source!Y222</f>
        <v>147347.47999999998</v>
      </c>
      <c r="H498" s="19"/>
      <c r="I498" s="19"/>
      <c r="J498" s="19"/>
      <c r="K498" s="19"/>
    </row>
    <row r="499" spans="1:11" ht="14.25">
      <c r="A499" s="12" t="str">
        <f>[1]Source!E223</f>
        <v>95,1</v>
      </c>
      <c r="B499" s="12" t="str">
        <f>[1]Source!F223</f>
        <v>103-9140</v>
      </c>
      <c r="C499" s="8" t="str">
        <f>[1]Source!G223</f>
        <v>Арматура муфтовая</v>
      </c>
      <c r="D499" s="2">
        <f>[1]Source!I223</f>
        <v>35</v>
      </c>
      <c r="E499" s="22">
        <f>[1]Source!AB223</f>
        <v>36.44</v>
      </c>
      <c r="F499" s="22">
        <f>[1]Source!AD223</f>
        <v>0</v>
      </c>
      <c r="G499" s="14">
        <f>[1]Source!O223</f>
        <v>1275.4000000000001</v>
      </c>
      <c r="H499" s="14">
        <f>[1]Source!S223</f>
        <v>0</v>
      </c>
      <c r="I499" s="23">
        <f>[1]Source!Q223</f>
        <v>0</v>
      </c>
      <c r="J499" s="23">
        <f>[1]Source!AH223</f>
        <v>0</v>
      </c>
      <c r="K499" s="23">
        <f>[1]Source!U223</f>
        <v>0</v>
      </c>
    </row>
    <row r="500" spans="1:11" ht="14.25">
      <c r="C500" s="16" t="str">
        <f>[1]Source!H223</f>
        <v>шт.</v>
      </c>
      <c r="D500" s="2"/>
      <c r="E500" s="17">
        <f>[1]Source!AF223</f>
        <v>0</v>
      </c>
      <c r="F500" s="17">
        <f>[1]Source!AE223</f>
        <v>0</v>
      </c>
      <c r="G500" s="14"/>
      <c r="H500" s="14"/>
      <c r="I500" s="14">
        <f>[1]Source!R223</f>
        <v>0</v>
      </c>
      <c r="J500" s="14">
        <f>[1]Source!AI223</f>
        <v>0</v>
      </c>
      <c r="K500" s="14">
        <f>[1]Source!V223</f>
        <v>0</v>
      </c>
    </row>
    <row r="501" spans="1:11" ht="14.25">
      <c r="A501" s="12" t="str">
        <f>[1]Source!E224</f>
        <v>95,2</v>
      </c>
      <c r="B501" s="12" t="str">
        <f>[1]Source!F224</f>
        <v>301-9240</v>
      </c>
      <c r="C501" s="8" t="str">
        <f>[1]Source!G224</f>
        <v>Крепления</v>
      </c>
      <c r="D501" s="2">
        <f>[1]Source!I224</f>
        <v>10</v>
      </c>
      <c r="E501" s="22">
        <f>[1]Source!AB224</f>
        <v>101.69</v>
      </c>
      <c r="F501" s="22">
        <f>[1]Source!AD224</f>
        <v>0</v>
      </c>
      <c r="G501" s="14">
        <f>[1]Source!O224</f>
        <v>1016.9</v>
      </c>
      <c r="H501" s="14">
        <f>[1]Source!S224</f>
        <v>0</v>
      </c>
      <c r="I501" s="23">
        <f>[1]Source!Q224</f>
        <v>0</v>
      </c>
      <c r="J501" s="23">
        <f>[1]Source!AH224</f>
        <v>0</v>
      </c>
      <c r="K501" s="23">
        <f>[1]Source!U224</f>
        <v>0</v>
      </c>
    </row>
    <row r="502" spans="1:11" ht="14.25">
      <c r="C502" s="16" t="str">
        <f>[1]Source!H224</f>
        <v>кг</v>
      </c>
      <c r="D502" s="2"/>
      <c r="E502" s="17">
        <f>[1]Source!AF224</f>
        <v>0</v>
      </c>
      <c r="F502" s="17">
        <f>[1]Source!AE224</f>
        <v>0</v>
      </c>
      <c r="G502" s="14"/>
      <c r="H502" s="14"/>
      <c r="I502" s="14">
        <f>[1]Source!R224</f>
        <v>0</v>
      </c>
      <c r="J502" s="14">
        <f>[1]Source!AI224</f>
        <v>0</v>
      </c>
      <c r="K502" s="14">
        <f>[1]Source!V224</f>
        <v>0</v>
      </c>
    </row>
    <row r="503" spans="1:11" ht="28.5">
      <c r="A503" s="12" t="str">
        <f>[1]Source!E225</f>
        <v>95,3</v>
      </c>
      <c r="B503" s="12" t="str">
        <f>[1]Source!F225</f>
        <v>302-9911</v>
      </c>
      <c r="C503" s="8" t="str">
        <f>[1]Source!G225</f>
        <v>Фасонные и соединительные части к полиэтиленовым трубам</v>
      </c>
      <c r="D503" s="2">
        <f>[1]Source!I225</f>
        <v>12</v>
      </c>
      <c r="E503" s="22">
        <f>[1]Source!AB225</f>
        <v>398.31</v>
      </c>
      <c r="F503" s="22">
        <f>[1]Source!AD225</f>
        <v>0</v>
      </c>
      <c r="G503" s="14">
        <f>[1]Source!O225</f>
        <v>4779.72</v>
      </c>
      <c r="H503" s="14">
        <f>[1]Source!S225</f>
        <v>0</v>
      </c>
      <c r="I503" s="23">
        <f>[1]Source!Q225</f>
        <v>0</v>
      </c>
      <c r="J503" s="23">
        <f>[1]Source!AH225</f>
        <v>0</v>
      </c>
      <c r="K503" s="23">
        <f>[1]Source!U225</f>
        <v>0</v>
      </c>
    </row>
    <row r="504" spans="1:11" ht="14.25">
      <c r="C504" s="16" t="str">
        <f>[1]Source!H225</f>
        <v>шт.</v>
      </c>
      <c r="D504" s="2"/>
      <c r="E504" s="17">
        <f>[1]Source!AF225</f>
        <v>0</v>
      </c>
      <c r="F504" s="17">
        <f>[1]Source!AE225</f>
        <v>0</v>
      </c>
      <c r="G504" s="14"/>
      <c r="H504" s="14"/>
      <c r="I504" s="14">
        <f>[1]Source!R225</f>
        <v>0</v>
      </c>
      <c r="J504" s="14">
        <f>[1]Source!AI225</f>
        <v>0</v>
      </c>
      <c r="K504" s="14">
        <f>[1]Source!V225</f>
        <v>0</v>
      </c>
    </row>
    <row r="505" spans="1:11" ht="42.75">
      <c r="A505" s="12" t="str">
        <f>[1]Source!E226</f>
        <v>96</v>
      </c>
      <c r="B505" s="12" t="str">
        <f>[1]Source!F226</f>
        <v>м37-01-002-3</v>
      </c>
      <c r="C505" s="8" t="str">
        <f>[1]Source!G226</f>
        <v>Монтаж оборудования без механизмов в помещении, масса оборудования 0,1 т</v>
      </c>
      <c r="D505" s="2">
        <f>[1]Source!I226</f>
        <v>4</v>
      </c>
      <c r="E505" s="22">
        <f>[1]Source!AB226</f>
        <v>612.07799999999997</v>
      </c>
      <c r="F505" s="22">
        <f>[1]Source!AD226</f>
        <v>88.463999999999999</v>
      </c>
      <c r="G505" s="14">
        <f>[1]Source!O226</f>
        <v>32074.11</v>
      </c>
      <c r="H505" s="14">
        <f>[1]Source!S226</f>
        <v>25880.77</v>
      </c>
      <c r="I505" s="23">
        <f>[1]Source!Q226</f>
        <v>1804.67</v>
      </c>
      <c r="J505" s="23">
        <f>[1]Source!AH226</f>
        <v>30.12</v>
      </c>
      <c r="K505" s="23">
        <f>[1]Source!U226</f>
        <v>120.48</v>
      </c>
    </row>
    <row r="506" spans="1:11" ht="14.25">
      <c r="C506" s="16" t="str">
        <f>[1]Source!H226</f>
        <v>1  ШТ.</v>
      </c>
      <c r="D506" s="2"/>
      <c r="E506" s="17">
        <f>[1]Source!AF226</f>
        <v>276.50400000000002</v>
      </c>
      <c r="F506" s="17">
        <f>[1]Source!AE226</f>
        <v>4.8600000000000003</v>
      </c>
      <c r="G506" s="14"/>
      <c r="H506" s="14"/>
      <c r="I506" s="14">
        <f>[1]Source!R226</f>
        <v>454.9</v>
      </c>
      <c r="J506" s="14">
        <f>[1]Source!AI226</f>
        <v>0.36</v>
      </c>
      <c r="K506" s="14">
        <f>[1]Source!V226</f>
        <v>1.44</v>
      </c>
    </row>
    <row r="507" spans="1:11">
      <c r="C507" s="18" t="s">
        <v>22</v>
      </c>
      <c r="D507" s="19">
        <f>[1]Source!BZ226</f>
        <v>80</v>
      </c>
      <c r="E507" s="20">
        <f>([1]Source!AF226+[1]Source!AE226)*[1]Source!FX226/100</f>
        <v>225.09120000000001</v>
      </c>
      <c r="F507" s="19"/>
      <c r="G507" s="21">
        <f>[1]Source!X226</f>
        <v>17908.259999999998</v>
      </c>
      <c r="H507" s="19" t="str">
        <f>CONCATENATE([1]Source!FV226, "=", [1]Source!AT226, "%")</f>
        <v>*0,85=68%</v>
      </c>
      <c r="I507" s="19"/>
      <c r="J507" s="19"/>
      <c r="K507" s="19"/>
    </row>
    <row r="508" spans="1:11">
      <c r="C508" s="18" t="s">
        <v>23</v>
      </c>
      <c r="D508" s="19">
        <f>[1]Source!CA226</f>
        <v>60</v>
      </c>
      <c r="E508" s="20">
        <f>([1]Source!AF226+[1]Source!AE226)*[1]Source!FY226/100</f>
        <v>168.81840000000003</v>
      </c>
      <c r="F508" s="19"/>
      <c r="G508" s="21">
        <f>[1]Source!Y226</f>
        <v>12641.12</v>
      </c>
      <c r="H508" s="19" t="str">
        <f>CONCATENATE([1]Source!FW226, "=", [1]Source!AU226, "%")</f>
        <v>*0,8=48%</v>
      </c>
      <c r="I508" s="19"/>
      <c r="J508" s="19"/>
      <c r="K508" s="19"/>
    </row>
    <row r="509" spans="1:11">
      <c r="C509" s="18" t="s">
        <v>24</v>
      </c>
      <c r="D509" s="19"/>
      <c r="E509" s="20">
        <f>(([1]Source!AF226+[1]Source!AE226)*[1]Source!FX226/100)+(([1]Source!AF226+[1]Source!AE226)*[1]Source!FY226/100)+[1]Source!AB226</f>
        <v>1005.9876</v>
      </c>
      <c r="F509" s="19"/>
      <c r="G509" s="21">
        <f>[1]Source!O226+[1]Source!X226+[1]Source!Y226</f>
        <v>62623.49</v>
      </c>
      <c r="H509" s="19"/>
      <c r="I509" s="19"/>
      <c r="J509" s="19"/>
      <c r="K509" s="19"/>
    </row>
    <row r="510" spans="1:11" ht="28.5">
      <c r="A510" s="12" t="str">
        <f>[1]Source!E227</f>
        <v>97</v>
      </c>
      <c r="B510" s="12" t="str">
        <f>[1]Source!F227</f>
        <v>Прайс-лист.</v>
      </c>
      <c r="C510" s="8" t="str">
        <f>[1]Source!G227</f>
        <v>Циркуляционные насосы IL 65/270-4/4 Вило-рус.</v>
      </c>
      <c r="D510" s="2">
        <f>[1]Source!I227</f>
        <v>2</v>
      </c>
      <c r="E510" s="22">
        <f>[1]Source!AB227</f>
        <v>153050.85</v>
      </c>
      <c r="F510" s="22">
        <f>[1]Source!AD227</f>
        <v>0</v>
      </c>
      <c r="G510" s="14">
        <f>[1]Source!O227</f>
        <v>306101.7</v>
      </c>
      <c r="H510" s="14">
        <f>[1]Source!S227</f>
        <v>0</v>
      </c>
      <c r="I510" s="23">
        <f>[1]Source!Q227</f>
        <v>0</v>
      </c>
      <c r="J510" s="23">
        <f>[1]Source!AH227</f>
        <v>0</v>
      </c>
      <c r="K510" s="23">
        <f>[1]Source!U227</f>
        <v>0</v>
      </c>
    </row>
    <row r="511" spans="1:11" ht="14.25">
      <c r="C511" s="16" t="str">
        <f>[1]Source!H227</f>
        <v>шт.</v>
      </c>
      <c r="D511" s="2"/>
      <c r="E511" s="17">
        <f>[1]Source!AF227</f>
        <v>0</v>
      </c>
      <c r="F511" s="17">
        <f>[1]Source!AE227</f>
        <v>0</v>
      </c>
      <c r="G511" s="14"/>
      <c r="H511" s="14"/>
      <c r="I511" s="14">
        <f>[1]Source!R227</f>
        <v>0</v>
      </c>
      <c r="J511" s="14">
        <f>[1]Source!AI227</f>
        <v>0</v>
      </c>
      <c r="K511" s="14">
        <f>[1]Source!V227</f>
        <v>0</v>
      </c>
    </row>
    <row r="512" spans="1:11" ht="28.5">
      <c r="A512" s="12" t="str">
        <f>[1]Source!E228</f>
        <v>98</v>
      </c>
      <c r="B512" s="12" t="str">
        <f>[1]Source!F228</f>
        <v>Прайс-лист.</v>
      </c>
      <c r="C512" s="8" t="str">
        <f>[1]Source!G228</f>
        <v>Фильтр скорый (реактор). Д=0,6 м., Р=2,5 атм.</v>
      </c>
      <c r="D512" s="2">
        <f>[1]Source!I228</f>
        <v>2</v>
      </c>
      <c r="E512" s="22">
        <f>[1]Source!AB228</f>
        <v>62542.37</v>
      </c>
      <c r="F512" s="22">
        <f>[1]Source!AD228</f>
        <v>0</v>
      </c>
      <c r="G512" s="14">
        <f>[1]Source!O228</f>
        <v>125084.74</v>
      </c>
      <c r="H512" s="14">
        <f>[1]Source!S228</f>
        <v>0</v>
      </c>
      <c r="I512" s="23">
        <f>[1]Source!Q228</f>
        <v>0</v>
      </c>
      <c r="J512" s="23">
        <f>[1]Source!AH228</f>
        <v>0</v>
      </c>
      <c r="K512" s="23">
        <f>[1]Source!U228</f>
        <v>0</v>
      </c>
    </row>
    <row r="513" spans="1:11" ht="14.25">
      <c r="C513" s="16" t="str">
        <f>[1]Source!H228</f>
        <v>ШТ</v>
      </c>
      <c r="D513" s="2"/>
      <c r="E513" s="17">
        <f>[1]Source!AF228</f>
        <v>0</v>
      </c>
      <c r="F513" s="17">
        <f>[1]Source!AE228</f>
        <v>0</v>
      </c>
      <c r="G513" s="14"/>
      <c r="H513" s="14"/>
      <c r="I513" s="14">
        <f>[1]Source!R228</f>
        <v>0</v>
      </c>
      <c r="J513" s="14">
        <f>[1]Source!AI228</f>
        <v>0</v>
      </c>
      <c r="K513" s="14">
        <f>[1]Source!V228</f>
        <v>0</v>
      </c>
    </row>
    <row r="514" spans="1:11" ht="42.75">
      <c r="A514" s="12" t="str">
        <f>[1]Source!E229</f>
        <v>99</v>
      </c>
      <c r="B514" s="12" t="str">
        <f>[1]Source!F229</f>
        <v>м37-01-002-2</v>
      </c>
      <c r="C514" s="8" t="str">
        <f>[1]Source!G229</f>
        <v>Монтаж оборудования без механизмов в помещении, масса оборудования 0,05 т</v>
      </c>
      <c r="D514" s="2">
        <f>[1]Source!I229</f>
        <v>14</v>
      </c>
      <c r="E514" s="22">
        <f>[1]Source!AB229</f>
        <v>501.76400000000001</v>
      </c>
      <c r="F514" s="22">
        <f>[1]Source!AD229</f>
        <v>52.067999999999998</v>
      </c>
      <c r="G514" s="14">
        <f>[1]Source!O229</f>
        <v>84773.34</v>
      </c>
      <c r="H514" s="14">
        <f>[1]Source!S229</f>
        <v>66763.570000000007</v>
      </c>
      <c r="I514" s="23">
        <f>[1]Source!Q229</f>
        <v>3068.89</v>
      </c>
      <c r="J514" s="23">
        <f>[1]Source!AH229</f>
        <v>22.2</v>
      </c>
      <c r="K514" s="23">
        <f>[1]Source!U229</f>
        <v>310.8</v>
      </c>
    </row>
    <row r="515" spans="1:11" ht="14.25">
      <c r="C515" s="16" t="str">
        <f>[1]Source!H229</f>
        <v>1  ШТ.</v>
      </c>
      <c r="D515" s="2"/>
      <c r="E515" s="17">
        <f>[1]Source!AF229</f>
        <v>203.79599999999999</v>
      </c>
      <c r="F515" s="17">
        <f>[1]Source!AE229</f>
        <v>0</v>
      </c>
      <c r="G515" s="14"/>
      <c r="H515" s="14"/>
      <c r="I515" s="14">
        <f>[1]Source!R229</f>
        <v>0</v>
      </c>
      <c r="J515" s="14">
        <f>[1]Source!AI229</f>
        <v>0</v>
      </c>
      <c r="K515" s="14">
        <f>[1]Source!V229</f>
        <v>0</v>
      </c>
    </row>
    <row r="516" spans="1:11">
      <c r="C516" s="18" t="s">
        <v>22</v>
      </c>
      <c r="D516" s="19">
        <f>[1]Source!BZ229</f>
        <v>80</v>
      </c>
      <c r="E516" s="20">
        <f>([1]Source!AF229+[1]Source!AE229)*[1]Source!FX229/100</f>
        <v>163.0368</v>
      </c>
      <c r="F516" s="19"/>
      <c r="G516" s="21">
        <f>[1]Source!X229</f>
        <v>45399.23</v>
      </c>
      <c r="H516" s="19" t="str">
        <f>CONCATENATE([1]Source!FV229, "=", [1]Source!AT229, "%")</f>
        <v>*0,85=68%</v>
      </c>
      <c r="I516" s="19"/>
      <c r="J516" s="19"/>
      <c r="K516" s="19"/>
    </row>
    <row r="517" spans="1:11">
      <c r="C517" s="18" t="s">
        <v>23</v>
      </c>
      <c r="D517" s="19">
        <f>[1]Source!CA229</f>
        <v>60</v>
      </c>
      <c r="E517" s="20">
        <f>([1]Source!AF229+[1]Source!AE229)*[1]Source!FY229/100</f>
        <v>122.27760000000001</v>
      </c>
      <c r="F517" s="19"/>
      <c r="G517" s="21">
        <f>[1]Source!Y229</f>
        <v>32046.51</v>
      </c>
      <c r="H517" s="19" t="str">
        <f>CONCATENATE([1]Source!FW229, "=", [1]Source!AU229, "%")</f>
        <v>*0,8=48%</v>
      </c>
      <c r="I517" s="19"/>
      <c r="J517" s="19"/>
      <c r="K517" s="19"/>
    </row>
    <row r="518" spans="1:11">
      <c r="C518" s="18" t="s">
        <v>24</v>
      </c>
      <c r="D518" s="19"/>
      <c r="E518" s="20">
        <f>(([1]Source!AF229+[1]Source!AE229)*[1]Source!FX229/100)+(([1]Source!AF229+[1]Source!AE229)*[1]Source!FY229/100)+[1]Source!AB229</f>
        <v>787.07839999999999</v>
      </c>
      <c r="F518" s="19"/>
      <c r="G518" s="21">
        <f>[1]Source!O229+[1]Source!X229+[1]Source!Y229</f>
        <v>162219.08000000002</v>
      </c>
      <c r="H518" s="19"/>
      <c r="I518" s="19"/>
      <c r="J518" s="19"/>
      <c r="K518" s="19"/>
    </row>
    <row r="519" spans="1:11" ht="14.25">
      <c r="A519" s="12" t="str">
        <f>[1]Source!E230</f>
        <v>100</v>
      </c>
      <c r="B519" s="12" t="str">
        <f>[1]Source!F230</f>
        <v>Прайс-лист.</v>
      </c>
      <c r="C519" s="8" t="str">
        <f>[1]Source!G230</f>
        <v>Префильтр-грязевик Д=75 мм. Astral.</v>
      </c>
      <c r="D519" s="2">
        <f>[1]Source!I230</f>
        <v>2</v>
      </c>
      <c r="E519" s="22">
        <f>[1]Source!AB230</f>
        <v>79491.53</v>
      </c>
      <c r="F519" s="22">
        <f>[1]Source!AD230</f>
        <v>0</v>
      </c>
      <c r="G519" s="14">
        <f>[1]Source!O230</f>
        <v>158983.06</v>
      </c>
      <c r="H519" s="14">
        <f>[1]Source!S230</f>
        <v>0</v>
      </c>
      <c r="I519" s="23">
        <f>[1]Source!Q230</f>
        <v>0</v>
      </c>
      <c r="J519" s="23">
        <f>[1]Source!AH230</f>
        <v>0</v>
      </c>
      <c r="K519" s="23">
        <f>[1]Source!U230</f>
        <v>0</v>
      </c>
    </row>
    <row r="520" spans="1:11" ht="14.25">
      <c r="C520" s="16" t="str">
        <f>[1]Source!H230</f>
        <v>ШТ</v>
      </c>
      <c r="D520" s="2"/>
      <c r="E520" s="17">
        <f>[1]Source!AF230</f>
        <v>0</v>
      </c>
      <c r="F520" s="17">
        <f>[1]Source!AE230</f>
        <v>0</v>
      </c>
      <c r="G520" s="14"/>
      <c r="H520" s="14"/>
      <c r="I520" s="14">
        <f>[1]Source!R230</f>
        <v>0</v>
      </c>
      <c r="J520" s="14">
        <f>[1]Source!AI230</f>
        <v>0</v>
      </c>
      <c r="K520" s="14">
        <f>[1]Source!V230</f>
        <v>0</v>
      </c>
    </row>
    <row r="521" spans="1:11" ht="28.5">
      <c r="A521" s="12" t="str">
        <f>[1]Source!E231</f>
        <v>101</v>
      </c>
      <c r="B521" s="12" t="str">
        <f>[1]Source!F231</f>
        <v>Прайс-лист.</v>
      </c>
      <c r="C521" s="8" t="str">
        <f>[1]Source!G231</f>
        <v>Блок корректировки рН. Дозирующий насос  GIC 1005 EMEC.</v>
      </c>
      <c r="D521" s="2">
        <f>[1]Source!I231</f>
        <v>1</v>
      </c>
      <c r="E521" s="22">
        <f>[1]Source!AB231</f>
        <v>32033.9</v>
      </c>
      <c r="F521" s="22">
        <f>[1]Source!AD231</f>
        <v>0</v>
      </c>
      <c r="G521" s="14">
        <f>[1]Source!O231</f>
        <v>32033.9</v>
      </c>
      <c r="H521" s="14">
        <f>[1]Source!S231</f>
        <v>0</v>
      </c>
      <c r="I521" s="23">
        <f>[1]Source!Q231</f>
        <v>0</v>
      </c>
      <c r="J521" s="23">
        <f>[1]Source!AH231</f>
        <v>0</v>
      </c>
      <c r="K521" s="23">
        <f>[1]Source!U231</f>
        <v>0</v>
      </c>
    </row>
    <row r="522" spans="1:11" ht="14.25">
      <c r="C522" s="16" t="str">
        <f>[1]Source!H231</f>
        <v>ШТ</v>
      </c>
      <c r="D522" s="2"/>
      <c r="E522" s="17">
        <f>[1]Source!AF231</f>
        <v>0</v>
      </c>
      <c r="F522" s="17">
        <f>[1]Source!AE231</f>
        <v>0</v>
      </c>
      <c r="G522" s="14"/>
      <c r="H522" s="14"/>
      <c r="I522" s="14">
        <f>[1]Source!R231</f>
        <v>0</v>
      </c>
      <c r="J522" s="14">
        <f>[1]Source!AI231</f>
        <v>0</v>
      </c>
      <c r="K522" s="14">
        <f>[1]Source!V231</f>
        <v>0</v>
      </c>
    </row>
    <row r="523" spans="1:11" ht="28.5">
      <c r="A523" s="12" t="str">
        <f>[1]Source!E232</f>
        <v>102</v>
      </c>
      <c r="B523" s="12" t="str">
        <f>[1]Source!F232</f>
        <v>Прайс-лист.</v>
      </c>
      <c r="C523" s="8" t="str">
        <f>[1]Source!G232</f>
        <v>Блок корректировки рН. бак. Аквамастер V00BD050.</v>
      </c>
      <c r="D523" s="2">
        <f>[1]Source!I232</f>
        <v>1</v>
      </c>
      <c r="E523" s="22">
        <f>[1]Source!AB232</f>
        <v>2711.86</v>
      </c>
      <c r="F523" s="22">
        <f>[1]Source!AD232</f>
        <v>0</v>
      </c>
      <c r="G523" s="14">
        <f>[1]Source!O232</f>
        <v>2711.86</v>
      </c>
      <c r="H523" s="14">
        <f>[1]Source!S232</f>
        <v>0</v>
      </c>
      <c r="I523" s="23">
        <f>[1]Source!Q232</f>
        <v>0</v>
      </c>
      <c r="J523" s="23">
        <f>[1]Source!AH232</f>
        <v>0</v>
      </c>
      <c r="K523" s="23">
        <f>[1]Source!U232</f>
        <v>0</v>
      </c>
    </row>
    <row r="524" spans="1:11" ht="14.25">
      <c r="C524" s="16" t="str">
        <f>[1]Source!H232</f>
        <v>ШТ</v>
      </c>
      <c r="D524" s="2"/>
      <c r="E524" s="17">
        <f>[1]Source!AF232</f>
        <v>0</v>
      </c>
      <c r="F524" s="17">
        <f>[1]Source!AE232</f>
        <v>0</v>
      </c>
      <c r="G524" s="14"/>
      <c r="H524" s="14"/>
      <c r="I524" s="14">
        <f>[1]Source!R232</f>
        <v>0</v>
      </c>
      <c r="J524" s="14">
        <f>[1]Source!AI232</f>
        <v>0</v>
      </c>
      <c r="K524" s="14">
        <f>[1]Source!V232</f>
        <v>0</v>
      </c>
    </row>
    <row r="525" spans="1:11" ht="28.5">
      <c r="A525" s="12" t="str">
        <f>[1]Source!E233</f>
        <v>103</v>
      </c>
      <c r="B525" s="12" t="str">
        <f>[1]Source!F233</f>
        <v>Прайс-лист.</v>
      </c>
      <c r="C525" s="8" t="str">
        <f>[1]Source!G233</f>
        <v>Блок приготовления рассола. Дозирующий насос GIC 1005  EMEC.</v>
      </c>
      <c r="D525" s="2">
        <f>[1]Source!I233</f>
        <v>1</v>
      </c>
      <c r="E525" s="22">
        <f>[1]Source!AB233</f>
        <v>32033.9</v>
      </c>
      <c r="F525" s="22">
        <f>[1]Source!AD233</f>
        <v>0</v>
      </c>
      <c r="G525" s="14">
        <f>[1]Source!O233</f>
        <v>32033.9</v>
      </c>
      <c r="H525" s="14">
        <f>[1]Source!S233</f>
        <v>0</v>
      </c>
      <c r="I525" s="23">
        <f>[1]Source!Q233</f>
        <v>0</v>
      </c>
      <c r="J525" s="23">
        <f>[1]Source!AH233</f>
        <v>0</v>
      </c>
      <c r="K525" s="23">
        <f>[1]Source!U233</f>
        <v>0</v>
      </c>
    </row>
    <row r="526" spans="1:11" ht="14.25">
      <c r="C526" s="16" t="str">
        <f>[1]Source!H233</f>
        <v>шт.</v>
      </c>
      <c r="D526" s="2"/>
      <c r="E526" s="17">
        <f>[1]Source!AF233</f>
        <v>0</v>
      </c>
      <c r="F526" s="17">
        <f>[1]Source!AE233</f>
        <v>0</v>
      </c>
      <c r="G526" s="14"/>
      <c r="H526" s="14"/>
      <c r="I526" s="14">
        <f>[1]Source!R233</f>
        <v>0</v>
      </c>
      <c r="J526" s="14">
        <f>[1]Source!AI233</f>
        <v>0</v>
      </c>
      <c r="K526" s="14">
        <f>[1]Source!V233</f>
        <v>0</v>
      </c>
    </row>
    <row r="527" spans="1:11" ht="14.25">
      <c r="A527" s="12" t="str">
        <f>[1]Source!E234</f>
        <v>104</v>
      </c>
      <c r="B527" s="12" t="str">
        <f>[1]Source!F234</f>
        <v>Прайс-лист.</v>
      </c>
      <c r="C527" s="8" t="str">
        <f>[1]Source!G234</f>
        <v>Блок приготовления рассола. Бак 5 м3.</v>
      </c>
      <c r="D527" s="2">
        <f>[1]Source!I234</f>
        <v>2</v>
      </c>
      <c r="E527" s="22">
        <f>[1]Source!AB234</f>
        <v>118644.07</v>
      </c>
      <c r="F527" s="22">
        <f>[1]Source!AD234</f>
        <v>0</v>
      </c>
      <c r="G527" s="14">
        <f>[1]Source!O234</f>
        <v>237288.14</v>
      </c>
      <c r="H527" s="14">
        <f>[1]Source!S234</f>
        <v>0</v>
      </c>
      <c r="I527" s="23">
        <f>[1]Source!Q234</f>
        <v>0</v>
      </c>
      <c r="J527" s="23">
        <f>[1]Source!AH234</f>
        <v>0</v>
      </c>
      <c r="K527" s="23">
        <f>[1]Source!U234</f>
        <v>0</v>
      </c>
    </row>
    <row r="528" spans="1:11" ht="14.25">
      <c r="C528" s="16" t="str">
        <f>[1]Source!H234</f>
        <v>шт.</v>
      </c>
      <c r="D528" s="2"/>
      <c r="E528" s="17">
        <f>[1]Source!AF234</f>
        <v>0</v>
      </c>
      <c r="F528" s="17">
        <f>[1]Source!AE234</f>
        <v>0</v>
      </c>
      <c r="G528" s="14"/>
      <c r="H528" s="14"/>
      <c r="I528" s="14">
        <f>[1]Source!R234</f>
        <v>0</v>
      </c>
      <c r="J528" s="14">
        <f>[1]Source!AI234</f>
        <v>0</v>
      </c>
      <c r="K528" s="14">
        <f>[1]Source!V234</f>
        <v>0</v>
      </c>
    </row>
    <row r="529" spans="1:11" ht="14.25">
      <c r="A529" s="12" t="str">
        <f>[1]Source!E235</f>
        <v>105</v>
      </c>
      <c r="B529" s="12" t="str">
        <f>[1]Source!F235</f>
        <v>Прайс-лист.</v>
      </c>
      <c r="C529" s="8" t="str">
        <f>[1]Source!G235</f>
        <v>Блок приготовления рассола. Мешалка.</v>
      </c>
      <c r="D529" s="2">
        <f>[1]Source!I235</f>
        <v>2</v>
      </c>
      <c r="E529" s="22">
        <f>[1]Source!AB235</f>
        <v>46016.95</v>
      </c>
      <c r="F529" s="22">
        <f>[1]Source!AD235</f>
        <v>0</v>
      </c>
      <c r="G529" s="14">
        <f>[1]Source!O235</f>
        <v>92033.9</v>
      </c>
      <c r="H529" s="14">
        <f>[1]Source!S235</f>
        <v>0</v>
      </c>
      <c r="I529" s="23">
        <f>[1]Source!Q235</f>
        <v>0</v>
      </c>
      <c r="J529" s="23">
        <f>[1]Source!AH235</f>
        <v>0</v>
      </c>
      <c r="K529" s="23">
        <f>[1]Source!U235</f>
        <v>0</v>
      </c>
    </row>
    <row r="530" spans="1:11" ht="14.25">
      <c r="C530" s="16" t="str">
        <f>[1]Source!H235</f>
        <v>шт.</v>
      </c>
      <c r="D530" s="2"/>
      <c r="E530" s="17">
        <f>[1]Source!AF235</f>
        <v>0</v>
      </c>
      <c r="F530" s="17">
        <f>[1]Source!AE235</f>
        <v>0</v>
      </c>
      <c r="G530" s="14"/>
      <c r="H530" s="14"/>
      <c r="I530" s="14">
        <f>[1]Source!R235</f>
        <v>0</v>
      </c>
      <c r="J530" s="14">
        <f>[1]Source!AI235</f>
        <v>0</v>
      </c>
      <c r="K530" s="14">
        <f>[1]Source!V235</f>
        <v>0</v>
      </c>
    </row>
    <row r="531" spans="1:11" ht="28.5">
      <c r="A531" s="12" t="str">
        <f>[1]Source!E236</f>
        <v>106</v>
      </c>
      <c r="B531" s="12" t="str">
        <f>[1]Source!F236</f>
        <v>Прайс-лист.</v>
      </c>
      <c r="C531" s="8" t="str">
        <f>[1]Source!G236</f>
        <v>Блок приготовления рассола. Датчик проводимости.</v>
      </c>
      <c r="D531" s="2">
        <f>[1]Source!I236</f>
        <v>1</v>
      </c>
      <c r="E531" s="22">
        <f>[1]Source!AB236</f>
        <v>22372.880000000001</v>
      </c>
      <c r="F531" s="22">
        <f>[1]Source!AD236</f>
        <v>0</v>
      </c>
      <c r="G531" s="14">
        <f>[1]Source!O236</f>
        <v>22372.880000000001</v>
      </c>
      <c r="H531" s="14">
        <f>[1]Source!S236</f>
        <v>0</v>
      </c>
      <c r="I531" s="23">
        <f>[1]Source!Q236</f>
        <v>0</v>
      </c>
      <c r="J531" s="23">
        <f>[1]Source!AH236</f>
        <v>0</v>
      </c>
      <c r="K531" s="23">
        <f>[1]Source!U236</f>
        <v>0</v>
      </c>
    </row>
    <row r="532" spans="1:11" ht="14.25">
      <c r="C532" s="16" t="str">
        <f>[1]Source!H236</f>
        <v>шт.</v>
      </c>
      <c r="D532" s="2"/>
      <c r="E532" s="17">
        <f>[1]Source!AF236</f>
        <v>0</v>
      </c>
      <c r="F532" s="17">
        <f>[1]Source!AE236</f>
        <v>0</v>
      </c>
      <c r="G532" s="14"/>
      <c r="H532" s="14"/>
      <c r="I532" s="14">
        <f>[1]Source!R236</f>
        <v>0</v>
      </c>
      <c r="J532" s="14">
        <f>[1]Source!AI236</f>
        <v>0</v>
      </c>
      <c r="K532" s="14">
        <f>[1]Source!V236</f>
        <v>0</v>
      </c>
    </row>
    <row r="533" spans="1:11" ht="28.5">
      <c r="A533" s="12" t="str">
        <f>[1]Source!E237</f>
        <v>107</v>
      </c>
      <c r="B533" s="12" t="str">
        <f>[1]Source!F237</f>
        <v>Прайс-лист.</v>
      </c>
      <c r="C533" s="8" t="str">
        <f>[1]Source!G237</f>
        <v>Блок подачи гипохлорида натрия. Дозирующий насос  GIC 1005 EMEC.</v>
      </c>
      <c r="D533" s="2">
        <f>[1]Source!I237</f>
        <v>1</v>
      </c>
      <c r="E533" s="22">
        <f>[1]Source!AB237</f>
        <v>32033.9</v>
      </c>
      <c r="F533" s="22">
        <f>[1]Source!AD237</f>
        <v>0</v>
      </c>
      <c r="G533" s="14">
        <f>[1]Source!O237</f>
        <v>32033.9</v>
      </c>
      <c r="H533" s="14">
        <f>[1]Source!S237</f>
        <v>0</v>
      </c>
      <c r="I533" s="23">
        <f>[1]Source!Q237</f>
        <v>0</v>
      </c>
      <c r="J533" s="23">
        <f>[1]Source!AH237</f>
        <v>0</v>
      </c>
      <c r="K533" s="23">
        <f>[1]Source!U237</f>
        <v>0</v>
      </c>
    </row>
    <row r="534" spans="1:11" ht="14.25">
      <c r="C534" s="16" t="str">
        <f>[1]Source!H237</f>
        <v>шт.</v>
      </c>
      <c r="D534" s="2"/>
      <c r="E534" s="17">
        <f>[1]Source!AF237</f>
        <v>0</v>
      </c>
      <c r="F534" s="17">
        <f>[1]Source!AE237</f>
        <v>0</v>
      </c>
      <c r="G534" s="14"/>
      <c r="H534" s="14"/>
      <c r="I534" s="14">
        <f>[1]Source!R237</f>
        <v>0</v>
      </c>
      <c r="J534" s="14">
        <f>[1]Source!AI237</f>
        <v>0</v>
      </c>
      <c r="K534" s="14">
        <f>[1]Source!V237</f>
        <v>0</v>
      </c>
    </row>
    <row r="535" spans="1:11" ht="28.5">
      <c r="A535" s="12" t="str">
        <f>[1]Source!E238</f>
        <v>108</v>
      </c>
      <c r="B535" s="12" t="str">
        <f>[1]Source!F238</f>
        <v>Прайс-лист.</v>
      </c>
      <c r="C535" s="8" t="str">
        <f>[1]Source!G238</f>
        <v>Блок подачи гипохлорида натрия. Бак. Аквамастер V00BD050.</v>
      </c>
      <c r="D535" s="2">
        <f>[1]Source!I238</f>
        <v>1</v>
      </c>
      <c r="E535" s="22">
        <f>[1]Source!AB238</f>
        <v>2711.86</v>
      </c>
      <c r="F535" s="22">
        <f>[1]Source!AD238</f>
        <v>0</v>
      </c>
      <c r="G535" s="14">
        <f>[1]Source!O238</f>
        <v>2711.86</v>
      </c>
      <c r="H535" s="14">
        <f>[1]Source!S238</f>
        <v>0</v>
      </c>
      <c r="I535" s="23">
        <f>[1]Source!Q238</f>
        <v>0</v>
      </c>
      <c r="J535" s="23">
        <f>[1]Source!AH238</f>
        <v>0</v>
      </c>
      <c r="K535" s="23">
        <f>[1]Source!U238</f>
        <v>0</v>
      </c>
    </row>
    <row r="536" spans="1:11" ht="14.25">
      <c r="C536" s="16" t="str">
        <f>[1]Source!H238</f>
        <v>шт.</v>
      </c>
      <c r="D536" s="2"/>
      <c r="E536" s="17">
        <f>[1]Source!AF238</f>
        <v>0</v>
      </c>
      <c r="F536" s="17">
        <f>[1]Source!AE238</f>
        <v>0</v>
      </c>
      <c r="G536" s="14"/>
      <c r="H536" s="14"/>
      <c r="I536" s="14">
        <f>[1]Source!R238</f>
        <v>0</v>
      </c>
      <c r="J536" s="14">
        <f>[1]Source!AI238</f>
        <v>0</v>
      </c>
      <c r="K536" s="14">
        <f>[1]Source!V238</f>
        <v>0</v>
      </c>
    </row>
    <row r="537" spans="1:11" ht="42.75">
      <c r="A537" s="12" t="str">
        <f>[1]Source!E239</f>
        <v>109</v>
      </c>
      <c r="B537" s="12" t="str">
        <f>[1]Source!F239</f>
        <v>Прайс-лист.</v>
      </c>
      <c r="C537" s="8" t="str">
        <f>[1]Source!G239</f>
        <v>Блок подачи гипохлорида натрия. Пруток для перемешивания реагентов 60 см. Аквамастер (29024)</v>
      </c>
      <c r="D537" s="2">
        <f>[1]Source!I239</f>
        <v>1</v>
      </c>
      <c r="E537" s="22">
        <f>[1]Source!AB239</f>
        <v>737.29</v>
      </c>
      <c r="F537" s="22">
        <f>[1]Source!AD239</f>
        <v>0</v>
      </c>
      <c r="G537" s="14">
        <f>[1]Source!O239</f>
        <v>737.29</v>
      </c>
      <c r="H537" s="14">
        <f>[1]Source!S239</f>
        <v>0</v>
      </c>
      <c r="I537" s="23">
        <f>[1]Source!Q239</f>
        <v>0</v>
      </c>
      <c r="J537" s="23">
        <f>[1]Source!AH239</f>
        <v>0</v>
      </c>
      <c r="K537" s="23">
        <f>[1]Source!U239</f>
        <v>0</v>
      </c>
    </row>
    <row r="538" spans="1:11" ht="14.25">
      <c r="C538" s="16" t="str">
        <f>[1]Source!H239</f>
        <v>шт.</v>
      </c>
      <c r="D538" s="2"/>
      <c r="E538" s="17">
        <f>[1]Source!AF239</f>
        <v>0</v>
      </c>
      <c r="F538" s="17">
        <f>[1]Source!AE239</f>
        <v>0</v>
      </c>
      <c r="G538" s="14"/>
      <c r="H538" s="14"/>
      <c r="I538" s="14">
        <f>[1]Source!R239</f>
        <v>0</v>
      </c>
      <c r="J538" s="14">
        <f>[1]Source!AI239</f>
        <v>0</v>
      </c>
      <c r="K538" s="14">
        <f>[1]Source!V239</f>
        <v>0</v>
      </c>
    </row>
    <row r="539" spans="1:11" ht="28.5">
      <c r="A539" s="12" t="str">
        <f>[1]Source!E240</f>
        <v>110</v>
      </c>
      <c r="B539" s="12" t="str">
        <f>[1]Source!F240</f>
        <v>Прайс-лист.</v>
      </c>
      <c r="C539" s="8" t="str">
        <f>[1]Source!G240</f>
        <v>Электроводонагреватель проточный. ЭПВН 108.</v>
      </c>
      <c r="D539" s="2">
        <f>[1]Source!I240</f>
        <v>1</v>
      </c>
      <c r="E539" s="22">
        <f>[1]Source!AB240</f>
        <v>136864.41</v>
      </c>
      <c r="F539" s="22">
        <f>[1]Source!AD240</f>
        <v>0</v>
      </c>
      <c r="G539" s="14">
        <f>[1]Source!O240</f>
        <v>136864.41</v>
      </c>
      <c r="H539" s="14">
        <f>[1]Source!S240</f>
        <v>0</v>
      </c>
      <c r="I539" s="23">
        <f>[1]Source!Q240</f>
        <v>0</v>
      </c>
      <c r="J539" s="23">
        <f>[1]Source!AH240</f>
        <v>0</v>
      </c>
      <c r="K539" s="23">
        <f>[1]Source!U240</f>
        <v>0</v>
      </c>
    </row>
    <row r="540" spans="1:11" ht="14.25">
      <c r="C540" s="16" t="str">
        <f>[1]Source!H240</f>
        <v>шт.</v>
      </c>
      <c r="D540" s="2"/>
      <c r="E540" s="17">
        <f>[1]Source!AF240</f>
        <v>0</v>
      </c>
      <c r="F540" s="17">
        <f>[1]Source!AE240</f>
        <v>0</v>
      </c>
      <c r="G540" s="14"/>
      <c r="H540" s="14"/>
      <c r="I540" s="14">
        <f>[1]Source!R240</f>
        <v>0</v>
      </c>
      <c r="J540" s="14">
        <f>[1]Source!AI240</f>
        <v>0</v>
      </c>
      <c r="K540" s="14">
        <f>[1]Source!V240</f>
        <v>0</v>
      </c>
    </row>
    <row r="541" spans="1:11" ht="42.75">
      <c r="A541" s="12" t="str">
        <f>[1]Source!E241</f>
        <v>111</v>
      </c>
      <c r="B541" s="12" t="str">
        <f>[1]Source!F241</f>
        <v>м37-01-002-4</v>
      </c>
      <c r="C541" s="8" t="str">
        <f>[1]Source!G241</f>
        <v>Монтаж оборудования без механизмов в помещении, масса оборудования 0,5 т</v>
      </c>
      <c r="D541" s="2">
        <f>[1]Source!I241</f>
        <v>1</v>
      </c>
      <c r="E541" s="22">
        <f>[1]Source!AB241</f>
        <v>1268.2660000000001</v>
      </c>
      <c r="F541" s="22">
        <f>[1]Source!AD241</f>
        <v>151.90799999999999</v>
      </c>
      <c r="G541" s="14">
        <f>[1]Source!O241</f>
        <v>10359.85</v>
      </c>
      <c r="H541" s="14">
        <f>[1]Source!S241</f>
        <v>7140.46</v>
      </c>
      <c r="I541" s="23">
        <f>[1]Source!Q241</f>
        <v>874.99</v>
      </c>
      <c r="J541" s="23">
        <f>[1]Source!AH241</f>
        <v>33.239999999999995</v>
      </c>
      <c r="K541" s="23">
        <f>[1]Source!U241</f>
        <v>33.239999999999995</v>
      </c>
    </row>
    <row r="542" spans="1:11" ht="14.25">
      <c r="C542" s="16" t="str">
        <f>[1]Source!H241</f>
        <v>1  ШТ.</v>
      </c>
      <c r="D542" s="2"/>
      <c r="E542" s="17">
        <f>[1]Source!AF241</f>
        <v>305.14800000000002</v>
      </c>
      <c r="F542" s="17">
        <f>[1]Source!AE241</f>
        <v>11.183999999999999</v>
      </c>
      <c r="G542" s="14"/>
      <c r="H542" s="14"/>
      <c r="I542" s="14">
        <f>[1]Source!R241</f>
        <v>261.70999999999998</v>
      </c>
      <c r="J542" s="14">
        <f>[1]Source!AI241</f>
        <v>0.82799999999999996</v>
      </c>
      <c r="K542" s="14">
        <f>[1]Source!V241</f>
        <v>0.82799999999999996</v>
      </c>
    </row>
    <row r="543" spans="1:11">
      <c r="C543" s="18" t="s">
        <v>22</v>
      </c>
      <c r="D543" s="19">
        <f>[1]Source!BZ241</f>
        <v>80</v>
      </c>
      <c r="E543" s="20">
        <f>([1]Source!AF241+[1]Source!AE241)*[1]Source!FX241/100</f>
        <v>253.06560000000005</v>
      </c>
      <c r="F543" s="19"/>
      <c r="G543" s="21">
        <f>[1]Source!X241</f>
        <v>5033.4799999999996</v>
      </c>
      <c r="H543" s="19" t="str">
        <f>CONCATENATE([1]Source!FV241, "=", [1]Source!AT241, "%")</f>
        <v>*0,85=68%</v>
      </c>
      <c r="I543" s="19"/>
      <c r="J543" s="19"/>
      <c r="K543" s="19"/>
    </row>
    <row r="544" spans="1:11">
      <c r="C544" s="18" t="s">
        <v>23</v>
      </c>
      <c r="D544" s="19">
        <f>[1]Source!CA241</f>
        <v>60</v>
      </c>
      <c r="E544" s="20">
        <f>([1]Source!AF241+[1]Source!AE241)*[1]Source!FY241/100</f>
        <v>189.79920000000001</v>
      </c>
      <c r="F544" s="19"/>
      <c r="G544" s="21">
        <f>[1]Source!Y241</f>
        <v>3553.04</v>
      </c>
      <c r="H544" s="19" t="str">
        <f>CONCATENATE([1]Source!FW241, "=", [1]Source!AU241, "%")</f>
        <v>*0,8=48%</v>
      </c>
      <c r="I544" s="19"/>
      <c r="J544" s="19"/>
      <c r="K544" s="19"/>
    </row>
    <row r="545" spans="1:35">
      <c r="C545" s="18" t="s">
        <v>24</v>
      </c>
      <c r="D545" s="19"/>
      <c r="E545" s="20">
        <f>(([1]Source!AF241+[1]Source!AE241)*[1]Source!FX241/100)+(([1]Source!AF241+[1]Source!AE241)*[1]Source!FY241/100)+[1]Source!AB241</f>
        <v>1711.1308000000001</v>
      </c>
      <c r="F545" s="19"/>
      <c r="G545" s="21">
        <f>[1]Source!O241+[1]Source!X241+[1]Source!Y241</f>
        <v>18946.37</v>
      </c>
      <c r="H545" s="19"/>
      <c r="I545" s="19"/>
      <c r="J545" s="19"/>
      <c r="K545" s="19"/>
    </row>
    <row r="546" spans="1:35" ht="28.5">
      <c r="A546" s="12" t="str">
        <f>[1]Source!E242</f>
        <v>112</v>
      </c>
      <c r="B546" s="12" t="str">
        <f>[1]Source!F242</f>
        <v>Прайс-лист.</v>
      </c>
      <c r="C546" s="8" t="str">
        <f>[1]Source!G242</f>
        <v>Установка УФ-обеззараживания ЛИТ УДВ-5А 300Н.</v>
      </c>
      <c r="D546" s="2">
        <f>[1]Source!I242</f>
        <v>1</v>
      </c>
      <c r="E546" s="22">
        <f>[1]Source!AB242</f>
        <v>487262.71</v>
      </c>
      <c r="F546" s="22">
        <f>[1]Source!AD242</f>
        <v>0</v>
      </c>
      <c r="G546" s="14">
        <f>[1]Source!O242</f>
        <v>487262.71</v>
      </c>
      <c r="H546" s="14">
        <f>[1]Source!S242</f>
        <v>0</v>
      </c>
      <c r="I546" s="23">
        <f>[1]Source!Q242</f>
        <v>0</v>
      </c>
      <c r="J546" s="23">
        <f>[1]Source!AH242</f>
        <v>0</v>
      </c>
      <c r="K546" s="23">
        <f>[1]Source!U242</f>
        <v>0</v>
      </c>
    </row>
    <row r="547" spans="1:35" ht="14.25">
      <c r="C547" s="16" t="str">
        <f>[1]Source!H242</f>
        <v>ШТ</v>
      </c>
      <c r="D547" s="2"/>
      <c r="E547" s="17">
        <f>[1]Source!AF242</f>
        <v>0</v>
      </c>
      <c r="F547" s="17">
        <f>[1]Source!AE242</f>
        <v>0</v>
      </c>
      <c r="G547" s="14"/>
      <c r="H547" s="14"/>
      <c r="I547" s="14">
        <f>[1]Source!R242</f>
        <v>0</v>
      </c>
      <c r="J547" s="14">
        <f>[1]Source!AI242</f>
        <v>0</v>
      </c>
      <c r="K547" s="14">
        <f>[1]Source!V242</f>
        <v>0</v>
      </c>
    </row>
    <row r="548" spans="1:35" ht="14.25">
      <c r="A548" s="12" t="str">
        <f>[1]Source!E243</f>
        <v>113</v>
      </c>
      <c r="B548" s="12" t="str">
        <f>[1]Source!F243</f>
        <v>м08-01-102-1</v>
      </c>
      <c r="C548" s="8" t="str">
        <f>[1]Source!G243</f>
        <v>Шкаф управления и регулирования</v>
      </c>
      <c r="D548" s="2">
        <f>[1]Source!I243</f>
        <v>2</v>
      </c>
      <c r="E548" s="22">
        <f>[1]Source!AB243</f>
        <v>477.72199999999998</v>
      </c>
      <c r="F548" s="22">
        <f>[1]Source!AD243</f>
        <v>212.952</v>
      </c>
      <c r="G548" s="14">
        <f>[1]Source!O243</f>
        <v>11538.08</v>
      </c>
      <c r="H548" s="14">
        <f>[1]Source!S243</f>
        <v>7887.67</v>
      </c>
      <c r="I548" s="23">
        <f>[1]Source!Q243</f>
        <v>2734.3</v>
      </c>
      <c r="J548" s="23">
        <f>[1]Source!AH243</f>
        <v>17.52</v>
      </c>
      <c r="K548" s="23">
        <f>[1]Source!U243</f>
        <v>35.04</v>
      </c>
    </row>
    <row r="549" spans="1:35" ht="14.25">
      <c r="C549" s="16" t="str">
        <f>[1]Source!H243</f>
        <v>1 ШКАФ</v>
      </c>
      <c r="D549" s="2"/>
      <c r="E549" s="17">
        <f>[1]Source!AF243</f>
        <v>168.54</v>
      </c>
      <c r="F549" s="17">
        <f>[1]Source!AE243</f>
        <v>12.96</v>
      </c>
      <c r="G549" s="14"/>
      <c r="H549" s="14"/>
      <c r="I549" s="14">
        <f>[1]Source!R243</f>
        <v>606.53</v>
      </c>
      <c r="J549" s="14">
        <f>[1]Source!AI243</f>
        <v>0.96</v>
      </c>
      <c r="K549" s="14">
        <f>[1]Source!V243</f>
        <v>1.92</v>
      </c>
    </row>
    <row r="550" spans="1:35">
      <c r="C550" s="18" t="s">
        <v>22</v>
      </c>
      <c r="D550" s="19">
        <f>[1]Source!BZ243</f>
        <v>95</v>
      </c>
      <c r="E550" s="20">
        <f>([1]Source!AF243+[1]Source!AE243)*[1]Source!FX243/100</f>
        <v>172.42500000000001</v>
      </c>
      <c r="F550" s="19"/>
      <c r="G550" s="21">
        <f>[1]Source!X243</f>
        <v>6880.3</v>
      </c>
      <c r="H550" s="19" t="str">
        <f>CONCATENATE([1]Source!FV243, "=", [1]Source!AT243, "%")</f>
        <v>*0,85=81%</v>
      </c>
      <c r="I550" s="19"/>
      <c r="J550" s="19"/>
      <c r="K550" s="19"/>
    </row>
    <row r="551" spans="1:35">
      <c r="C551" s="18" t="s">
        <v>23</v>
      </c>
      <c r="D551" s="19">
        <f>[1]Source!CA243</f>
        <v>65</v>
      </c>
      <c r="E551" s="20">
        <f>([1]Source!AF243+[1]Source!AE243)*[1]Source!FY243/100</f>
        <v>117.97499999999999</v>
      </c>
      <c r="F551" s="19"/>
      <c r="G551" s="21">
        <f>[1]Source!Y243</f>
        <v>4416.9799999999996</v>
      </c>
      <c r="H551" s="19" t="str">
        <f>CONCATENATE([1]Source!FW243, "=", [1]Source!AU243, "%")</f>
        <v>*0,8=52%</v>
      </c>
      <c r="I551" s="19"/>
      <c r="J551" s="19"/>
      <c r="K551" s="19"/>
    </row>
    <row r="552" spans="1:35">
      <c r="C552" s="18" t="s">
        <v>24</v>
      </c>
      <c r="D552" s="19"/>
      <c r="E552" s="20">
        <f>(([1]Source!AF243+[1]Source!AE243)*[1]Source!FX243/100)+(([1]Source!AF243+[1]Source!AE243)*[1]Source!FY243/100)+[1]Source!AB243</f>
        <v>768.12199999999996</v>
      </c>
      <c r="F552" s="19"/>
      <c r="G552" s="21">
        <f>[1]Source!O243+[1]Source!X243+[1]Source!Y243</f>
        <v>22835.360000000001</v>
      </c>
      <c r="H552" s="19"/>
      <c r="I552" s="19"/>
      <c r="J552" s="19"/>
      <c r="K552" s="19"/>
    </row>
    <row r="553" spans="1:35" ht="71.25">
      <c r="A553" s="12" t="str">
        <f>[1]Source!E244</f>
        <v>114</v>
      </c>
      <c r="B553" s="12" t="str">
        <f>[1]Source!F244</f>
        <v>Прайс-лист.</v>
      </c>
      <c r="C553" s="8" t="str">
        <f>[1]Source!G244</f>
        <v>Распределительный щит ЩРУ-3Н-24-зс NRL24ZS.  "Элма", С-Петербург. Навесного исполнения в комплекте с трёхфазнымсчётчиком 580х490х220 мм. Для бассейнов блока №1.</v>
      </c>
      <c r="D553" s="2">
        <f>[1]Source!I244</f>
        <v>2</v>
      </c>
      <c r="E553" s="22">
        <f>[1]Source!AB244</f>
        <v>4067.8</v>
      </c>
      <c r="F553" s="22">
        <f>[1]Source!AD244</f>
        <v>0</v>
      </c>
      <c r="G553" s="14">
        <f>[1]Source!O244</f>
        <v>8135.6</v>
      </c>
      <c r="H553" s="14">
        <f>[1]Source!S244</f>
        <v>0</v>
      </c>
      <c r="I553" s="23">
        <f>[1]Source!Q244</f>
        <v>0</v>
      </c>
      <c r="J553" s="23">
        <f>[1]Source!AH244</f>
        <v>0</v>
      </c>
      <c r="K553" s="23">
        <f>[1]Source!U244</f>
        <v>0</v>
      </c>
    </row>
    <row r="554" spans="1:35" ht="14.25">
      <c r="C554" s="16" t="str">
        <f>[1]Source!H244</f>
        <v>шт.</v>
      </c>
      <c r="D554" s="2"/>
      <c r="E554" s="17">
        <f>[1]Source!AF244</f>
        <v>0</v>
      </c>
      <c r="F554" s="17">
        <f>[1]Source!AE244</f>
        <v>0</v>
      </c>
      <c r="G554" s="14"/>
      <c r="H554" s="14"/>
      <c r="I554" s="14">
        <f>[1]Source!R244</f>
        <v>0</v>
      </c>
      <c r="J554" s="14">
        <f>[1]Source!AI244</f>
        <v>0</v>
      </c>
      <c r="K554" s="14">
        <f>[1]Source!V244</f>
        <v>0</v>
      </c>
    </row>
    <row r="556" spans="1:35" ht="16.5">
      <c r="C556" s="39" t="s">
        <v>40</v>
      </c>
      <c r="D556" s="39"/>
      <c r="E556" s="39"/>
      <c r="F556" s="39"/>
      <c r="G556" s="39"/>
      <c r="H556" s="39"/>
      <c r="I556" s="39"/>
      <c r="AH556" s="24" t="s">
        <v>25</v>
      </c>
    </row>
    <row r="557" spans="1:35" ht="14.25">
      <c r="C557" s="34" t="str">
        <f>[1]Source!H248</f>
        <v>Прямые затраты</v>
      </c>
      <c r="D557" s="34"/>
      <c r="E557" s="34"/>
      <c r="F557" s="34"/>
      <c r="G557" s="34"/>
      <c r="H557" s="35">
        <f>IF([1]Source!F248=0, "", [1]Source!F248)</f>
        <v>118791269.56999999</v>
      </c>
      <c r="I557" s="35"/>
      <c r="AI557" s="25" t="s">
        <v>26</v>
      </c>
    </row>
    <row r="558" spans="1:35" ht="14.25">
      <c r="C558" s="34" t="str">
        <f>[1]Source!H255</f>
        <v>Стоимость оборудования (всего)</v>
      </c>
      <c r="D558" s="34"/>
      <c r="E558" s="34"/>
      <c r="F558" s="34"/>
      <c r="G558" s="34"/>
      <c r="H558" s="35" t="str">
        <f>IF([1]Source!F255=0, "", [1]Source!F255)</f>
        <v/>
      </c>
      <c r="I558" s="35"/>
      <c r="AI558" s="25" t="s">
        <v>27</v>
      </c>
    </row>
    <row r="559" spans="1:35" ht="14.25">
      <c r="C559" s="34" t="str">
        <f>[1]Source!H260</f>
        <v>Основная ЗП рабочих</v>
      </c>
      <c r="D559" s="34"/>
      <c r="E559" s="34"/>
      <c r="F559" s="34"/>
      <c r="G559" s="34"/>
      <c r="H559" s="35">
        <f>IF([1]Source!F260=0, "", [1]Source!F260)</f>
        <v>1032520.61</v>
      </c>
      <c r="I559" s="35"/>
      <c r="AI559" s="25" t="s">
        <v>28</v>
      </c>
    </row>
    <row r="560" spans="1:35" ht="14.25">
      <c r="C560" s="34" t="str">
        <f>[1]Source!H261</f>
        <v>Строительные работы с НР и СП</v>
      </c>
      <c r="D560" s="34"/>
      <c r="E560" s="34"/>
      <c r="F560" s="34"/>
      <c r="G560" s="34"/>
      <c r="H560" s="35">
        <f>IF([1]Source!F261=0, "", [1]Source!F261)</f>
        <v>118429487.06999999</v>
      </c>
      <c r="I560" s="35"/>
      <c r="AI560" s="25" t="s">
        <v>29</v>
      </c>
    </row>
    <row r="561" spans="1:35" ht="14.25">
      <c r="C561" s="34" t="str">
        <f>[1]Source!H262</f>
        <v>Монтажные работы с НР и СП</v>
      </c>
      <c r="D561" s="34"/>
      <c r="E561" s="34"/>
      <c r="F561" s="34"/>
      <c r="G561" s="34"/>
      <c r="H561" s="35">
        <f>IF([1]Source!F262=0, "", [1]Source!F262)</f>
        <v>1733883.13</v>
      </c>
      <c r="I561" s="35"/>
      <c r="AI561" s="25" t="s">
        <v>30</v>
      </c>
    </row>
    <row r="562" spans="1:35" ht="14.25">
      <c r="C562" s="34" t="str">
        <f>[1]Source!H268</f>
        <v>Накладные расходы</v>
      </c>
      <c r="D562" s="34"/>
      <c r="E562" s="34"/>
      <c r="F562" s="34"/>
      <c r="G562" s="34"/>
      <c r="H562" s="35">
        <f>IF([1]Source!F268=0, "", [1]Source!F268)</f>
        <v>828235.82</v>
      </c>
      <c r="I562" s="35"/>
      <c r="AI562" s="25" t="s">
        <v>31</v>
      </c>
    </row>
    <row r="563" spans="1:35" ht="14.25">
      <c r="C563" s="34" t="str">
        <f>[1]Source!H269</f>
        <v>Сметная прибыль</v>
      </c>
      <c r="D563" s="34"/>
      <c r="E563" s="34"/>
      <c r="F563" s="34"/>
      <c r="G563" s="34"/>
      <c r="H563" s="35">
        <f>IF([1]Source!F269=0, "", [1]Source!F269)</f>
        <v>543864.81000000006</v>
      </c>
      <c r="I563" s="35"/>
      <c r="AI563" s="25" t="s">
        <v>32</v>
      </c>
    </row>
    <row r="564" spans="1:35" ht="14.25">
      <c r="C564" s="34" t="str">
        <f>[1]Source!H270</f>
        <v>Всего с НР и СП</v>
      </c>
      <c r="D564" s="34"/>
      <c r="E564" s="34"/>
      <c r="F564" s="34"/>
      <c r="G564" s="34"/>
      <c r="H564" s="35">
        <f>IF([1]Source!F270=0, "", [1]Source!F270)</f>
        <v>120163370.2</v>
      </c>
      <c r="I564" s="35"/>
      <c r="AI564" s="25" t="s">
        <v>33</v>
      </c>
    </row>
    <row r="566" spans="1:35" ht="15">
      <c r="A566" s="26"/>
      <c r="B566" s="26"/>
      <c r="C566" s="36" t="s">
        <v>41</v>
      </c>
      <c r="D566" s="36"/>
      <c r="E566" s="36"/>
      <c r="F566" s="36"/>
      <c r="G566" s="27">
        <f>[1]Source!O272+[1]Source!X272+[1]Source!Y272</f>
        <v>120163370.19999999</v>
      </c>
      <c r="H566" s="27">
        <f>[1]Source!S272</f>
        <v>1032520.61</v>
      </c>
      <c r="I566" s="28">
        <f>[1]Source!Q272</f>
        <v>70707.09</v>
      </c>
      <c r="J566" s="27"/>
      <c r="K566" s="28">
        <f>[1]Source!U272</f>
        <v>4790.2340534999994</v>
      </c>
      <c r="AG566" s="29" t="str">
        <f>CONCATENATE("Итого по смете: ",IF([1]Source!G272&lt;&gt;"Новый объект", [1]Source!G272, ""))</f>
        <v>Итого по смете: КРС зоопарк Полярная зона</v>
      </c>
    </row>
    <row r="567" spans="1:35" ht="15">
      <c r="A567" s="26"/>
      <c r="B567" s="26"/>
      <c r="C567" s="26"/>
      <c r="D567" s="26"/>
      <c r="E567" s="26"/>
      <c r="F567" s="26"/>
      <c r="G567" s="27"/>
      <c r="H567" s="27"/>
      <c r="I567" s="27">
        <f>[1]Source!R272</f>
        <v>14857.21</v>
      </c>
      <c r="J567" s="27"/>
      <c r="K567" s="27">
        <f>[1]Source!V272</f>
        <v>47.660803999999999</v>
      </c>
    </row>
    <row r="569" spans="1:35" ht="14.25">
      <c r="C569" s="34" t="str">
        <f>[1]Source!H274</f>
        <v>Прямые затраты</v>
      </c>
      <c r="D569" s="34"/>
      <c r="E569" s="34"/>
      <c r="F569" s="34"/>
      <c r="G569" s="34"/>
      <c r="H569" s="35">
        <f>IF([1]Source!F274=0, "", [1]Source!F274)</f>
        <v>118791269.56999999</v>
      </c>
      <c r="I569" s="35"/>
      <c r="AI569" s="25" t="s">
        <v>26</v>
      </c>
    </row>
    <row r="570" spans="1:35" ht="14.25">
      <c r="C570" s="34" t="str">
        <f>[1]Source!H281</f>
        <v>Стоимость оборудования (всего)</v>
      </c>
      <c r="D570" s="34"/>
      <c r="E570" s="34"/>
      <c r="F570" s="34"/>
      <c r="G570" s="34"/>
      <c r="H570" s="35" t="str">
        <f>IF([1]Source!F281=0, "", [1]Source!F281)</f>
        <v/>
      </c>
      <c r="I570" s="35"/>
      <c r="AI570" s="25" t="s">
        <v>27</v>
      </c>
    </row>
    <row r="571" spans="1:35" ht="14.25">
      <c r="C571" s="34" t="str">
        <f>[1]Source!H286</f>
        <v>Основная ЗП рабочих</v>
      </c>
      <c r="D571" s="34"/>
      <c r="E571" s="34"/>
      <c r="F571" s="34"/>
      <c r="G571" s="34"/>
      <c r="H571" s="35">
        <f>IF([1]Source!F286=0, "", [1]Source!F286)</f>
        <v>1032520.61</v>
      </c>
      <c r="I571" s="35"/>
      <c r="AI571" s="25" t="s">
        <v>28</v>
      </c>
    </row>
    <row r="572" spans="1:35" ht="14.25">
      <c r="C572" s="34" t="str">
        <f>[1]Source!H287</f>
        <v>Строительные работы с НР и СП</v>
      </c>
      <c r="D572" s="34"/>
      <c r="E572" s="34"/>
      <c r="F572" s="34"/>
      <c r="G572" s="34"/>
      <c r="H572" s="35">
        <f>IF([1]Source!F287=0, "", [1]Source!F287)</f>
        <v>118429487.06999999</v>
      </c>
      <c r="I572" s="35"/>
      <c r="AI572" s="25" t="s">
        <v>29</v>
      </c>
    </row>
    <row r="573" spans="1:35" ht="14.25">
      <c r="C573" s="34" t="str">
        <f>[1]Source!H288</f>
        <v>Монтажные работы с НР и СП</v>
      </c>
      <c r="D573" s="34"/>
      <c r="E573" s="34"/>
      <c r="F573" s="34"/>
      <c r="G573" s="34"/>
      <c r="H573" s="35">
        <f>IF([1]Source!F288=0, "", [1]Source!F288)</f>
        <v>1733883.13</v>
      </c>
      <c r="I573" s="35"/>
      <c r="AI573" s="25" t="s">
        <v>30</v>
      </c>
    </row>
    <row r="574" spans="1:35" ht="14.25">
      <c r="C574" s="34" t="str">
        <f>[1]Source!H294</f>
        <v>Накладные расходы</v>
      </c>
      <c r="D574" s="34"/>
      <c r="E574" s="34"/>
      <c r="F574" s="34"/>
      <c r="G574" s="34"/>
      <c r="H574" s="35">
        <f>IF([1]Source!F294=0, "", [1]Source!F294)</f>
        <v>828235.82</v>
      </c>
      <c r="I574" s="35"/>
      <c r="AI574" s="25" t="s">
        <v>31</v>
      </c>
    </row>
    <row r="575" spans="1:35" ht="14.25">
      <c r="C575" s="34" t="str">
        <f>[1]Source!H295</f>
        <v>Сметная прибыль</v>
      </c>
      <c r="D575" s="34"/>
      <c r="E575" s="34"/>
      <c r="F575" s="34"/>
      <c r="G575" s="34"/>
      <c r="H575" s="35">
        <f>IF([1]Source!F295=0, "", [1]Source!F295)</f>
        <v>543864.81000000006</v>
      </c>
      <c r="I575" s="35"/>
      <c r="AI575" s="25" t="s">
        <v>32</v>
      </c>
    </row>
    <row r="576" spans="1:35" ht="14.25">
      <c r="C576" s="34" t="str">
        <f>[1]Source!H296</f>
        <v>Всего с НР и СП</v>
      </c>
      <c r="D576" s="34"/>
      <c r="E576" s="34"/>
      <c r="F576" s="34"/>
      <c r="G576" s="34"/>
      <c r="H576" s="35">
        <f>IF([1]Source!F296=0, "", [1]Source!F296)</f>
        <v>120163370.2</v>
      </c>
      <c r="I576" s="35"/>
      <c r="AI576" s="25" t="s">
        <v>33</v>
      </c>
    </row>
    <row r="577" spans="1:35" ht="14.25">
      <c r="C577" s="34" t="str">
        <f>[1]Source!H297</f>
        <v>Итого</v>
      </c>
      <c r="D577" s="34"/>
      <c r="E577" s="34"/>
      <c r="F577" s="34"/>
      <c r="G577" s="34"/>
      <c r="H577" s="35">
        <f>IF([1]Source!F297=0, "", [1]Source!F297)</f>
        <v>120163370.2</v>
      </c>
      <c r="I577" s="35"/>
      <c r="AI577" s="25" t="s">
        <v>34</v>
      </c>
    </row>
    <row r="578" spans="1:35" ht="14.25">
      <c r="C578" s="34" t="str">
        <f>[1]Source!H298</f>
        <v>ндс-18%</v>
      </c>
      <c r="D578" s="34"/>
      <c r="E578" s="34"/>
      <c r="F578" s="34"/>
      <c r="G578" s="34"/>
      <c r="H578" s="35">
        <f>IF([1]Source!F298=0, "", [1]Source!F298)</f>
        <v>21629406.640000001</v>
      </c>
      <c r="I578" s="35"/>
      <c r="AI578" s="25" t="s">
        <v>35</v>
      </c>
    </row>
    <row r="579" spans="1:35" ht="14.25">
      <c r="C579" s="34" t="str">
        <f>[1]Source!H299</f>
        <v>ВСЕГО</v>
      </c>
      <c r="D579" s="34"/>
      <c r="E579" s="34"/>
      <c r="F579" s="34"/>
      <c r="G579" s="34"/>
      <c r="H579" s="35">
        <f>IF([1]Source!F299=0, "", [1]Source!F299)</f>
        <v>141792776.84</v>
      </c>
      <c r="I579" s="35"/>
      <c r="AI579" s="25" t="s">
        <v>36</v>
      </c>
    </row>
    <row r="582" spans="1:35" ht="14.25">
      <c r="A582" s="32" t="s">
        <v>37</v>
      </c>
      <c r="B582" s="32"/>
      <c r="C582" s="30" t="str">
        <f>IF([1]Source!AC12&lt;&gt;"", [1]Source!AC12," ")</f>
        <v xml:space="preserve"> </v>
      </c>
      <c r="D582" s="31"/>
      <c r="E582" s="31"/>
      <c r="F582" s="31"/>
      <c r="G582" s="31"/>
      <c r="H582" s="31"/>
      <c r="I582" s="10" t="str">
        <f>IF([1]Source!AB12&lt;&gt;"", [1]Source!AB12," ")</f>
        <v xml:space="preserve"> </v>
      </c>
      <c r="J582" s="2"/>
      <c r="K582" s="2"/>
    </row>
    <row r="583" spans="1:35" ht="14.25">
      <c r="A583" s="2"/>
      <c r="B583" s="2"/>
      <c r="C583" s="33" t="s">
        <v>38</v>
      </c>
      <c r="D583" s="33"/>
      <c r="E583" s="33"/>
      <c r="F583" s="33"/>
      <c r="G583" s="33"/>
      <c r="H583" s="33"/>
      <c r="I583" s="2"/>
      <c r="J583" s="2"/>
      <c r="K583" s="2"/>
    </row>
    <row r="584" spans="1:35" ht="14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1:35" ht="14.25">
      <c r="A585" s="32" t="s">
        <v>39</v>
      </c>
      <c r="B585" s="32"/>
      <c r="C585" s="30" t="str">
        <f>IF([1]Source!AE12&lt;&gt;"", [1]Source!AE12," ")</f>
        <v xml:space="preserve"> </v>
      </c>
      <c r="D585" s="31"/>
      <c r="E585" s="31"/>
      <c r="F585" s="31"/>
      <c r="G585" s="31"/>
      <c r="H585" s="31"/>
      <c r="I585" s="10" t="str">
        <f>IF([1]Source!AD12&lt;&gt;"", [1]Source!AD12," ")</f>
        <v xml:space="preserve"> </v>
      </c>
      <c r="J585" s="2"/>
      <c r="K585" s="2"/>
    </row>
    <row r="586" spans="1:35" ht="14.25">
      <c r="A586" s="2"/>
      <c r="B586" s="2"/>
      <c r="C586" s="33" t="s">
        <v>38</v>
      </c>
      <c r="D586" s="33"/>
      <c r="E586" s="33"/>
      <c r="F586" s="33"/>
      <c r="G586" s="33"/>
      <c r="H586" s="33"/>
      <c r="I586" s="2"/>
      <c r="J586" s="2"/>
      <c r="K586" s="2"/>
    </row>
  </sheetData>
  <mergeCells count="76">
    <mergeCell ref="A7:K7"/>
    <mergeCell ref="A3:B3"/>
    <mergeCell ref="C3:K3"/>
    <mergeCell ref="A4:B4"/>
    <mergeCell ref="C4:K4"/>
    <mergeCell ref="A6:K6"/>
    <mergeCell ref="A9:B9"/>
    <mergeCell ref="C9:K9"/>
    <mergeCell ref="A11:K11"/>
    <mergeCell ref="A13:E15"/>
    <mergeCell ref="F13:H13"/>
    <mergeCell ref="I13:J13"/>
    <mergeCell ref="F14:H14"/>
    <mergeCell ref="I14:J14"/>
    <mergeCell ref="F15:H15"/>
    <mergeCell ref="I15:J15"/>
    <mergeCell ref="A16:A20"/>
    <mergeCell ref="B16:B20"/>
    <mergeCell ref="C16:C20"/>
    <mergeCell ref="D16:D20"/>
    <mergeCell ref="E16:F16"/>
    <mergeCell ref="H559:I559"/>
    <mergeCell ref="J16:K18"/>
    <mergeCell ref="E17:E18"/>
    <mergeCell ref="F17:F18"/>
    <mergeCell ref="G17:G20"/>
    <mergeCell ref="H17:H20"/>
    <mergeCell ref="I17:I18"/>
    <mergeCell ref="E19:E20"/>
    <mergeCell ref="F19:F20"/>
    <mergeCell ref="I19:I20"/>
    <mergeCell ref="J19:K19"/>
    <mergeCell ref="G16:I16"/>
    <mergeCell ref="C556:I556"/>
    <mergeCell ref="C557:G557"/>
    <mergeCell ref="H557:I557"/>
    <mergeCell ref="C558:G558"/>
    <mergeCell ref="H558:I558"/>
    <mergeCell ref="C569:G569"/>
    <mergeCell ref="H569:I569"/>
    <mergeCell ref="C560:G560"/>
    <mergeCell ref="H560:I560"/>
    <mergeCell ref="C561:G561"/>
    <mergeCell ref="H561:I561"/>
    <mergeCell ref="C562:G562"/>
    <mergeCell ref="H562:I562"/>
    <mergeCell ref="C563:G563"/>
    <mergeCell ref="H563:I563"/>
    <mergeCell ref="C564:G564"/>
    <mergeCell ref="H564:I564"/>
    <mergeCell ref="C566:F566"/>
    <mergeCell ref="C559:G559"/>
    <mergeCell ref="C570:G570"/>
    <mergeCell ref="H570:I570"/>
    <mergeCell ref="C571:G571"/>
    <mergeCell ref="H571:I571"/>
    <mergeCell ref="C572:G572"/>
    <mergeCell ref="H572:I572"/>
    <mergeCell ref="C573:G573"/>
    <mergeCell ref="H573:I573"/>
    <mergeCell ref="C574:G574"/>
    <mergeCell ref="H574:I574"/>
    <mergeCell ref="C575:G575"/>
    <mergeCell ref="H575:I575"/>
    <mergeCell ref="A582:B582"/>
    <mergeCell ref="C583:H583"/>
    <mergeCell ref="A585:B585"/>
    <mergeCell ref="C586:H586"/>
    <mergeCell ref="C576:G576"/>
    <mergeCell ref="H576:I576"/>
    <mergeCell ref="C577:G577"/>
    <mergeCell ref="H577:I577"/>
    <mergeCell ref="C578:G578"/>
    <mergeCell ref="H578:I578"/>
    <mergeCell ref="C579:G579"/>
    <mergeCell ref="H579:I579"/>
  </mergeCells>
  <pageMargins left="0.4" right="0.2" top="0.2" bottom="0.4" header="0.2" footer="0.2"/>
  <pageSetup paperSize="9" scale="59" fitToHeight="0" orientation="portrait" r:id="rId1"/>
  <headerFooter>
    <oddHeader>&amp;L&amp;8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Смета 11 граф c НР и СП</vt:lpstr>
      <vt:lpstr>'Смета 11 граф c НР и СП'!Заголовки_для_печати</vt:lpstr>
      <vt:lpstr>'Смета 11 граф c НР и СП'!Область_печати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mbeuser</dc:creator>
  <cp:lastModifiedBy>AMakarova</cp:lastModifiedBy>
  <dcterms:created xsi:type="dcterms:W3CDTF">2016-07-14T08:49:03Z</dcterms:created>
  <dcterms:modified xsi:type="dcterms:W3CDTF">2016-08-17T03:10:38Z</dcterms:modified>
</cp:coreProperties>
</file>