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 activeTab="3"/>
  </bookViews>
  <sheets>
    <sheet name="ЛН 02-01-09" sheetId="2" r:id="rId1"/>
    <sheet name="ЛН 04-01-01" sheetId="3" r:id="rId2"/>
    <sheet name="ЛН 07-01-01" sheetId="4" r:id="rId3"/>
    <sheet name="ЛН 09-01-02" sheetId="5" r:id="rId4"/>
  </sheets>
  <definedNames>
    <definedName name="Print_Titles" localSheetId="0">'ЛН 02-01-09'!$28:$28</definedName>
    <definedName name="Print_Titles" localSheetId="1">'ЛН 04-01-01'!$27:$27</definedName>
    <definedName name="Print_Titles" localSheetId="2">'ЛН 07-01-01'!$28:$28</definedName>
    <definedName name="Print_Titles" localSheetId="3">'ЛН 09-01-02'!$25:$25</definedName>
    <definedName name="_xlnm.Print_Titles" localSheetId="0">'ЛН 02-01-09'!$28:$28</definedName>
    <definedName name="_xlnm.Print_Titles" localSheetId="1">'ЛН 04-01-01'!$27:$27</definedName>
    <definedName name="_xlnm.Print_Titles" localSheetId="2">'ЛН 07-01-01'!$28:$28</definedName>
    <definedName name="_xlnm.Print_Titles" localSheetId="3">'ЛН 09-01-02'!$25:$25</definedName>
  </definedNames>
  <calcPr calcId="152511"/>
</workbook>
</file>

<file path=xl/calcChain.xml><?xml version="1.0" encoding="utf-8"?>
<calcChain xmlns="http://schemas.openxmlformats.org/spreadsheetml/2006/main">
  <c r="G62" i="5" l="1"/>
  <c r="G63" i="5" s="1"/>
  <c r="G64" i="5" s="1"/>
  <c r="G65" i="5" s="1"/>
  <c r="G194" i="4"/>
  <c r="G189" i="4"/>
  <c r="G190" i="4" s="1"/>
  <c r="G100" i="3"/>
  <c r="G101" i="3" s="1"/>
  <c r="G409" i="2"/>
  <c r="G404" i="2"/>
  <c r="G405" i="2" s="1"/>
  <c r="G66" i="5" l="1"/>
  <c r="G67" i="5" s="1"/>
  <c r="G192" i="4"/>
  <c r="G193" i="4" s="1"/>
  <c r="G195" i="4" s="1"/>
  <c r="G196" i="4" s="1"/>
  <c r="G197" i="4" s="1"/>
  <c r="G191" i="4"/>
  <c r="G103" i="3"/>
  <c r="G104" i="3" s="1"/>
  <c r="G105" i="3" s="1"/>
  <c r="G106" i="3" s="1"/>
  <c r="G102" i="3"/>
  <c r="G406" i="2"/>
  <c r="G407" i="2" s="1"/>
  <c r="G408" i="2" s="1"/>
  <c r="G410" i="2" s="1"/>
  <c r="G411" i="2" s="1"/>
  <c r="G412" i="2" s="1"/>
  <c r="G413" i="2" s="1"/>
  <c r="G198" i="4" l="1"/>
  <c r="G199" i="4" s="1"/>
  <c r="G107" i="3"/>
  <c r="G108" i="3" s="1"/>
  <c r="G414" i="2"/>
  <c r="G415" i="2" s="1"/>
</calcChain>
</file>

<file path=xl/sharedStrings.xml><?xml version="1.0" encoding="utf-8"?>
<sst xmlns="http://schemas.openxmlformats.org/spreadsheetml/2006/main" count="2080" uniqueCount="1383">
  <si>
    <t>СОГЛАСОВАНО:</t>
  </si>
  <si>
    <t>УТВЕРЖДАЮ:</t>
  </si>
  <si>
    <t>Генеральный директор общества с ограниченной ответственностью "НАГВАЛЬ СТРОЙТЕХ"</t>
  </si>
  <si>
    <t>Исполняющий обязанности начальника Главного управления МЧС России по Ульяновской области</t>
  </si>
  <si>
    <t>______________________ /М.Ю. Васильев/</t>
  </si>
  <si>
    <t>______________________ /С.П. Аникин/</t>
  </si>
  <si>
    <t>" _____ " ________________ 2021 г.</t>
  </si>
  <si>
    <t>"_____ " ______________2021 г.</t>
  </si>
  <si>
    <t>Реконструкция пожарной части федерального государственного казенного учреждения "5 отряд федеральной противопожарной службы по Ульяновской области" для размещения создаваемого специализированного пожарно-спасательного подразделения по защите от чрезвычайных ситуаций и крупных природных пожаров, г.Ульяновск, пр-т Туполева</t>
  </si>
  <si>
    <t>(наименование стройки)</t>
  </si>
  <si>
    <r>
      <t xml:space="preserve">ЛОКАЛЬНЫЙ СМЕТНЫЙ РАСЧЕТ № </t>
    </r>
    <r>
      <rPr>
        <sz val="12"/>
        <rFont val="Arial"/>
        <family val="2"/>
        <charset val="204"/>
      </rPr>
      <t>02-01-09</t>
    </r>
  </si>
  <si>
    <t>(локальная смета)</t>
  </si>
  <si>
    <t xml:space="preserve">на </t>
  </si>
  <si>
    <t>Электросиловое оборудование и электроосвещение. Реконструкция пожарной части федерального государственного казенного учреждения "5 отряд федеральной противопожарной службы по Ульяновской области" для размещения создаваемого специализированного пожарно-спасательного подразделения по защите от чрезвычайных ситуаций и крупных природных пожаров, г.Ульяновск, пр-т Туполева</t>
  </si>
  <si>
    <t>(наименование работ и затрат, наименование объекта)</t>
  </si>
  <si>
    <t>Основание: №09-2015/0368100001115000030-0137591-02-ЭОМ.С</t>
  </si>
  <si>
    <t>Сметная стоимость _______________________________________________________________________________________________</t>
  </si>
  <si>
    <t>___________________________748,632</t>
  </si>
  <si>
    <t>тыс. руб.</t>
  </si>
  <si>
    <t xml:space="preserve">      строительных работ _______________________________________________________________________________________________</t>
  </si>
  <si>
    <t>_______________________________________________________________________________________________1,375</t>
  </si>
  <si>
    <t xml:space="preserve">      монтажных работ _______________________________________________________________________________________________</t>
  </si>
  <si>
    <t>_______________________________________________________________________________________________682,693</t>
  </si>
  <si>
    <t xml:space="preserve">      оборудования _______________________________________________________________________________________________</t>
  </si>
  <si>
    <t>_______________________________________________________________________________________________64,564</t>
  </si>
  <si>
    <t>Средства на оплату труда _______________________________________________________________________________________________</t>
  </si>
  <si>
    <t>___________________________48,004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</si>
  <si>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</si>
  <si>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_______________________________________________________________________________________________4986,36</t>
  </si>
  <si>
    <t>чел.час</t>
  </si>
  <si>
    <t>Составлен(а) в текущих (прогнозных) ценах по состоянию на ______________</t>
  </si>
  <si>
    <t>№ пп</t>
  </si>
  <si>
    <t>Шифр и номер позиции норматива</t>
  </si>
  <si>
    <t>Наименование работ и затрат, единица измерения</t>
  </si>
  <si>
    <t>Количество</t>
  </si>
  <si>
    <t>Стоимость единицы, руб.</t>
  </si>
  <si>
    <t>Общая стоимость, руб.</t>
  </si>
  <si>
    <t>Затраты труда рабочих, чел.-ч, не занятых обслуживанием машин</t>
  </si>
  <si>
    <t>всего</t>
  </si>
  <si>
    <t>эксплуата-
ции машин</t>
  </si>
  <si>
    <t>Всего</t>
  </si>
  <si>
    <t>оплаты труда</t>
  </si>
  <si>
    <t>эксплуата-
ция машин</t>
  </si>
  <si>
    <t>в т.ч. оплаты труда</t>
  </si>
  <si>
    <t>на единицу</t>
  </si>
  <si>
    <t>Раздел 1. Электросиловое оборудование пождепо</t>
  </si>
  <si>
    <t>ВРУ</t>
  </si>
  <si>
    <t>1</t>
  </si>
  <si>
    <r>
      <t>ФЕРм08-03-572-07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</si>
  <si>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Блок управления шкафного исполнения или распределительный пункт (шкаф), устанавливаемый: на полу, высота и ширина до 1700х1100 мм
(шт)</t>
    </r>
    <r>
      <rPr>
        <i/>
        <sz val="7"/>
        <rFont val="Arial"/>
        <family val="2"/>
        <charset val="204"/>
      </rPr>
      <t xml:space="preserve">
НР (48 руб.): 95% от ФОТ
СП (33 руб.): 65% от ФОТ</t>
    </r>
  </si>
  <si>
    <t>466,13
40,87</t>
  </si>
  <si>
    <t>74,3
9,29</t>
  </si>
  <si>
    <t>74
9</t>
  </si>
  <si>
    <r>
      <t>2</t>
    </r>
    <r>
      <rPr>
        <i/>
        <sz val="9"/>
        <rFont val="Arial"/>
        <family val="2"/>
        <charset val="204"/>
      </rPr>
      <t xml:space="preserve">
О</t>
    </r>
  </si>
  <si>
    <r>
      <t>ФССЦ-62.1.02.10-0121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</si>
  <si>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Шкаф ВРУ-1-11
(шт)</t>
  </si>
  <si>
    <t>3</t>
  </si>
  <si>
    <r>
      <t>ФЕРм08-03-600-02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</si>
  <si>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Счетчики, устанавливаемые на готовом основании: трехфазные
(шт)</t>
    </r>
    <r>
      <rPr>
        <i/>
        <sz val="7"/>
        <rFont val="Arial"/>
        <family val="2"/>
        <charset val="204"/>
      </rPr>
      <t xml:space="preserve">
НР (14 руб.): 95% от ФОТ
СП (10 руб.): 65% от ФОТ</t>
    </r>
  </si>
  <si>
    <t>9,26
6,94</t>
  </si>
  <si>
    <t>1,81
0,26</t>
  </si>
  <si>
    <t>4
1</t>
  </si>
  <si>
    <r>
      <t>4</t>
    </r>
    <r>
      <rPr>
        <i/>
        <sz val="9"/>
        <rFont val="Arial"/>
        <family val="2"/>
        <charset val="204"/>
      </rPr>
      <t xml:space="preserve">
О</t>
    </r>
  </si>
  <si>
    <r>
      <t>ФССЦ-62.5.01.04-0023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</si>
  <si>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Счетчик электрической энергии электронный,: трехфазный Меркурий 230AM-03, 5(7,5) А
(шт)</t>
  </si>
  <si>
    <t>5</t>
  </si>
  <si>
    <r>
      <t>ФЕРм08-01-080-01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</si>
  <si>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Прибор измерения и защиты, количество подключаемых концов: до 2 (трансформатор тока, ограничители)
(шт)</t>
    </r>
    <r>
      <rPr>
        <i/>
        <sz val="7"/>
        <rFont val="Arial"/>
        <family val="2"/>
        <charset val="204"/>
      </rPr>
      <t xml:space="preserve">
НР (81 руб.): 95% от ФОТ
СП (55 руб.): 65% от ФОТ</t>
    </r>
  </si>
  <si>
    <r>
      <t>8</t>
    </r>
    <r>
      <rPr>
        <i/>
        <sz val="7"/>
        <rFont val="Arial"/>
        <family val="2"/>
        <charset val="204"/>
      </rPr>
      <t xml:space="preserve">
6+2</t>
    </r>
  </si>
  <si>
    <t>15,9
9,91</t>
  </si>
  <si>
    <t>5,43
0,76</t>
  </si>
  <si>
    <t>43
6</t>
  </si>
  <si>
    <r>
      <t>6</t>
    </r>
    <r>
      <rPr>
        <i/>
        <sz val="9"/>
        <rFont val="Arial"/>
        <family val="2"/>
        <charset val="204"/>
      </rPr>
      <t xml:space="preserve">
О</t>
    </r>
  </si>
  <si>
    <r>
      <t>ФССЦ-62.5.02.01-0007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</si>
  <si>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Трансформатор тока: Т-0,66 200/5 катушечный с бумажно-лаковой изоляцией, корпус из стальных и картонных деталей, 660В, 5А, 50-60Гц, класс точности 0,5-1
(шт)</t>
  </si>
  <si>
    <r>
      <t>7</t>
    </r>
    <r>
      <rPr>
        <i/>
        <sz val="9"/>
        <rFont val="Arial"/>
        <family val="2"/>
        <charset val="204"/>
      </rPr>
      <t xml:space="preserve">
О</t>
    </r>
  </si>
  <si>
    <r>
      <t>ФССЦ-62.1.05.02-0009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</si>
  <si>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Ограничитель перенапряжения ОПС1(В) (ОПСР-С 3Р)
(шт)</t>
  </si>
  <si>
    <t>8</t>
  </si>
  <si>
    <r>
      <t>ФЕРм08-03-526-04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</si>
  <si>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Автомат одно-, двух-, трехполюсный, устанавливаемый на конструкции: на стене или колонне, на ток до 400 А
(шт)</t>
    </r>
    <r>
      <rPr>
        <i/>
        <sz val="7"/>
        <rFont val="Arial"/>
        <family val="2"/>
        <charset val="204"/>
      </rPr>
      <t xml:space="preserve">
НР (62 руб.): 95% от ФОТ
СП (42 руб.): 65% от ФОТ</t>
    </r>
  </si>
  <si>
    <t>87,62
32,19</t>
  </si>
  <si>
    <t>2,99
0,26</t>
  </si>
  <si>
    <t>6
1</t>
  </si>
  <si>
    <r>
      <t>9</t>
    </r>
    <r>
      <rPr>
        <i/>
        <sz val="9"/>
        <rFont val="Arial"/>
        <family val="2"/>
        <charset val="204"/>
      </rPr>
      <t xml:space="preserve">
О</t>
    </r>
  </si>
  <si>
    <r>
      <t>ФССЦ-62.1.01.03-0006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</si>
  <si>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Выключатели автоматические: с полупроводниковым расцепителем ВА08-0403Н-341110-20ЦУХЛ3 (Compact NS 3P 400A)
(шт)</t>
  </si>
  <si>
    <t>10</t>
  </si>
  <si>
    <r>
      <t>ФЕРм08-01-056-01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</si>
  <si>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Разъединитель трехполюсный напряжением: до 10 кВ, ток до 600 А
(шт)</t>
    </r>
    <r>
      <rPr>
        <i/>
        <sz val="7"/>
        <rFont val="Arial"/>
        <family val="2"/>
        <charset val="204"/>
      </rPr>
      <t xml:space="preserve">
НР (48 руб.): 95% от ФОТ
СП (33 руб.): 65% от ФОТ</t>
    </r>
  </si>
  <si>
    <t>50,81
23,38</t>
  </si>
  <si>
    <t>13
1,61</t>
  </si>
  <si>
    <t>26
3</t>
  </si>
  <si>
    <t>12</t>
  </si>
  <si>
    <r>
      <t>ФЕРм08-03-572-03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</si>
  <si>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Блок управления шкафного исполнения или распределительный пункт (шкаф), устанавливаемый: на стене, высота и ширина до 600х600 мм
(шт)</t>
    </r>
    <r>
      <rPr>
        <i/>
        <sz val="7"/>
        <rFont val="Arial"/>
        <family val="2"/>
        <charset val="204"/>
      </rPr>
      <t xml:space="preserve">
НР (21 руб.): 95% от ФОТ
СП (14 руб.): 65% от ФОТ</t>
    </r>
  </si>
  <si>
    <t>218,99
20,44</t>
  </si>
  <si>
    <t>21,65
2,26</t>
  </si>
  <si>
    <t>22
2</t>
  </si>
  <si>
    <r>
      <t>13</t>
    </r>
    <r>
      <rPr>
        <i/>
        <sz val="9"/>
        <rFont val="Arial"/>
        <family val="2"/>
        <charset val="204"/>
      </rPr>
      <t xml:space="preserve">
О</t>
    </r>
  </si>
  <si>
    <r>
      <t>ФССЦ-62.1.02.19-0015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</si>
  <si>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Щиты автоматического переключения на резерв: ЩАП-53, трехфазные на ток 100 А
(шт)</t>
  </si>
  <si>
    <t>ЩС1</t>
  </si>
  <si>
    <t>14</t>
  </si>
  <si>
    <t>15</t>
  </si>
  <si>
    <r>
      <t>ФССЦ-20.4.04.02-0049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</si>
  <si>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Щиты распределительные наружной установки ЩРН-48з, с замком, размер 620х310х120 мм  (ВРУ8-3Н-309УХЛ4)
(шт)</t>
  </si>
  <si>
    <t>16</t>
  </si>
  <si>
    <r>
      <t>ФЕРм08-03-575-01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</si>
  <si>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Прибор или аппарат
(шт)</t>
    </r>
    <r>
      <rPr>
        <i/>
        <sz val="7"/>
        <rFont val="Arial"/>
        <family val="2"/>
        <charset val="204"/>
      </rPr>
      <t xml:space="preserve">
НР (320 руб.): 95% от ФОТ
СП (219 руб.): 65% от ФОТ</t>
    </r>
  </si>
  <si>
    <r>
      <t>33</t>
    </r>
    <r>
      <rPr>
        <i/>
        <sz val="7"/>
        <rFont val="Arial"/>
        <family val="2"/>
        <charset val="204"/>
      </rPr>
      <t xml:space="preserve">
1+9+2+8+4+1+4+4</t>
    </r>
  </si>
  <si>
    <t>10,6
10,22</t>
  </si>
  <si>
    <r>
      <t>17</t>
    </r>
    <r>
      <rPr>
        <i/>
        <sz val="9"/>
        <rFont val="Arial"/>
        <family val="2"/>
        <charset val="204"/>
      </rPr>
      <t xml:space="preserve">
О</t>
    </r>
  </si>
  <si>
    <r>
      <t>ФССЦ-62.1.01.09-0017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</si>
  <si>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Выключатели автоматические: «IEK» ВА47-29 3Р 16А, характеристика С
(шт)</t>
  </si>
  <si>
    <r>
      <t>18</t>
    </r>
    <r>
      <rPr>
        <i/>
        <sz val="9"/>
        <rFont val="Arial"/>
        <family val="2"/>
        <charset val="204"/>
      </rPr>
      <t xml:space="preserve">
О</t>
    </r>
  </si>
  <si>
    <r>
      <t>ФССЦ-62.1.01.09-0018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</si>
  <si>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Выключатели автоматические: «IEK» ВА47-29 3Р 25А, характеристика С
(шт)</t>
  </si>
  <si>
    <r>
      <t>19</t>
    </r>
    <r>
      <rPr>
        <i/>
        <sz val="9"/>
        <rFont val="Arial"/>
        <family val="2"/>
        <charset val="204"/>
      </rPr>
      <t xml:space="preserve">
О</t>
    </r>
  </si>
  <si>
    <r>
      <t>ФССЦ-62.1.01.09-0020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</si>
  <si>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Выключатели автоматические: «IEK» ВА47-29 3Р 50А, характеристика С
(шт)</t>
  </si>
  <si>
    <r>
      <t>20</t>
    </r>
    <r>
      <rPr>
        <i/>
        <sz val="9"/>
        <rFont val="Arial"/>
        <family val="2"/>
        <charset val="204"/>
      </rPr>
      <t xml:space="preserve">
О</t>
    </r>
  </si>
  <si>
    <r>
      <t>ФССЦ-62.1.01.09-0005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</si>
  <si>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Выключатели автоматические: «IEK» ВА47-29 1Р 16А, характеристика С
(шт)</t>
  </si>
  <si>
    <r>
      <t>21</t>
    </r>
    <r>
      <rPr>
        <i/>
        <sz val="9"/>
        <rFont val="Arial"/>
        <family val="2"/>
        <charset val="204"/>
      </rPr>
      <t xml:space="preserve">
О</t>
    </r>
  </si>
  <si>
    <r>
      <t>ФССЦ-62.1.01.09-0006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</si>
  <si>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Выключатели автоматические: «IEK» ВА47-29 1Р 25А, характеристика С
(шт)</t>
  </si>
  <si>
    <r>
      <t>22</t>
    </r>
    <r>
      <rPr>
        <i/>
        <sz val="9"/>
        <rFont val="Arial"/>
        <family val="2"/>
        <charset val="204"/>
      </rPr>
      <t xml:space="preserve">
О</t>
    </r>
  </si>
  <si>
    <r>
      <t>ФССЦ-62.1.01.09-0007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</si>
  <si>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Выключатели автоматические: «IEK» ВА47-29 1Р 40А, характеристика С
(шт)</t>
  </si>
  <si>
    <r>
      <t>23</t>
    </r>
    <r>
      <rPr>
        <i/>
        <sz val="9"/>
        <rFont val="Arial"/>
        <family val="2"/>
        <charset val="204"/>
      </rPr>
      <t xml:space="preserve">
О</t>
    </r>
  </si>
  <si>
    <r>
      <t>ФССЦ-62.1.01.02-0011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</si>
  <si>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Выключатели автоматические: дифференциального тока двухполюсные АД12 2Р 25А 30мА
(шт)</t>
  </si>
  <si>
    <r>
      <t>24</t>
    </r>
    <r>
      <rPr>
        <i/>
        <sz val="9"/>
        <rFont val="Arial"/>
        <family val="2"/>
        <charset val="204"/>
      </rPr>
      <t xml:space="preserve">
О</t>
    </r>
  </si>
  <si>
    <r>
      <t>ФССЦ-62.1.01.02-0017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</si>
  <si>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Выключатели автоматические: дифференциального тока четырехполюсные АД-14 4Р 16А 30мА
(шт)</t>
  </si>
  <si>
    <t>ЩС2,ЩО1,ЩО3,ЩО4,ЩНО,ЩВ1,ЩВ2,ЩПУ1,ЩПР</t>
  </si>
  <si>
    <t>25</t>
  </si>
  <si>
    <r>
      <t>Блок управления шкафного исполнения или распределительный пункт (шкаф), устанавливаемый: на стене, высота и ширина до 600х600 мм
(шт)</t>
    </r>
    <r>
      <rPr>
        <i/>
        <sz val="7"/>
        <rFont val="Arial"/>
        <family val="2"/>
        <charset val="204"/>
      </rPr>
      <t xml:space="preserve">
НР (194 руб.): 95% от ФОТ
СП (133 руб.): 65% от ФОТ</t>
    </r>
  </si>
  <si>
    <t>195
20</t>
  </si>
  <si>
    <t>26</t>
  </si>
  <si>
    <r>
      <t>ФССЦ-20.4.04.02-0047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</si>
  <si>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Щиты распределительные наружной установки ЩРН-36з, с замком, размер 520х310х120 мм (ВРУ8-3Н-304УХЛ4)
(шт)</t>
  </si>
  <si>
    <t>27</t>
  </si>
  <si>
    <r>
      <t>Прибор или аппарат
(шт)</t>
    </r>
    <r>
      <rPr>
        <i/>
        <sz val="7"/>
        <rFont val="Arial"/>
        <family val="2"/>
        <charset val="204"/>
      </rPr>
      <t xml:space="preserve">
НР (1903 руб.): 95% от ФОТ
СП (1302 руб.): 65% от ФОТ</t>
    </r>
  </si>
  <si>
    <r>
      <t>196</t>
    </r>
    <r>
      <rPr>
        <i/>
        <sz val="7"/>
        <rFont val="Arial"/>
        <family val="2"/>
        <charset val="204"/>
      </rPr>
      <t xml:space="preserve">
3+11+53+1+54+37+1+20+3+13</t>
    </r>
  </si>
  <si>
    <r>
      <t>28</t>
    </r>
    <r>
      <rPr>
        <i/>
        <sz val="9"/>
        <rFont val="Arial"/>
        <family val="2"/>
        <charset val="204"/>
      </rPr>
      <t xml:space="preserve">
О</t>
    </r>
  </si>
  <si>
    <r>
      <t>3</t>
    </r>
    <r>
      <rPr>
        <i/>
        <sz val="7"/>
        <rFont val="Arial"/>
        <family val="2"/>
        <charset val="204"/>
      </rPr>
      <t xml:space="preserve">
1+1+1</t>
    </r>
  </si>
  <si>
    <r>
      <t>29</t>
    </r>
    <r>
      <rPr>
        <i/>
        <sz val="9"/>
        <rFont val="Arial"/>
        <family val="2"/>
        <charset val="204"/>
      </rPr>
      <t xml:space="preserve">
О</t>
    </r>
  </si>
  <si>
    <r>
      <t>11</t>
    </r>
    <r>
      <rPr>
        <i/>
        <sz val="7"/>
        <rFont val="Arial"/>
        <family val="2"/>
        <charset val="204"/>
      </rPr>
      <t xml:space="preserve">
5+2+1+1+1+1</t>
    </r>
  </si>
  <si>
    <r>
      <t>30</t>
    </r>
    <r>
      <rPr>
        <i/>
        <sz val="9"/>
        <rFont val="Arial"/>
        <family val="2"/>
        <charset val="204"/>
      </rPr>
      <t xml:space="preserve">
О</t>
    </r>
  </si>
  <si>
    <r>
      <t>53</t>
    </r>
    <r>
      <rPr>
        <i/>
        <sz val="7"/>
        <rFont val="Arial"/>
        <family val="2"/>
        <charset val="204"/>
      </rPr>
      <t xml:space="preserve">
7+21+14+10+1</t>
    </r>
  </si>
  <si>
    <r>
      <t>31</t>
    </r>
    <r>
      <rPr>
        <i/>
        <sz val="9"/>
        <rFont val="Arial"/>
        <family val="2"/>
        <charset val="204"/>
      </rPr>
      <t xml:space="preserve">
О</t>
    </r>
  </si>
  <si>
    <r>
      <t>32</t>
    </r>
    <r>
      <rPr>
        <i/>
        <sz val="9"/>
        <rFont val="Arial"/>
        <family val="2"/>
        <charset val="204"/>
      </rPr>
      <t xml:space="preserve">
О</t>
    </r>
  </si>
  <si>
    <r>
      <t>ФССЦ-62.1.01.09-0004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</si>
  <si>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Выключатели автоматические: «IEK» ВА47-29 1Р 10А, характеристика С
(шт)</t>
  </si>
  <si>
    <r>
      <t>54</t>
    </r>
    <r>
      <rPr>
        <i/>
        <sz val="7"/>
        <rFont val="Arial"/>
        <family val="2"/>
        <charset val="204"/>
      </rPr>
      <t xml:space="preserve">
27+15+6+6</t>
    </r>
  </si>
  <si>
    <r>
      <t>33</t>
    </r>
    <r>
      <rPr>
        <i/>
        <sz val="9"/>
        <rFont val="Arial"/>
        <family val="2"/>
        <charset val="204"/>
      </rPr>
      <t xml:space="preserve">
О</t>
    </r>
  </si>
  <si>
    <r>
      <t>ФССЦ-62.1.01.09-0016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</si>
  <si>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Выключатели автоматические: «IEK» ВА47-29 3Р 10А, характеристика С
(шт)</t>
  </si>
  <si>
    <r>
      <t>37</t>
    </r>
    <r>
      <rPr>
        <i/>
        <sz val="7"/>
        <rFont val="Arial"/>
        <family val="2"/>
        <charset val="204"/>
      </rPr>
      <t xml:space="preserve">
5+1+15+1+15</t>
    </r>
  </si>
  <si>
    <r>
      <t>34</t>
    </r>
    <r>
      <rPr>
        <i/>
        <sz val="9"/>
        <rFont val="Arial"/>
        <family val="2"/>
        <charset val="204"/>
      </rPr>
      <t xml:space="preserve">
О</t>
    </r>
  </si>
  <si>
    <r>
      <t>ФССЦ-62.1.01.09-0019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</si>
  <si>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Выключатели автоматические: «IEK» ВА47-29 3Р 40А, характеристика С
(шт)</t>
  </si>
  <si>
    <r>
      <t>35</t>
    </r>
    <r>
      <rPr>
        <i/>
        <sz val="9"/>
        <rFont val="Arial"/>
        <family val="2"/>
        <charset val="204"/>
      </rPr>
      <t xml:space="preserve">
О</t>
    </r>
  </si>
  <si>
    <r>
      <t>20</t>
    </r>
    <r>
      <rPr>
        <i/>
        <sz val="7"/>
        <rFont val="Arial"/>
        <family val="2"/>
        <charset val="204"/>
      </rPr>
      <t xml:space="preserve">
6+7+7</t>
    </r>
  </si>
  <si>
    <r>
      <t>36</t>
    </r>
    <r>
      <rPr>
        <i/>
        <sz val="9"/>
        <rFont val="Arial"/>
        <family val="2"/>
        <charset val="204"/>
      </rPr>
      <t xml:space="preserve">
О</t>
    </r>
  </si>
  <si>
    <r>
      <t>3</t>
    </r>
    <r>
      <rPr>
        <i/>
        <sz val="7"/>
        <rFont val="Arial"/>
        <family val="2"/>
        <charset val="204"/>
      </rPr>
      <t xml:space="preserve">
2+1</t>
    </r>
  </si>
  <si>
    <r>
      <t>37</t>
    </r>
    <r>
      <rPr>
        <i/>
        <sz val="9"/>
        <rFont val="Arial"/>
        <family val="2"/>
        <charset val="204"/>
      </rPr>
      <t xml:space="preserve">
О</t>
    </r>
  </si>
  <si>
    <r>
      <t>ФССЦ-62.1.01.09-0051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</si>
  <si>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Выключатели автоматические дифференциального тока, однополюсные с нейтралью, на ток 20-30 мА (АВДТ32 16А)
(шт)</t>
  </si>
  <si>
    <r>
      <t>13</t>
    </r>
    <r>
      <rPr>
        <i/>
        <sz val="7"/>
        <rFont val="Arial"/>
        <family val="2"/>
        <charset val="204"/>
      </rPr>
      <t xml:space="preserve">
3+2+8</t>
    </r>
  </si>
  <si>
    <t>ЩО2,ЩВ3,ЩВ4</t>
  </si>
  <si>
    <t>38</t>
  </si>
  <si>
    <r>
      <t>Блок управления шкафного исполнения или распределительный пункт (шкаф), устанавливаемый: на стене, высота и ширина до 600х600 мм
(шт)</t>
    </r>
    <r>
      <rPr>
        <i/>
        <sz val="7"/>
        <rFont val="Arial"/>
        <family val="2"/>
        <charset val="204"/>
      </rPr>
      <t xml:space="preserve">
НР (65 руб.): 95% от ФОТ
СП (44 руб.): 65% от ФОТ</t>
    </r>
  </si>
  <si>
    <t>65
7</t>
  </si>
  <si>
    <t>39</t>
  </si>
  <si>
    <r>
      <t>ФССЦ-20.4.04.02-0043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</si>
  <si>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Щиты распределительные наружной установки ЩРН-12з, с замком, размер 265х310х120 мм (ВРУ8-3Н-302УХЛ4)
(шт)</t>
  </si>
  <si>
    <t>40</t>
  </si>
  <si>
    <r>
      <t>Прибор или аппарат
(шт)</t>
    </r>
    <r>
      <rPr>
        <i/>
        <sz val="7"/>
        <rFont val="Arial"/>
        <family val="2"/>
        <charset val="204"/>
      </rPr>
      <t xml:space="preserve">
НР (301 руб.): 95% от ФОТ
СП (206 руб.): 65% от ФОТ</t>
    </r>
  </si>
  <si>
    <r>
      <t>31</t>
    </r>
    <r>
      <rPr>
        <i/>
        <sz val="7"/>
        <rFont val="Arial"/>
        <family val="2"/>
        <charset val="204"/>
      </rPr>
      <t xml:space="preserve">
1+3+4+16+2+1+4</t>
    </r>
  </si>
  <si>
    <r>
      <t>41</t>
    </r>
    <r>
      <rPr>
        <i/>
        <sz val="9"/>
        <rFont val="Arial"/>
        <family val="2"/>
        <charset val="204"/>
      </rPr>
      <t xml:space="preserve">
О</t>
    </r>
  </si>
  <si>
    <t>Выключатели автоматические: «IEK» ВА47-29 3Р 25А, характеристика С (20А)
(шт)</t>
  </si>
  <si>
    <r>
      <t>42</t>
    </r>
    <r>
      <rPr>
        <i/>
        <sz val="9"/>
        <rFont val="Arial"/>
        <family val="2"/>
        <charset val="204"/>
      </rPr>
      <t xml:space="preserve">
О</t>
    </r>
  </si>
  <si>
    <r>
      <t>43</t>
    </r>
    <r>
      <rPr>
        <i/>
        <sz val="9"/>
        <rFont val="Arial"/>
        <family val="2"/>
        <charset val="204"/>
      </rPr>
      <t xml:space="preserve">
О</t>
    </r>
  </si>
  <si>
    <r>
      <t>44</t>
    </r>
    <r>
      <rPr>
        <i/>
        <sz val="9"/>
        <rFont val="Arial"/>
        <family val="2"/>
        <charset val="204"/>
      </rPr>
      <t xml:space="preserve">
О</t>
    </r>
  </si>
  <si>
    <r>
      <t>16</t>
    </r>
    <r>
      <rPr>
        <i/>
        <sz val="7"/>
        <rFont val="Arial"/>
        <family val="2"/>
        <charset val="204"/>
      </rPr>
      <t xml:space="preserve">
8+8</t>
    </r>
  </si>
  <si>
    <r>
      <t>45</t>
    </r>
    <r>
      <rPr>
        <i/>
        <sz val="9"/>
        <rFont val="Arial"/>
        <family val="2"/>
        <charset val="204"/>
      </rPr>
      <t xml:space="preserve">
О</t>
    </r>
  </si>
  <si>
    <r>
      <t>46</t>
    </r>
    <r>
      <rPr>
        <i/>
        <sz val="9"/>
        <rFont val="Arial"/>
        <family val="2"/>
        <charset val="204"/>
      </rPr>
      <t xml:space="preserve">
О</t>
    </r>
  </si>
  <si>
    <r>
      <t>47</t>
    </r>
    <r>
      <rPr>
        <i/>
        <sz val="9"/>
        <rFont val="Arial"/>
        <family val="2"/>
        <charset val="204"/>
      </rPr>
      <t xml:space="preserve">
О</t>
    </r>
  </si>
  <si>
    <t>ЩАО1, ЩАО2</t>
  </si>
  <si>
    <t>48</t>
  </si>
  <si>
    <r>
      <t>ФЕРм08-03-599-01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</si>
  <si>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Щитки осветительные, устанавливаемые в нише: распорными дюбелями, масса щитка до 6 кг
(шт)</t>
    </r>
    <r>
      <rPr>
        <i/>
        <sz val="7"/>
        <rFont val="Arial"/>
        <family val="2"/>
        <charset val="204"/>
      </rPr>
      <t xml:space="preserve">
НР (33 руб.): 95% от ФОТ
СП (23 руб.): 65% от ФОТ</t>
    </r>
  </si>
  <si>
    <t>55,88
17,66</t>
  </si>
  <si>
    <t>1,63
0,22</t>
  </si>
  <si>
    <r>
      <t>49</t>
    </r>
    <r>
      <rPr>
        <i/>
        <sz val="9"/>
        <rFont val="Arial"/>
        <family val="2"/>
        <charset val="204"/>
      </rPr>
      <t xml:space="preserve">
О</t>
    </r>
  </si>
  <si>
    <r>
      <t>ФССЦ-62.1.02.16-0011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</si>
  <si>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Щитки осветительные: ОЩВ-12 УХЛ4
(шт)</t>
  </si>
  <si>
    <t>50</t>
  </si>
  <si>
    <r>
      <t>Прибор или аппарат
(шт)</t>
    </r>
    <r>
      <rPr>
        <i/>
        <sz val="7"/>
        <rFont val="Arial"/>
        <family val="2"/>
        <charset val="204"/>
      </rPr>
      <t xml:space="preserve">
НР (194 руб.): 95% от ФОТ
СП (133 руб.): 65% от ФОТ</t>
    </r>
  </si>
  <si>
    <r>
      <t>51</t>
    </r>
    <r>
      <rPr>
        <i/>
        <sz val="9"/>
        <rFont val="Arial"/>
        <family val="2"/>
        <charset val="204"/>
      </rPr>
      <t xml:space="preserve">
О</t>
    </r>
  </si>
  <si>
    <r>
      <t>ФССЦ-62.1.01.09-0002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</si>
  <si>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Выключатели автоматические: 16А
(шт)</t>
  </si>
  <si>
    <r>
      <t>20</t>
    </r>
    <r>
      <rPr>
        <i/>
        <sz val="7"/>
        <rFont val="Arial"/>
        <family val="2"/>
        <charset val="204"/>
      </rPr>
      <t xml:space="preserve">
1+12+1+6</t>
    </r>
  </si>
  <si>
    <t>ППУ</t>
  </si>
  <si>
    <t>52</t>
  </si>
  <si>
    <r>
      <t>ФЕРм08-03-572-04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</si>
  <si>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Блок управления шкафного исполнения или распределительный пункт (шкаф), устанавливаемый: на стене, высота и ширина до 1200х1000 мм
(шт)</t>
    </r>
    <r>
      <rPr>
        <i/>
        <sz val="7"/>
        <rFont val="Arial"/>
        <family val="2"/>
        <charset val="204"/>
      </rPr>
      <t xml:space="preserve">
НР (36 руб.): 95% от ФОТ
СП (25 руб.): 65% от ФОТ</t>
    </r>
  </si>
  <si>
    <t>378,9
30,65</t>
  </si>
  <si>
    <t>55,1
6,53</t>
  </si>
  <si>
    <t>55
7</t>
  </si>
  <si>
    <r>
      <t>53</t>
    </r>
    <r>
      <rPr>
        <i/>
        <sz val="9"/>
        <rFont val="Arial"/>
        <family val="2"/>
        <charset val="204"/>
      </rPr>
      <t xml:space="preserve">
О</t>
    </r>
  </si>
  <si>
    <r>
      <t>ФССЦ-62.1.02.10-0061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</si>
  <si>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Вводно-распределительное устройство типа: ВРУ 8-2Н-108 31УХЛ4 (ТУ 3434-002-54431334-2002)
(шт)</t>
  </si>
  <si>
    <t>54</t>
  </si>
  <si>
    <r>
      <t>Прибор или аппарат
(шт)</t>
    </r>
    <r>
      <rPr>
        <i/>
        <sz val="7"/>
        <rFont val="Arial"/>
        <family val="2"/>
        <charset val="204"/>
      </rPr>
      <t xml:space="preserve">
НР (117 руб.): 95% от ФОТ
СП (80 руб.): 65% от ФОТ</t>
    </r>
  </si>
  <si>
    <r>
      <t>12</t>
    </r>
    <r>
      <rPr>
        <i/>
        <sz val="7"/>
        <rFont val="Arial"/>
        <family val="2"/>
        <charset val="204"/>
      </rPr>
      <t xml:space="preserve">
4+1+3+3+1</t>
    </r>
  </si>
  <si>
    <r>
      <t>55</t>
    </r>
    <r>
      <rPr>
        <i/>
        <sz val="9"/>
        <rFont val="Arial"/>
        <family val="2"/>
        <charset val="204"/>
      </rPr>
      <t xml:space="preserve">
О</t>
    </r>
  </si>
  <si>
    <r>
      <t>ФССЦ-62.1.01.09-0048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</si>
  <si>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Выключатели автоматические, количество полюсов 1, номинальный ток 6 А
(шт)</t>
  </si>
  <si>
    <r>
      <t>56</t>
    </r>
    <r>
      <rPr>
        <i/>
        <sz val="9"/>
        <rFont val="Arial"/>
        <family val="2"/>
        <charset val="204"/>
      </rPr>
      <t xml:space="preserve">
О</t>
    </r>
  </si>
  <si>
    <r>
      <t>ФССЦ-62.1.01.09-0021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</si>
  <si>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Выключатели автоматические: «IEK» ВА47-29 3Р 63А, характеристика С
(шт)</t>
  </si>
  <si>
    <r>
      <t>57</t>
    </r>
    <r>
      <rPr>
        <i/>
        <sz val="9"/>
        <rFont val="Arial"/>
        <family val="2"/>
        <charset val="204"/>
      </rPr>
      <t xml:space="preserve">
О</t>
    </r>
  </si>
  <si>
    <r>
      <t>58</t>
    </r>
    <r>
      <rPr>
        <i/>
        <sz val="9"/>
        <rFont val="Arial"/>
        <family val="2"/>
        <charset val="204"/>
      </rPr>
      <t xml:space="preserve">
О</t>
    </r>
  </si>
  <si>
    <r>
      <t>59</t>
    </r>
    <r>
      <rPr>
        <i/>
        <sz val="9"/>
        <rFont val="Arial"/>
        <family val="2"/>
        <charset val="204"/>
      </rPr>
      <t xml:space="preserve">
О</t>
    </r>
  </si>
  <si>
    <t>Электрооборудование</t>
  </si>
  <si>
    <t>60</t>
  </si>
  <si>
    <r>
      <t>ФЕРм08-03-529-03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</si>
  <si>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Контактор переменного тока на конструкции на ток: до 160 А
(шт)</t>
    </r>
    <r>
      <rPr>
        <i/>
        <sz val="7"/>
        <rFont val="Arial"/>
        <family val="2"/>
        <charset val="204"/>
      </rPr>
      <t xml:space="preserve">
НР (66 руб.): 95% от ФОТ
СП (45 руб.): 65% от ФОТ</t>
    </r>
  </si>
  <si>
    <t>160,73
33,83</t>
  </si>
  <si>
    <t>3,09
0,26</t>
  </si>
  <si>
    <r>
      <t>61</t>
    </r>
    <r>
      <rPr>
        <i/>
        <sz val="9"/>
        <rFont val="Arial"/>
        <family val="2"/>
        <charset val="204"/>
      </rPr>
      <t xml:space="preserve">
О</t>
    </r>
  </si>
  <si>
    <r>
      <t>ФССЦ-62.6.01.05-0002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</si>
  <si>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Контактор модульный из двух нормально-открытых контактов по 20 А с катушкой управления 220 В (КМ20-20)
(шт)</t>
  </si>
  <si>
    <r>
      <t>62</t>
    </r>
    <r>
      <rPr>
        <i/>
        <sz val="9"/>
        <rFont val="Arial"/>
        <family val="2"/>
        <charset val="204"/>
      </rPr>
      <t xml:space="preserve">
О</t>
    </r>
  </si>
  <si>
    <r>
      <t>ФССЦ-62.6.01.03-0014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</si>
  <si>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Контакторы электромагнитные: переменного тока КМ2311-00 М4 (КМ25-40)
(шт)</t>
  </si>
  <si>
    <t>63</t>
  </si>
  <si>
    <r>
      <t>ФЕРм08-03-532-04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</si>
  <si>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Пост управления кнопочный общего назначения, устанавливаемый на конструкции: на стене или колонне, количество элементов поста до 3
(шт)</t>
    </r>
    <r>
      <rPr>
        <i/>
        <sz val="7"/>
        <rFont val="Arial"/>
        <family val="2"/>
        <charset val="204"/>
      </rPr>
      <t xml:space="preserve">
НР (65 руб.): 95% от ФОТ
СП (44 руб.): 65% от ФОТ</t>
    </r>
  </si>
  <si>
    <t>53,51
17,12</t>
  </si>
  <si>
    <r>
      <t>64</t>
    </r>
    <r>
      <rPr>
        <i/>
        <sz val="9"/>
        <rFont val="Arial"/>
        <family val="2"/>
        <charset val="204"/>
      </rPr>
      <t xml:space="preserve">
О</t>
    </r>
  </si>
  <si>
    <r>
      <t>ФССЦ-62.2.01.04-0026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</si>
  <si>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Посты управления кнопочные для установки на ровной поверхности, степень защиты IP54 и IP00/IP54, пластмассовые, 2 управляющих элемента, У3
(шт)</t>
  </si>
  <si>
    <t>65</t>
  </si>
  <si>
    <r>
      <t>ФЕРм08-03-524-04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</si>
  <si>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Ящик с одним двухполюсным рубильником, или с двухполюсным рубильником и двумя предохранителями, или с двумя блоками "предохранитель-выключатель", или с двумя предохранителями, устанавливаемый на конструкции на стене или колонне, на ток: до 100 А
(шт)</t>
    </r>
    <r>
      <rPr>
        <i/>
        <sz val="7"/>
        <rFont val="Arial"/>
        <family val="2"/>
        <charset val="204"/>
      </rPr>
      <t xml:space="preserve">
НР (20 руб.): 95% от ФОТ
СП (14 руб.): 65% от ФОТ</t>
    </r>
  </si>
  <si>
    <t>69,15
21,03</t>
  </si>
  <si>
    <t>2,81
0,26</t>
  </si>
  <si>
    <r>
      <t>66</t>
    </r>
    <r>
      <rPr>
        <i/>
        <sz val="9"/>
        <rFont val="Arial"/>
        <family val="2"/>
        <charset val="204"/>
      </rPr>
      <t xml:space="preserve">
О</t>
    </r>
  </si>
  <si>
    <r>
      <t>ФССЦ-62.1.02.22-0124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</si>
  <si>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Ящики силовые серии ЯРП типа: ЯРП-100 на 100А
(шт)</t>
  </si>
  <si>
    <t>67</t>
  </si>
  <si>
    <r>
      <t>ФЕРм08-03-603-01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</si>
  <si>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Ящик с понижающим трансформатором
(шт)</t>
    </r>
    <r>
      <rPr>
        <i/>
        <sz val="7"/>
        <rFont val="Arial"/>
        <family val="2"/>
        <charset val="204"/>
      </rPr>
      <t xml:space="preserve">
НР (10 руб.): 95% от ФОТ
СП (7 руб.): 65% от ФОТ</t>
    </r>
  </si>
  <si>
    <t>16,79
11,31</t>
  </si>
  <si>
    <r>
      <t>68</t>
    </r>
    <r>
      <rPr>
        <i/>
        <sz val="9"/>
        <rFont val="Arial"/>
        <family val="2"/>
        <charset val="204"/>
      </rPr>
      <t xml:space="preserve">
О</t>
    </r>
  </si>
  <si>
    <r>
      <t>ФССЦ-62.1.02.22-0034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</si>
  <si>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Ящики с понижающим трансформатором автомат. выключателем,: 36в ЯТП-0,25-2
(шт)</t>
  </si>
  <si>
    <t>69</t>
  </si>
  <si>
    <r>
      <t>ФЕРм08-03-530-04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</si>
  <si>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Пускатель магнитный общего назначения отдельно стоящий, устанавливаемый на конструкции: на стене или колонне, на ток до 40 А
(шт)</t>
    </r>
    <r>
      <rPr>
        <i/>
        <sz val="7"/>
        <rFont val="Arial"/>
        <family val="2"/>
        <charset val="204"/>
      </rPr>
      <t xml:space="preserve">
НР (731 руб.): 95% от ФОТ
СП (500 руб.): 65% от ФОТ</t>
    </r>
  </si>
  <si>
    <t>79,18
25,36</t>
  </si>
  <si>
    <t>2,68
0,26</t>
  </si>
  <si>
    <t>80
8</t>
  </si>
  <si>
    <r>
      <t>70</t>
    </r>
    <r>
      <rPr>
        <i/>
        <sz val="9"/>
        <rFont val="Arial"/>
        <family val="2"/>
        <charset val="204"/>
      </rPr>
      <t xml:space="preserve">
О</t>
    </r>
  </si>
  <si>
    <r>
      <t>ФССЦ-62.6.02.01-0120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</si>
  <si>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Пускатели электромагнитные нереверсивные без теплового реле,: с кнопками управления ПМ12-010120 10А (ПМЛ-110102)
(шт)</t>
  </si>
  <si>
    <r>
      <t>71</t>
    </r>
    <r>
      <rPr>
        <i/>
        <sz val="9"/>
        <rFont val="Arial"/>
        <family val="2"/>
        <charset val="204"/>
      </rPr>
      <t xml:space="preserve">
О</t>
    </r>
  </si>
  <si>
    <r>
      <t>ФССЦ-62.6.02.02-0191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</si>
  <si>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Пускатели электромагнитные реверсивные, без тепловых реле с механической блокировкой: ПМЛ-1501 04Б (ПМЛ-15010)
(шт)</t>
  </si>
  <si>
    <t>72</t>
  </si>
  <si>
    <r>
      <t>ФЕРм08-03-591-11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</si>
  <si>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Розетка штепсельная: трехполюсная
(100 шт)</t>
    </r>
    <r>
      <rPr>
        <i/>
        <sz val="7"/>
        <rFont val="Arial"/>
        <family val="2"/>
        <charset val="204"/>
      </rPr>
      <t xml:space="preserve">
НР (28 руб.): 95% от ФОТ
СП (19 руб.): 65% от ФОТ</t>
    </r>
  </si>
  <si>
    <r>
      <t>0,05</t>
    </r>
    <r>
      <rPr>
        <i/>
        <sz val="7"/>
        <rFont val="Arial"/>
        <family val="2"/>
        <charset val="204"/>
      </rPr>
      <t xml:space="preserve">
5 / 100</t>
    </r>
  </si>
  <si>
    <t>656,74
582,6</t>
  </si>
  <si>
    <t>14,49
2,01</t>
  </si>
  <si>
    <t>73</t>
  </si>
  <si>
    <r>
      <t>ФССЦ-20.4.03.04-0005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</si>
  <si>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Розетка кабельная трехфазная 3P+PE+N, 32А, 415В, IP44 (19-820К)
(100 шт)</t>
  </si>
  <si>
    <t>74</t>
  </si>
  <si>
    <r>
      <t>ФЕРм08-03-591-08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</si>
  <si>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Розетка штепсельная: неутопленного типа при открытой проводке
(100 шт)</t>
    </r>
    <r>
      <rPr>
        <i/>
        <sz val="7"/>
        <rFont val="Arial"/>
        <family val="2"/>
        <charset val="204"/>
      </rPr>
      <t xml:space="preserve">
НР (46 руб.): 95% от ФОТ
СП (31 руб.): 65% от ФОТ</t>
    </r>
  </si>
  <si>
    <r>
      <t>0,14</t>
    </r>
    <r>
      <rPr>
        <i/>
        <sz val="7"/>
        <rFont val="Arial"/>
        <family val="2"/>
        <charset val="204"/>
      </rPr>
      <t xml:space="preserve">
14 / 100</t>
    </r>
  </si>
  <si>
    <t>454,03
342,84</t>
  </si>
  <si>
    <t>4,77
0,64</t>
  </si>
  <si>
    <t>75</t>
  </si>
  <si>
    <r>
      <t>ФССЦ-20.4.03.05-0005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</si>
  <si>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Розетка РА16-112 Б IP44 для открытой проводки с заземляющими контактами (РС620-3-ГПБ6)
(100 шт)</t>
  </si>
  <si>
    <t>76</t>
  </si>
  <si>
    <r>
      <t>ФЕРм08-03-591-09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</si>
  <si>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Розетка штепсельная: утопленного типа при скрытой проводке
(100 шт)</t>
    </r>
    <r>
      <rPr>
        <i/>
        <sz val="7"/>
        <rFont val="Arial"/>
        <family val="2"/>
        <charset val="204"/>
      </rPr>
      <t xml:space="preserve">
НР (294 руб.): 95% от ФОТ
СП (201 руб.): 65% от ФОТ</t>
    </r>
  </si>
  <si>
    <r>
      <t>1,02</t>
    </r>
    <r>
      <rPr>
        <i/>
        <sz val="7"/>
        <rFont val="Arial"/>
        <family val="2"/>
        <charset val="204"/>
      </rPr>
      <t xml:space="preserve">
102 / 100</t>
    </r>
  </si>
  <si>
    <t>369,35
302,36</t>
  </si>
  <si>
    <t>5
1</t>
  </si>
  <si>
    <t>77</t>
  </si>
  <si>
    <r>
      <t>ФССЦ-20.4.03.06-0001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</si>
  <si>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Розетка для скрытой проводки на 2 модуля 16А 250В с заземлением и крышкой (2РС 16/16-514)
(100 шт)</t>
  </si>
  <si>
    <r>
      <t>0,32</t>
    </r>
    <r>
      <rPr>
        <i/>
        <sz val="7"/>
        <rFont val="Arial"/>
        <family val="2"/>
        <charset val="204"/>
      </rPr>
      <t xml:space="preserve">
32 / 100</t>
    </r>
  </si>
  <si>
    <t>78</t>
  </si>
  <si>
    <r>
      <t>ФССЦ-20.4.03.06-0002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</si>
  <si>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Розетка РС16-126 Б IP44 для скрытой проводки с заземляющими контактами (2РС 10/16-514)
(100 шт)</t>
  </si>
  <si>
    <r>
      <t>0,7</t>
    </r>
    <r>
      <rPr>
        <i/>
        <sz val="7"/>
        <rFont val="Arial"/>
        <family val="2"/>
        <charset val="204"/>
      </rPr>
      <t xml:space="preserve">
70 / 100</t>
    </r>
  </si>
  <si>
    <t>Итого прямые затраты по разделу в базисных ценах</t>
  </si>
  <si>
    <t>617
68</t>
  </si>
  <si>
    <t>Накладные расходы</t>
  </si>
  <si>
    <t>Сметная прибыль</t>
  </si>
  <si>
    <t>Итоги по разделу 1 Электросиловое оборудование пождепо :</t>
  </si>
  <si>
    <t xml:space="preserve">  Итого Монтажные работы</t>
  </si>
  <si>
    <t xml:space="preserve">  Итого Оборудование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</si>
  <si>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</si>
  <si>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</si>
  <si>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</si>
  <si>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</si>
  <si>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</si>
  <si>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Оборудование</t>
  </si>
  <si>
    <t xml:space="preserve">      Накладные расходы</t>
  </si>
  <si>
    <t xml:space="preserve">      Сметная прибыль</t>
  </si>
  <si>
    <t xml:space="preserve">  Итого по разделу 1 Электросиловое оборудование пождепо</t>
  </si>
  <si>
    <t>Раздел 2. Кабели, провода пождепо</t>
  </si>
  <si>
    <t>79</t>
  </si>
  <si>
    <r>
      <t>ФЕРм08-02-409-09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</si>
  <si>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Труба гофрированная ПВХ для защиты проводов и кабелей по установленным конструкциям, по стенам, колоннам, потолкам, основанию пола
(100 м)</t>
    </r>
    <r>
      <rPr>
        <i/>
        <sz val="7"/>
        <rFont val="Arial"/>
        <family val="2"/>
        <charset val="204"/>
      </rPr>
      <t xml:space="preserve">
НР (8776 руб.): 95% от ФОТ
СП (6005 руб.): 65% от ФОТ</t>
    </r>
  </si>
  <si>
    <r>
      <t>66,2</t>
    </r>
    <r>
      <rPr>
        <i/>
        <sz val="7"/>
        <rFont val="Arial"/>
        <family val="2"/>
        <charset val="204"/>
      </rPr>
      <t xml:space="preserve">
6620 / 100</t>
    </r>
  </si>
  <si>
    <t>156,33
139,54</t>
  </si>
  <si>
    <t>80</t>
  </si>
  <si>
    <r>
      <t>ФССЦ-24.3.01.02-0021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</si>
  <si>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Трубы из самозатухающего ПВХ гибкие гофрированные, легкие, с зондом, номинальный внутренний диаметр 16 мм
(м)</t>
  </si>
  <si>
    <r>
      <t>5508</t>
    </r>
    <r>
      <rPr>
        <i/>
        <sz val="7"/>
        <rFont val="Arial"/>
        <family val="2"/>
        <charset val="204"/>
      </rPr>
      <t xml:space="preserve">
5400*1,02</t>
    </r>
  </si>
  <si>
    <t>81</t>
  </si>
  <si>
    <r>
      <t>ФССЦ-24.3.01.02-0024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</si>
  <si>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Трубы из самозатухающего ПВХ гибкие гофрированные, легкие, с зондом, номинальный внутренний диаметр 32 мм
(м)</t>
  </si>
  <si>
    <r>
      <t>622,2</t>
    </r>
    <r>
      <rPr>
        <i/>
        <sz val="7"/>
        <rFont val="Arial"/>
        <family val="2"/>
        <charset val="204"/>
      </rPr>
      <t xml:space="preserve">
610*1,02</t>
    </r>
  </si>
  <si>
    <t>82</t>
  </si>
  <si>
    <r>
      <t>ФССЦ-24.3.01.02-0026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</si>
  <si>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Трубы из самозатухающего ПВХ гибкие гофрированные, легкие, с зондом, номинальный внутренний диаметр 50 мм (80 мм)
(м)</t>
  </si>
  <si>
    <t>83</t>
  </si>
  <si>
    <r>
      <t>ФССЦ-23.8.03.02-0001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</si>
  <si>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Клипса для крепежа гофротрубы, номинальный диаметр 16 мм
(10 шт)</t>
  </si>
  <si>
    <r>
      <t>540</t>
    </r>
    <r>
      <rPr>
        <i/>
        <sz val="7"/>
        <rFont val="Arial"/>
        <family val="2"/>
        <charset val="204"/>
      </rPr>
      <t xml:space="preserve">
5400 / 10</t>
    </r>
  </si>
  <si>
    <t>84</t>
  </si>
  <si>
    <r>
      <t>ФССЦ-23.8.03.02-0003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</si>
  <si>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Клипса для крепежа гофротрубы, номинальный диаметр 32 мм
(10 шт)</t>
  </si>
  <si>
    <r>
      <t>61</t>
    </r>
    <r>
      <rPr>
        <i/>
        <sz val="7"/>
        <rFont val="Arial"/>
        <family val="2"/>
        <charset val="204"/>
      </rPr>
      <t xml:space="preserve">
610 / 10</t>
    </r>
  </si>
  <si>
    <t>85</t>
  </si>
  <si>
    <r>
      <t>ФССЦ-23.8.03.02-0004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</si>
  <si>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Клипса для крепежа гофротрубы, номинальный диаметр 40 мм (80 мм)
(10 шт)</t>
  </si>
  <si>
    <t>86</t>
  </si>
  <si>
    <r>
      <t>ФЕРм08-02-412-02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</si>
  <si>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Затягивание провода в проложенные трубы и металлические рукава первого одножильного или многожильного в общей оплетке, суммарное сечение: до 6 мм2
(100 м)</t>
    </r>
    <r>
      <rPr>
        <i/>
        <sz val="7"/>
        <rFont val="Arial"/>
        <family val="2"/>
        <charset val="204"/>
      </rPr>
      <t xml:space="preserve">
НР (287 руб.): 95% от ФОТ
СП (196 руб.): 65% от ФОТ</t>
    </r>
  </si>
  <si>
    <r>
      <t>5,9</t>
    </r>
    <r>
      <rPr>
        <i/>
        <sz val="7"/>
        <rFont val="Arial"/>
        <family val="2"/>
        <charset val="204"/>
      </rPr>
      <t xml:space="preserve">
(65+525) / 100</t>
    </r>
  </si>
  <si>
    <t>68,77
50,67</t>
  </si>
  <si>
    <t>3,62
0,5</t>
  </si>
  <si>
    <t>21
3</t>
  </si>
  <si>
    <t>87</t>
  </si>
  <si>
    <r>
      <t>ФЕРм08-02-412-03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</si>
  <si>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Затягивание провода в проложенные трубы и металлические рукава первого одножильного или многожильного в общей оплетке, суммарное сечение: до 16 мм2
(100 м)</t>
    </r>
    <r>
      <rPr>
        <i/>
        <sz val="7"/>
        <rFont val="Arial"/>
        <family val="2"/>
        <charset val="204"/>
      </rPr>
      <t xml:space="preserve">
НР (2808 руб.): 95% от ФОТ
СП (1921 руб.): 65% от ФОТ</t>
    </r>
  </si>
  <si>
    <r>
      <t>49,35</t>
    </r>
    <r>
      <rPr>
        <i/>
        <sz val="7"/>
        <rFont val="Arial"/>
        <family val="2"/>
        <charset val="204"/>
      </rPr>
      <t xml:space="preserve">
(2650+70+1450+350+2100-1685) / 100</t>
    </r>
  </si>
  <si>
    <t>87,25
59,13</t>
  </si>
  <si>
    <t>268
38</t>
  </si>
  <si>
    <t>88</t>
  </si>
  <si>
    <r>
      <t>ФЕРм08-02-412-04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</si>
  <si>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Затягивание провода в проложенные трубы и металлические рукава первого одножильного или многожильного в общей оплетке, суммарное сечение: до 35 мм2
(100 м)</t>
    </r>
    <r>
      <rPr>
        <i/>
        <sz val="7"/>
        <rFont val="Arial"/>
        <family val="2"/>
        <charset val="204"/>
      </rPr>
      <t xml:space="preserve">
НР (465 руб.): 95% от ФОТ
СП (318 руб.): 65% от ФОТ</t>
    </r>
  </si>
  <si>
    <r>
      <t>5,7</t>
    </r>
    <r>
      <rPr>
        <i/>
        <sz val="7"/>
        <rFont val="Arial"/>
        <family val="2"/>
        <charset val="204"/>
      </rPr>
      <t xml:space="preserve">
(50+240+130+150) / 100</t>
    </r>
  </si>
  <si>
    <t>131,51
84,22</t>
  </si>
  <si>
    <t>10,86
1,51</t>
  </si>
  <si>
    <t>62
9</t>
  </si>
  <si>
    <t>89</t>
  </si>
  <si>
    <r>
      <t>ФЕРм08-02-412-05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</si>
  <si>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Затягивание провода в проложенные трубы и металлические рукава первого одножильного или многожильного в общей оплетке, суммарное сечение: до 70 мм2
(100 м)</t>
    </r>
    <r>
      <rPr>
        <i/>
        <sz val="7"/>
        <rFont val="Arial"/>
        <family val="2"/>
        <charset val="204"/>
      </rPr>
      <t xml:space="preserve">
НР (423 руб.): 95% от ФОТ
СП (289 руб.): 65% от ФОТ</t>
    </r>
  </si>
  <si>
    <r>
      <t>3,95</t>
    </r>
    <r>
      <rPr>
        <i/>
        <sz val="7"/>
        <rFont val="Arial"/>
        <family val="2"/>
        <charset val="204"/>
      </rPr>
      <t xml:space="preserve">
(230+165) / 100</t>
    </r>
  </si>
  <si>
    <t>176,56
109,79</t>
  </si>
  <si>
    <t>19,92
2,77</t>
  </si>
  <si>
    <t>79
11</t>
  </si>
  <si>
    <t>90</t>
  </si>
  <si>
    <r>
      <t>ФЕРм08-02-412-06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</si>
  <si>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Затягивание провода в проложенные трубы и металлические рукава первого одножильного или многожильного в общей оплетке, суммарное сечение: до 120 мм2
(100 м)</t>
    </r>
    <r>
      <rPr>
        <i/>
        <sz val="7"/>
        <rFont val="Arial"/>
        <family val="2"/>
        <charset val="204"/>
      </rPr>
      <t xml:space="preserve">
НР (174 руб.): 95% от ФОТ
СП (119 руб.): 65% от ФОТ</t>
    </r>
  </si>
  <si>
    <r>
      <t>1,3</t>
    </r>
    <r>
      <rPr>
        <i/>
        <sz val="7"/>
        <rFont val="Arial"/>
        <family val="2"/>
        <charset val="204"/>
      </rPr>
      <t xml:space="preserve">
(100+30) / 100</t>
    </r>
  </si>
  <si>
    <t>262,69
135,36</t>
  </si>
  <si>
    <t>36,22
5,02</t>
  </si>
  <si>
    <t>47
7</t>
  </si>
  <si>
    <t>91</t>
  </si>
  <si>
    <r>
      <t>ФЕРм08-02-402-01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</si>
  <si>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Кабель трех-пятижильный по установленным конструкциям и лоткам с установкой ответвительных коробок: в помещениях с нормальной средой сечением жилы до 10 мм2
(100 м)</t>
    </r>
    <r>
      <rPr>
        <i/>
        <sz val="7"/>
        <rFont val="Arial"/>
        <family val="2"/>
        <charset val="204"/>
      </rPr>
      <t xml:space="preserve">
НР (1882 руб.): 95% от ФОТ
СП (1288 руб.): 65% от ФОТ</t>
    </r>
  </si>
  <si>
    <r>
      <t>16,85</t>
    </r>
    <r>
      <rPr>
        <i/>
        <sz val="7"/>
        <rFont val="Arial"/>
        <family val="2"/>
        <charset val="204"/>
      </rPr>
      <t xml:space="preserve">
1685 / 100</t>
    </r>
  </si>
  <si>
    <t>193,15
115,06</t>
  </si>
  <si>
    <t>35,61
2,51</t>
  </si>
  <si>
    <t>600
42</t>
  </si>
  <si>
    <t>92</t>
  </si>
  <si>
    <r>
      <t>ФЕРм08-02-396-06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</si>
  <si>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Короб металлический по стенам и потолкам, длина: 3 м
(100 м)</t>
    </r>
    <r>
      <rPr>
        <i/>
        <sz val="7"/>
        <rFont val="Arial"/>
        <family val="2"/>
        <charset val="204"/>
      </rPr>
      <t xml:space="preserve">
НР (160 руб.): 95% от ФОТ
СП (109 руб.): 65% от ФОТ</t>
    </r>
  </si>
  <si>
    <r>
      <t>0,75</t>
    </r>
    <r>
      <rPr>
        <i/>
        <sz val="7"/>
        <rFont val="Arial"/>
        <family val="2"/>
        <charset val="204"/>
      </rPr>
      <t xml:space="preserve">
75 / 100</t>
    </r>
  </si>
  <si>
    <t>365,13
221,09</t>
  </si>
  <si>
    <t>32,12
2,51</t>
  </si>
  <si>
    <t>24
2</t>
  </si>
  <si>
    <t>93</t>
  </si>
  <si>
    <r>
      <t>ФССЦ-20.2.07.05-0012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</si>
  <si>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Лоток перфорированный 150х50 мм, длиной 3000 мм (150х80)
(шт)</t>
  </si>
  <si>
    <t>94</t>
  </si>
  <si>
    <r>
      <t>ФССЦ-20.2.03.06-0016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</si>
  <si>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Крышка для лотка из оцинкованной стали, размер 2500x200x25 мм (150х80)
(шт)</t>
  </si>
  <si>
    <r>
      <t>30</t>
    </r>
    <r>
      <rPr>
        <i/>
        <sz val="7"/>
        <rFont val="Arial"/>
        <family val="2"/>
        <charset val="204"/>
      </rPr>
      <t xml:space="preserve">
75/2,5</t>
    </r>
  </si>
  <si>
    <t>95</t>
  </si>
  <si>
    <r>
      <t>ФССЦ-20.2.03.02-0007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</si>
  <si>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Консоль с опорой ML для крепления проволочного лотка основанием 150 мм
(шт)</t>
  </si>
  <si>
    <t>96</t>
  </si>
  <si>
    <r>
      <t>ФССЦ-20.2.03.09-0002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</si>
  <si>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Перегородка разделительная для проволочного лотка высотой 80 мм, горячеоцинкованная
(м)</t>
  </si>
  <si>
    <t>97</t>
  </si>
  <si>
    <r>
      <t>ФССЦ-01.7.15.02-0061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</si>
  <si>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Болты оцинкованные, диаметр резьбы 6 мм
(кг)</t>
  </si>
  <si>
    <r>
      <t>2</t>
    </r>
    <r>
      <rPr>
        <i/>
        <sz val="7"/>
        <rFont val="Arial"/>
        <family val="2"/>
        <charset val="204"/>
      </rPr>
      <t xml:space="preserve">
0,004*500</t>
    </r>
  </si>
  <si>
    <t>98</t>
  </si>
  <si>
    <r>
      <t>ФССЦ-01.7.15.02-0062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</si>
  <si>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Болты оцинкованные диаметр 8 мм
(т)</t>
  </si>
  <si>
    <r>
      <t>0,0135</t>
    </r>
    <r>
      <rPr>
        <i/>
        <sz val="7"/>
        <rFont val="Arial"/>
        <family val="2"/>
        <charset val="204"/>
      </rPr>
      <t xml:space="preserve">
0,027*500/1000</t>
    </r>
  </si>
  <si>
    <t>99</t>
  </si>
  <si>
    <r>
      <t>ФССЦ-01.7.15.05-0021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</si>
  <si>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Гайки шестигранные оцинкованные, диаметр резьбы 6 мм
(кг)</t>
  </si>
  <si>
    <r>
      <t>1,5</t>
    </r>
    <r>
      <rPr>
        <i/>
        <sz val="7"/>
        <rFont val="Arial"/>
        <family val="2"/>
        <charset val="204"/>
      </rPr>
      <t xml:space="preserve">
0,003*500</t>
    </r>
  </si>
  <si>
    <t>100</t>
  </si>
  <si>
    <r>
      <t>ФССЦ-01.7.15.05-0022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</si>
  <si>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Гайки шестигранные оцинкованные, диаметр резьбы 8 мм
(кг)</t>
  </si>
  <si>
    <r>
      <t>3,5</t>
    </r>
    <r>
      <rPr>
        <i/>
        <sz val="7"/>
        <rFont val="Arial"/>
        <family val="2"/>
        <charset val="204"/>
      </rPr>
      <t xml:space="preserve">
0,007*500</t>
    </r>
  </si>
  <si>
    <t>101</t>
  </si>
  <si>
    <r>
      <t>ФЕРм08-02-147-01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</si>
  <si>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Кабель до 35 кВ по установленным конструкциям и лоткам с креплением на поворотах и в конце трассы, масса 1 м кабеля: до 1 кг
(100 м)</t>
    </r>
    <r>
      <rPr>
        <i/>
        <sz val="7"/>
        <rFont val="Arial"/>
        <family val="2"/>
        <charset val="204"/>
      </rPr>
      <t xml:space="preserve">
НР (87 руб.): 95% от ФОТ
СП (60 руб.): 65% от ФОТ</t>
    </r>
  </si>
  <si>
    <r>
      <t>1</t>
    </r>
    <r>
      <rPr>
        <i/>
        <sz val="7"/>
        <rFont val="Arial"/>
        <family val="2"/>
        <charset val="204"/>
      </rPr>
      <t xml:space="preserve">
(40+60) / 100</t>
    </r>
  </si>
  <si>
    <t>160,78
87,23</t>
  </si>
  <si>
    <t>45,42
5,02</t>
  </si>
  <si>
    <t>45
5</t>
  </si>
  <si>
    <t>102</t>
  </si>
  <si>
    <r>
      <t>ФССЦ-21.1.06.10-0235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</si>
  <si>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Кабель силовой с медными жилами ВВГнг-FRLS 3х1,5-1000
(1000 м)</t>
  </si>
  <si>
    <r>
      <t>0,6018</t>
    </r>
    <r>
      <rPr>
        <i/>
        <sz val="7"/>
        <rFont val="Arial"/>
        <family val="2"/>
        <charset val="204"/>
      </rPr>
      <t xml:space="preserve">
((65+525)*1,02) / 1000</t>
    </r>
  </si>
  <si>
    <t>103</t>
  </si>
  <si>
    <r>
      <t>ФССЦ-21.1.06.09-0152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</si>
  <si>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Кабель силовой с медными жилами ВВГнг(A)-LS 3х2,5-660
(1000 м)</t>
  </si>
  <si>
    <r>
      <t>2,703</t>
    </r>
    <r>
      <rPr>
        <i/>
        <sz val="7"/>
        <rFont val="Arial"/>
        <family val="2"/>
        <charset val="204"/>
      </rPr>
      <t xml:space="preserve">
(2650*1,02) / 1000</t>
    </r>
  </si>
  <si>
    <t>104</t>
  </si>
  <si>
    <r>
      <t>ФССЦ-21.1.06.09-0153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</si>
  <si>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Кабель силовой с медными жилами ВВГнг(A)-LS 3х4-660
(1000 м)</t>
  </si>
  <si>
    <r>
      <t>0,0714</t>
    </r>
    <r>
      <rPr>
        <i/>
        <sz val="7"/>
        <rFont val="Arial"/>
        <family val="2"/>
        <charset val="204"/>
      </rPr>
      <t xml:space="preserve">
(70*1,02) / 1000</t>
    </r>
  </si>
  <si>
    <t>105</t>
  </si>
  <si>
    <r>
      <t>ФССЦ-21.1.06.09-0154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</si>
  <si>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Кабель силовой с медными жилами ВВГнг(A)-LS 3х6-660
(1000 м)</t>
  </si>
  <si>
    <r>
      <t>0,051</t>
    </r>
    <r>
      <rPr>
        <i/>
        <sz val="7"/>
        <rFont val="Arial"/>
        <family val="2"/>
        <charset val="204"/>
      </rPr>
      <t xml:space="preserve">
(50*1,02) / 1000</t>
    </r>
  </si>
  <si>
    <t>106</t>
  </si>
  <si>
    <r>
      <t>ФССЦ-21.1.06.09-0175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</si>
  <si>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Кабель силовой с медными жилами ВВГнг(A)-LS 5х1,5-660
(1000 м)</t>
  </si>
  <si>
    <r>
      <t>0,357</t>
    </r>
    <r>
      <rPr>
        <i/>
        <sz val="7"/>
        <rFont val="Arial"/>
        <family val="2"/>
        <charset val="204"/>
      </rPr>
      <t xml:space="preserve">
(350*1,02) / 1000</t>
    </r>
  </si>
  <si>
    <t>107</t>
  </si>
  <si>
    <r>
      <t>ФССЦ-21.1.06.09-0176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</si>
  <si>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Кабель силовой с медными жилами ВВГнг(A)-LS 5х2,5-660
(1000 м)</t>
  </si>
  <si>
    <r>
      <t>2,142</t>
    </r>
    <r>
      <rPr>
        <i/>
        <sz val="7"/>
        <rFont val="Arial"/>
        <family val="2"/>
        <charset val="204"/>
      </rPr>
      <t xml:space="preserve">
(2100*1,02) / 1000</t>
    </r>
  </si>
  <si>
    <t>108</t>
  </si>
  <si>
    <r>
      <t>ФССЦ-21.1.06.10-0265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</si>
  <si>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Кабель силовой с медными жилами ВВГнг-FRLS 5х2,5-1000
(1000 м)</t>
  </si>
  <si>
    <r>
      <t>1,479</t>
    </r>
    <r>
      <rPr>
        <i/>
        <sz val="7"/>
        <rFont val="Arial"/>
        <family val="2"/>
        <charset val="204"/>
      </rPr>
      <t xml:space="preserve">
(1450*1,02) / 1000</t>
    </r>
  </si>
  <si>
    <t>109</t>
  </si>
  <si>
    <r>
      <t>ФССЦ-21.1.06.09-0177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</si>
  <si>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Кабель силовой с медными жилами ВВГнг(A)-LS 5х4-660
(1000 м)</t>
  </si>
  <si>
    <r>
      <t>0,2448</t>
    </r>
    <r>
      <rPr>
        <i/>
        <sz val="7"/>
        <rFont val="Arial"/>
        <family val="2"/>
        <charset val="204"/>
      </rPr>
      <t xml:space="preserve">
(240*1,02) / 1000</t>
    </r>
  </si>
  <si>
    <t>110</t>
  </si>
  <si>
    <r>
      <t>ФССЦ-21.1.06.10-0266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</si>
  <si>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Кабель силовой с медными жилами ВВГнг-FRLS 5х4-1000
(1000 м)</t>
  </si>
  <si>
    <r>
      <t>0,153</t>
    </r>
    <r>
      <rPr>
        <i/>
        <sz val="7"/>
        <rFont val="Arial"/>
        <family val="2"/>
        <charset val="204"/>
      </rPr>
      <t xml:space="preserve">
(150*1,02) / 1000</t>
    </r>
  </si>
  <si>
    <t>111</t>
  </si>
  <si>
    <r>
      <t>ФССЦ-21.1.06.09-0178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</si>
  <si>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Кабель силовой с медными жилами ВВГнг(A)-LS 5х6-660
(1000 м)</t>
  </si>
  <si>
    <r>
      <t>0,1326</t>
    </r>
    <r>
      <rPr>
        <i/>
        <sz val="7"/>
        <rFont val="Arial"/>
        <family val="2"/>
        <charset val="204"/>
      </rPr>
      <t xml:space="preserve">
(130*1,02) / 1000</t>
    </r>
  </si>
  <si>
    <t>112</t>
  </si>
  <si>
    <r>
      <t>ФССЦ-21.1.06.09-0179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</si>
  <si>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Кабель силовой с медными жилами ВВГнг(A)-LS 5х10-660
(1000 м)</t>
  </si>
  <si>
    <r>
      <t>0,2346</t>
    </r>
    <r>
      <rPr>
        <i/>
        <sz val="7"/>
        <rFont val="Arial"/>
        <family val="2"/>
        <charset val="204"/>
      </rPr>
      <t xml:space="preserve">
(230*1,02) / 1000</t>
    </r>
  </si>
  <si>
    <t>113</t>
  </si>
  <si>
    <r>
      <t>ФССЦ-21.1.06.10-0268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</si>
  <si>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Кабель силовой с медными жилами ВВГнг-FRLS 5х10-1000
(1000 м)</t>
  </si>
  <si>
    <r>
      <t>0,1683</t>
    </r>
    <r>
      <rPr>
        <i/>
        <sz val="7"/>
        <rFont val="Arial"/>
        <family val="2"/>
        <charset val="204"/>
      </rPr>
      <t xml:space="preserve">
(165*1,02) / 1000</t>
    </r>
  </si>
  <si>
    <t>114</t>
  </si>
  <si>
    <r>
      <t>ФССЦ-21.1.06.09-0180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</si>
  <si>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Кабель силовой с медными жилами ВВГнг(A)-LS 5х16-660
(1000 м)</t>
  </si>
  <si>
    <r>
      <t>0,102</t>
    </r>
    <r>
      <rPr>
        <i/>
        <sz val="7"/>
        <rFont val="Arial"/>
        <family val="2"/>
        <charset val="204"/>
      </rPr>
      <t xml:space="preserve">
(100*1,02) / 1000</t>
    </r>
  </si>
  <si>
    <t>115</t>
  </si>
  <si>
    <r>
      <t>ФССЦ-21.1.06.10-0269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</si>
  <si>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Кабель силовой с медными жилами ВВГнг-FRLS 5х16-1000
(1000 м)</t>
  </si>
  <si>
    <r>
      <t>0,0306</t>
    </r>
    <r>
      <rPr>
        <i/>
        <sz val="7"/>
        <rFont val="Arial"/>
        <family val="2"/>
        <charset val="204"/>
      </rPr>
      <t xml:space="preserve">
(30*1,02) / 1000</t>
    </r>
  </si>
  <si>
    <t>116</t>
  </si>
  <si>
    <r>
      <t>ФССЦ-21.1.06.10-0270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</si>
  <si>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Кабель силовой с медными жилами ВВГнг-FRLS 5х25-1000
(1000 м)</t>
  </si>
  <si>
    <r>
      <t>0,0612</t>
    </r>
    <r>
      <rPr>
        <i/>
        <sz val="7"/>
        <rFont val="Arial"/>
        <family val="2"/>
        <charset val="204"/>
      </rPr>
      <t xml:space="preserve">
(60*1,02) / 1000</t>
    </r>
  </si>
  <si>
    <t>117</t>
  </si>
  <si>
    <r>
      <t>ФССЦ-21.1.06.09-0182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</si>
  <si>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Кабель силовой с медными жилами ВВГнг(A)-LS 5х35-660
(1000 м)</t>
  </si>
  <si>
    <r>
      <t>0,0408</t>
    </r>
    <r>
      <rPr>
        <i/>
        <sz val="7"/>
        <rFont val="Arial"/>
        <family val="2"/>
        <charset val="204"/>
      </rPr>
      <t xml:space="preserve">
(40*1,02) / 1000</t>
    </r>
  </si>
  <si>
    <t>118</t>
  </si>
  <si>
    <r>
      <t>ФЕРм11-05-001-01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</si>
  <si>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Механизм исполнительный, масса: до 20 кг (огнетушитель)
(шт)</t>
    </r>
    <r>
      <rPr>
        <i/>
        <sz val="7"/>
        <rFont val="Arial"/>
        <family val="2"/>
        <charset val="204"/>
      </rPr>
      <t xml:space="preserve">
НР (12 руб.): 80% от ФОТ
СП (9 руб.): 60% от ФОТ</t>
    </r>
  </si>
  <si>
    <t>42,62
4,44</t>
  </si>
  <si>
    <t>29,85
2,93</t>
  </si>
  <si>
    <t>60
6</t>
  </si>
  <si>
    <r>
      <t>119</t>
    </r>
    <r>
      <rPr>
        <i/>
        <sz val="9"/>
        <rFont val="Arial"/>
        <family val="2"/>
        <charset val="204"/>
      </rPr>
      <t xml:space="preserve">
О</t>
    </r>
  </si>
  <si>
    <t>Прайс-лист, стр.302</t>
  </si>
  <si>
    <r>
      <t>Огнетушитель самосрабатывающий порошковый ОСП-1
(шт)</t>
    </r>
    <r>
      <rPr>
        <i/>
        <sz val="7"/>
        <rFont val="Arial"/>
        <family val="2"/>
        <charset val="204"/>
      </rPr>
      <t xml:space="preserve">
ПЗ=1042,67/1,2/4,44*1,012*1,03</t>
    </r>
  </si>
  <si>
    <r>
      <t>203,99</t>
    </r>
    <r>
      <rPr>
        <i/>
        <sz val="6"/>
        <rFont val="Arial"/>
        <family val="2"/>
        <charset val="204"/>
      </rPr>
      <t xml:space="preserve">
1042,67/1,2/4,44*1,012*1,03</t>
    </r>
  </si>
  <si>
    <t>1206
123</t>
  </si>
  <si>
    <t>Итоги по разделу 2 Кабели, провода пождепо :</t>
  </si>
  <si>
    <t xml:space="preserve">  Итого по разделу 2 Кабели, провода пождепо</t>
  </si>
  <si>
    <t>Раздел 3. Электроосвещение пождепо</t>
  </si>
  <si>
    <t>Светильники</t>
  </si>
  <si>
    <t>120</t>
  </si>
  <si>
    <r>
      <t>ФЕРм08-03-593-10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</si>
  <si>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Световые настенные указатели
(100 шт)</t>
    </r>
    <r>
      <rPr>
        <i/>
        <sz val="7"/>
        <rFont val="Arial"/>
        <family val="2"/>
        <charset val="204"/>
      </rPr>
      <t xml:space="preserve">
НР (29 руб.): 95% от ФОТ
СП (20 руб.): 65% от ФОТ</t>
    </r>
  </si>
  <si>
    <r>
      <t>0,04</t>
    </r>
    <r>
      <rPr>
        <i/>
        <sz val="7"/>
        <rFont val="Arial"/>
        <family val="2"/>
        <charset val="204"/>
      </rPr>
      <t xml:space="preserve">
4 / 100</t>
    </r>
  </si>
  <si>
    <t>1335,94
779,32</t>
  </si>
  <si>
    <t>121</t>
  </si>
  <si>
    <r>
      <t>ФССЦ-20.3.04.07-0001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</si>
  <si>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Указатель световой для обозначения мест размещения пожарного гидранта с рассеивателем из поликарбоната, в комплекте с набором цифровых знаков, УПГС-40-1
(шт)</t>
  </si>
  <si>
    <t>122</t>
  </si>
  <si>
    <r>
      <t>ФССЦ-20.3.04.07-0004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</si>
  <si>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Указатель световой под лампу КЛ для обозначения знакографической информации (номера дома, предупреждающих надписей) с рассеивателем из поликарбоната, ФБУ 04-3x11
(шт)</t>
  </si>
  <si>
    <t>123</t>
  </si>
  <si>
    <r>
      <t>ФЕРм08-03-593-06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</si>
  <si>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Светильник потолочный или настенный с креплением винтами или болтами для помещений: с нормальными условиями среды, одноламповый
(100 шт)</t>
    </r>
    <r>
      <rPr>
        <i/>
        <sz val="7"/>
        <rFont val="Arial"/>
        <family val="2"/>
        <charset val="204"/>
      </rPr>
      <t xml:space="preserve">
НР (268 руб.): 95% от ФОТ
СП (183 руб.): 65% от ФОТ</t>
    </r>
  </si>
  <si>
    <r>
      <t>0,39</t>
    </r>
    <r>
      <rPr>
        <i/>
        <sz val="7"/>
        <rFont val="Arial"/>
        <family val="2"/>
        <charset val="204"/>
      </rPr>
      <t xml:space="preserve">
(5+7+7+7+3+10) / 100</t>
    </r>
  </si>
  <si>
    <t>1373,83
700,75</t>
  </si>
  <si>
    <t>158,72
21,97</t>
  </si>
  <si>
    <t>124</t>
  </si>
  <si>
    <r>
      <t>ФССЦ-20.3.03.03-0064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</si>
  <si>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Светильник ПСХ-60 настенный (IP 54)(НПП 1402)
(шт)</t>
  </si>
  <si>
    <t>125</t>
  </si>
  <si>
    <r>
      <t>ФССЦ-20.3.03.04-0111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</si>
  <si>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Светильник потолочный полугерметичный с диффузным отражателем, с защитной решеткой, типа НПП 03-100-003У3 (НПП03-60-001)
(шт)</t>
  </si>
  <si>
    <t>126</t>
  </si>
  <si>
    <r>
      <t>ФССЦ-20.3.03.03-0002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</si>
  <si>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Светильник взрывобезопасный с рассеивателем из силикатного стекла НСП 47-100
(шт)</t>
  </si>
  <si>
    <t>127</t>
  </si>
  <si>
    <r>
      <t>ФССЦ-20.3.01.05-0002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</si>
  <si>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Решетка защитная для светильника НСП 47
(шт)</t>
  </si>
  <si>
    <t>128</t>
  </si>
  <si>
    <r>
      <t>ФССЦ-20.3.02.10-0009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</si>
  <si>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Лампы накаливания общего назначения местного и наружного освещения ЛОН 100
(10 шт)</t>
  </si>
  <si>
    <r>
      <t>0,7</t>
    </r>
    <r>
      <rPr>
        <i/>
        <sz val="7"/>
        <rFont val="Arial"/>
        <family val="2"/>
        <charset val="204"/>
      </rPr>
      <t xml:space="preserve">
7 / 10</t>
    </r>
  </si>
  <si>
    <t>129</t>
  </si>
  <si>
    <r>
      <t>ФССЦ-20.3.02.12-0023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</si>
  <si>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Лампа энергосберегающая с цоколем E27, мощностью 55 Вт
(шт)</t>
  </si>
  <si>
    <r>
      <t>21</t>
    </r>
    <r>
      <rPr>
        <i/>
        <sz val="7"/>
        <rFont val="Arial"/>
        <family val="2"/>
        <charset val="204"/>
      </rPr>
      <t xml:space="preserve">
18+3</t>
    </r>
  </si>
  <si>
    <t>130</t>
  </si>
  <si>
    <r>
      <t>ФССЦ-20.3.03.04-0455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</si>
  <si>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Светильники настенные для компактных люминесцентных ламп типа NBT 18 F126 (NBT 17)
(шт)</t>
  </si>
  <si>
    <t>131</t>
  </si>
  <si>
    <r>
      <t>ФССЦ-20.3.03.03-0036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</si>
  <si>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Светильники с лампами накаливания, потолочно-настенные, с металлическим основанием, с молочным рассеивателем, мощность лампы 60 Вт, НПО22-100 (RKL160)
(шт)</t>
  </si>
  <si>
    <t>132</t>
  </si>
  <si>
    <r>
      <t>ФССЦ-20.3.03.04-0461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</si>
  <si>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Светильники потолочные для двух компактных люминесцентных ламп типа KD (CD 219, ФСП17-105, ФСП17-250)
(шт)</t>
  </si>
  <si>
    <t>133</t>
  </si>
  <si>
    <r>
      <t>ФССЦ-20.3.02.12-0033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</si>
  <si>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Лампы люминесцентные компактные энергосберегающие со встроенным стартером КЛ 11 (для НПП03-60-001,NBT 17,CD 219)
(шт)</t>
  </si>
  <si>
    <r>
      <t>32</t>
    </r>
    <r>
      <rPr>
        <i/>
        <sz val="7"/>
        <rFont val="Arial"/>
        <family val="2"/>
        <charset val="204"/>
      </rPr>
      <t xml:space="preserve">
5+7+10*2</t>
    </r>
  </si>
  <si>
    <t>134</t>
  </si>
  <si>
    <r>
      <t>ФЕРм08-03-594-16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</si>
  <si>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Светильник в подвесных потолках, устанавливаемый: на закладных деталях, количество ламп в светильнике до 2
(100 шт)</t>
    </r>
    <r>
      <rPr>
        <i/>
        <sz val="7"/>
        <rFont val="Arial"/>
        <family val="2"/>
        <charset val="204"/>
      </rPr>
      <t xml:space="preserve">
НР (284 руб.): 95% от ФОТ
СП (194 руб.): 65% от ФОТ</t>
    </r>
  </si>
  <si>
    <r>
      <t>0,31</t>
    </r>
    <r>
      <rPr>
        <i/>
        <sz val="7"/>
        <rFont val="Arial"/>
        <family val="2"/>
        <charset val="204"/>
      </rPr>
      <t xml:space="preserve">
31 / 100</t>
    </r>
  </si>
  <si>
    <t>1124,2
944,38</t>
  </si>
  <si>
    <t>141,26
19,58</t>
  </si>
  <si>
    <t>44
6</t>
  </si>
  <si>
    <t>135</t>
  </si>
  <si>
    <r>
      <t>ФССЦ-20.3.03.04-0210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</si>
  <si>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Светильники люминесцентные направленного света встраиваемые типа: DLN 118 с ЭМПРА
(шт)</t>
  </si>
  <si>
    <t>136</t>
  </si>
  <si>
    <t>Лампы люминесцентные компактные энергосберегающие со встроенным стартером КЛ 11
(шт)</t>
  </si>
  <si>
    <t>137</t>
  </si>
  <si>
    <r>
      <t>ФЕРм08-03-593-05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</si>
  <si>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Светильник потолочный или настенный с креплением винтами или болтами для помещений: с тяжелыми условиями среды, уплотненный
(100 шт)</t>
    </r>
    <r>
      <rPr>
        <i/>
        <sz val="7"/>
        <rFont val="Arial"/>
        <family val="2"/>
        <charset val="204"/>
      </rPr>
      <t xml:space="preserve">
НР (29 руб.): 95% от ФОТ
СП (20 руб.): 65% от ФОТ</t>
    </r>
  </si>
  <si>
    <t>1348,85
741,32</t>
  </si>
  <si>
    <t>92,36
12,81</t>
  </si>
  <si>
    <t>138</t>
  </si>
  <si>
    <r>
      <t>ФССЦ-20.3.03.05-0001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</si>
  <si>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Светильник ЖБУ 02-100-002 антивандальный (ЖБУ30-70-001)
(шт)</t>
  </si>
  <si>
    <t>139</t>
  </si>
  <si>
    <r>
      <t>ФССЦ-20.3.02.04-0001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</si>
  <si>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Лампы дуговые, натриевые, трубчатые, ДНАТ, мощность 70 Вт, цоколь E27
(10 шт)</t>
  </si>
  <si>
    <r>
      <t>0,4</t>
    </r>
    <r>
      <rPr>
        <i/>
        <sz val="7"/>
        <rFont val="Arial"/>
        <family val="2"/>
        <charset val="204"/>
      </rPr>
      <t xml:space="preserve">
4 / 10</t>
    </r>
  </si>
  <si>
    <t>140</t>
  </si>
  <si>
    <r>
      <t>ФЕРм08-03-595-02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</si>
  <si>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Светильник с ртутными лампами, включая установку ПРА,: на кронштейнах на стенах, колоннах и фермах
(100 шт)</t>
    </r>
    <r>
      <rPr>
        <i/>
        <sz val="7"/>
        <rFont val="Arial"/>
        <family val="2"/>
        <charset val="204"/>
      </rPr>
      <t xml:space="preserve">
НР (1274 руб.): 95% от ФОТ
СП (872 руб.): 65% от ФОТ</t>
    </r>
  </si>
  <si>
    <r>
      <t>0,42</t>
    </r>
    <r>
      <rPr>
        <i/>
        <sz val="7"/>
        <rFont val="Arial"/>
        <family val="2"/>
        <charset val="204"/>
      </rPr>
      <t xml:space="preserve">
(32+10) / 100</t>
    </r>
  </si>
  <si>
    <t>5091,03
2309,38</t>
  </si>
  <si>
    <t>2715,22
882,71</t>
  </si>
  <si>
    <t>1140
371</t>
  </si>
  <si>
    <t>141</t>
  </si>
  <si>
    <r>
      <t>ФССЦ-20.3.03.06-0067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</si>
  <si>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Светильник под ртутную лампу ДРЛ промышленный подвесной РСП 05-250-032, со стеклом (РСП05-125, РСП05-250)
(шт)</t>
  </si>
  <si>
    <t>142</t>
  </si>
  <si>
    <r>
      <t>ФССЦ-20.3.02.05-0003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</si>
  <si>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Лампы люминесцентные дуговые ртутные высокого давления ДРЛ 125-ХЛ1
(10 шт)</t>
  </si>
  <si>
    <r>
      <t>3,2</t>
    </r>
    <r>
      <rPr>
        <i/>
        <sz val="7"/>
        <rFont val="Arial"/>
        <family val="2"/>
        <charset val="204"/>
      </rPr>
      <t xml:space="preserve">
32 / 10</t>
    </r>
  </si>
  <si>
    <t>143</t>
  </si>
  <si>
    <r>
      <t>ФССЦ-20.3.02.05-0007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</si>
  <si>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Лампы люминесцентные дуговые ртутные высокого давления ДРЛ 250-ХЛ1
(10 шт)</t>
  </si>
  <si>
    <r>
      <t>1</t>
    </r>
    <r>
      <rPr>
        <i/>
        <sz val="7"/>
        <rFont val="Arial"/>
        <family val="2"/>
        <charset val="204"/>
      </rPr>
      <t xml:space="preserve">
10 / 10</t>
    </r>
  </si>
  <si>
    <t>144</t>
  </si>
  <si>
    <r>
      <t>ФЕРм08-03-594-01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</si>
  <si>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Светильник отдельно устанавливаемый: на штырях с количеством ламп в светильнике 1
(100 шт)</t>
    </r>
    <r>
      <rPr>
        <i/>
        <sz val="7"/>
        <rFont val="Arial"/>
        <family val="2"/>
        <charset val="204"/>
      </rPr>
      <t xml:space="preserve">
НР (74 руб.): 95% от ФОТ
СП (51 руб.): 65% от ФОТ</t>
    </r>
  </si>
  <si>
    <r>
      <t>0,11</t>
    </r>
    <r>
      <rPr>
        <i/>
        <sz val="7"/>
        <rFont val="Arial"/>
        <family val="2"/>
        <charset val="204"/>
      </rPr>
      <t xml:space="preserve">
(9+2) / 100</t>
    </r>
  </si>
  <si>
    <t>850,82
698,37</t>
  </si>
  <si>
    <t>145</t>
  </si>
  <si>
    <r>
      <t>ФССЦ-20.3.03.07-0031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</si>
  <si>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Светильник дежурного освещения (ФСП17-105, ФСП17-250)
(шт)</t>
  </si>
  <si>
    <t>146</t>
  </si>
  <si>
    <t>147</t>
  </si>
  <si>
    <r>
      <t>ФЕРм08-03-594-13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</si>
  <si>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Светильник в подвесных потолках, устанавливаемый: на профиле, количество ламп в светильнике до 2
(100 шт)</t>
    </r>
    <r>
      <rPr>
        <i/>
        <sz val="7"/>
        <rFont val="Arial"/>
        <family val="2"/>
        <charset val="204"/>
      </rPr>
      <t xml:space="preserve">
НР (1246 руб.): 95% от ФОТ
СП (853 руб.): 65% от ФОТ</t>
    </r>
  </si>
  <si>
    <r>
      <t>0,74</t>
    </r>
    <r>
      <rPr>
        <i/>
        <sz val="7"/>
        <rFont val="Arial"/>
        <family val="2"/>
        <charset val="204"/>
      </rPr>
      <t xml:space="preserve">
74 / 100</t>
    </r>
  </si>
  <si>
    <t>2911,12
1753,86</t>
  </si>
  <si>
    <t>150,49
19,58</t>
  </si>
  <si>
    <t>111
14</t>
  </si>
  <si>
    <t>148</t>
  </si>
  <si>
    <r>
      <t>ФССЦ-20.3.03.04-0322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</si>
  <si>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Светильники люминесцентные с зеркальной экранирующей решеткой встраиваемые типа: ARS/R 218 с ЭПРА
(шт)</t>
  </si>
  <si>
    <t>149</t>
  </si>
  <si>
    <r>
      <t>ФЕРм08-03-594-14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</si>
  <si>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Светильник в подвесных потолках, устанавливаемый: на профиле, количество ламп в светильнике до 4
(100 шт)</t>
    </r>
    <r>
      <rPr>
        <i/>
        <sz val="7"/>
        <rFont val="Arial"/>
        <family val="2"/>
        <charset val="204"/>
      </rPr>
      <t xml:space="preserve">
НР (366 руб.): 95% от ФОТ
СП (250 руб.): 65% от ФОТ</t>
    </r>
  </si>
  <si>
    <r>
      <t>0,18</t>
    </r>
    <r>
      <rPr>
        <i/>
        <sz val="7"/>
        <rFont val="Arial"/>
        <family val="2"/>
        <charset val="204"/>
      </rPr>
      <t xml:space="preserve">
18 / 100</t>
    </r>
  </si>
  <si>
    <t>3321,51
2118,91</t>
  </si>
  <si>
    <t>188,53
24,85</t>
  </si>
  <si>
    <t>34
4</t>
  </si>
  <si>
    <t>150</t>
  </si>
  <si>
    <r>
      <t>ФССЦ-20.3.03.04-0326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</si>
  <si>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Светильники люминесцентные с зеркальной экранирующей решеткой встраиваемые типа: ARS/R 418 (595) с ЭПРА
(шт)</t>
  </si>
  <si>
    <t>151</t>
  </si>
  <si>
    <r>
      <t>ФССЦ-20.3.02.08-0004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</si>
  <si>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Лампы люминесцентные ртутные низкого давления ЛБ 18
(10 шт)</t>
  </si>
  <si>
    <r>
      <t>22</t>
    </r>
    <r>
      <rPr>
        <i/>
        <sz val="7"/>
        <rFont val="Arial"/>
        <family val="2"/>
        <charset val="204"/>
      </rPr>
      <t xml:space="preserve">
(74*2+18*4) / 10</t>
    </r>
  </si>
  <si>
    <t>152</t>
  </si>
  <si>
    <r>
      <t>ФЕРм08-03-593-07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</si>
  <si>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Светильник потолочный или настенный с креплением винтами или болтами для помещений: с нормальными условиями среды, двухламповый
(100 шт)</t>
    </r>
    <r>
      <rPr>
        <i/>
        <sz val="7"/>
        <rFont val="Arial"/>
        <family val="2"/>
        <charset val="204"/>
      </rPr>
      <t xml:space="preserve">
НР (998 руб.): 95% от ФОТ
СП (683 руб.): 65% от ФОТ</t>
    </r>
  </si>
  <si>
    <r>
      <t>1,31</t>
    </r>
    <r>
      <rPr>
        <i/>
        <sz val="7"/>
        <rFont val="Arial"/>
        <family val="2"/>
        <charset val="204"/>
      </rPr>
      <t xml:space="preserve">
(109+4+18) / 100</t>
    </r>
  </si>
  <si>
    <t>1485,98
774,55</t>
  </si>
  <si>
    <t>195,6
27,11</t>
  </si>
  <si>
    <t>256
36</t>
  </si>
  <si>
    <t>153</t>
  </si>
  <si>
    <r>
      <t>ФССЦ-20.3.03.07-0051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</si>
  <si>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Светильник линейный GM: L20-7-15-CM-54-L00-P (SL/R Osram LED 18W)
(шт)</t>
  </si>
  <si>
    <t>154</t>
  </si>
  <si>
    <r>
      <t>ФССЦ-20.3.03.07-0057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</si>
  <si>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Светильник линейный GM: L35-14-30-CM-54-L00-P (SL/R Osram LED 36W)
(шт)</t>
  </si>
  <si>
    <t>155</t>
  </si>
  <si>
    <r>
      <t>ФССЦ-20.3.03.07-0066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</si>
  <si>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Светильник линейный GM: L55-21-45-CM-65-L00-P (Strong 54W)
(шт)</t>
  </si>
  <si>
    <t>156</t>
  </si>
  <si>
    <r>
      <t>ФЕРм08-03-594-02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</si>
  <si>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Светильник отдельно устанавливаемый: на штырях с количеством ламп в светильнике 2
(100 шт)</t>
    </r>
    <r>
      <rPr>
        <i/>
        <sz val="7"/>
        <rFont val="Arial"/>
        <family val="2"/>
        <charset val="204"/>
      </rPr>
      <t xml:space="preserve">
НР (124 руб.): 95% от ФОТ
СП (85 руб.): 65% от ФОТ</t>
    </r>
  </si>
  <si>
    <t>1077,47
920,58</t>
  </si>
  <si>
    <t>157</t>
  </si>
  <si>
    <r>
      <t>ФССЦ-20.3.03.04-0483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</si>
  <si>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Светильники с люминесцентными лампами ALS.OPL 2х36, IP54 (ALS.PRS 236)
(шт)</t>
  </si>
  <si>
    <t>158</t>
  </si>
  <si>
    <r>
      <t>ФССЦ-20.3.02.08-0010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</si>
  <si>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Лампы люминесцентные ртутные низкого давления общего применения ЛДЦ, ЛД, ЛХБ, ЛХТ, ЛБ, цоколь G 13, мощность 36 Вт
(10 шт)</t>
  </si>
  <si>
    <r>
      <t>2,8</t>
    </r>
    <r>
      <rPr>
        <i/>
        <sz val="7"/>
        <rFont val="Arial"/>
        <family val="2"/>
        <charset val="204"/>
      </rPr>
      <t xml:space="preserve">
(14*2) / 10</t>
    </r>
  </si>
  <si>
    <t>159</t>
  </si>
  <si>
    <r>
      <t>Светильник отдельно устанавливаемый: на штырях с количеством ламп в светильнике 2
(100 шт)</t>
    </r>
    <r>
      <rPr>
        <i/>
        <sz val="7"/>
        <rFont val="Arial"/>
        <family val="2"/>
        <charset val="204"/>
      </rPr>
      <t xml:space="preserve">
НР (273 руб.): 95% от ФОТ
СП (187 руб.): 65% от ФОТ</t>
    </r>
  </si>
  <si>
    <r>
      <t>0,31</t>
    </r>
    <r>
      <rPr>
        <i/>
        <sz val="7"/>
        <rFont val="Arial"/>
        <family val="2"/>
        <charset val="204"/>
      </rPr>
      <t xml:space="preserve">
(9+6+8+8) / 100</t>
    </r>
  </si>
  <si>
    <t>11
2</t>
  </si>
  <si>
    <t>160</t>
  </si>
  <si>
    <r>
      <t>ФССЦ-20.3.03.04-0347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</si>
  <si>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Светильники люминесцентные с зеркальной экранирующей решеткой потолочные типа: ARS/S 218 с ЭМПРА (ALS/R 218)
(шт)</t>
  </si>
  <si>
    <t>161</t>
  </si>
  <si>
    <r>
      <t>ФССЦ-20.3.03.04-0431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</si>
  <si>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Светильники с люминесцентными лампами, потолочные, с призматическим (опаловым) рассеивателем, мощность 2x18 Вт, ЭПРА, IP20, размер 625x310x80 мм (AOT.PRS 218)
(шт)</t>
  </si>
  <si>
    <t>162</t>
  </si>
  <si>
    <r>
      <t>ФССЦ-20.3.03.04-0001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</si>
  <si>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Светильники с люминесцентными лампами, потолочные, с рассеивателем из акрилового стекла, мощность 2x36 Вт, IP65, размер 1276x170x113 мм (Arctic 236)
(шт)</t>
  </si>
  <si>
    <t>163</t>
  </si>
  <si>
    <r>
      <t>ФССЦ-20.3.03.04-0064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</si>
  <si>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Светильники с люминесцентными лампами подвесные, с металлической решеткой, типа ЛСП02-2x40/Д20-07УХЛ4, ЛСП02-2x40/Д20-10УХЛ4 (Arctic 236 с решеткой)
(шт)</t>
  </si>
  <si>
    <t>164</t>
  </si>
  <si>
    <r>
      <t>ФЕРм08-03-594-03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</si>
  <si>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Светильник отдельно устанавливаемый: на штырях с количеством ламп в светильнике до 4
(100 шт)</t>
    </r>
    <r>
      <rPr>
        <i/>
        <sz val="7"/>
        <rFont val="Arial"/>
        <family val="2"/>
        <charset val="204"/>
      </rPr>
      <t xml:space="preserve">
НР (423 руб.): 95% от ФОТ
СП (289 руб.): 65% от ФОТ</t>
    </r>
  </si>
  <si>
    <r>
      <t>0,33</t>
    </r>
    <r>
      <rPr>
        <i/>
        <sz val="7"/>
        <rFont val="Arial"/>
        <family val="2"/>
        <charset val="204"/>
      </rPr>
      <t xml:space="preserve">
33 / 100</t>
    </r>
  </si>
  <si>
    <t>1524,59
1341,18</t>
  </si>
  <si>
    <t>54,33
7,53</t>
  </si>
  <si>
    <t>18
2</t>
  </si>
  <si>
    <t>165</t>
  </si>
  <si>
    <r>
      <t>ФССЦ-20.3.03.04-0353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</si>
  <si>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Светильники люминесцентные с зеркальной экранирующей решеткой потолочные типа: ARS/S 418 с ЭМПРА (ALS/R 418)
(шт)</t>
  </si>
  <si>
    <t>166</t>
  </si>
  <si>
    <r>
      <t>16,2</t>
    </r>
    <r>
      <rPr>
        <i/>
        <sz val="7"/>
        <rFont val="Arial"/>
        <family val="2"/>
        <charset val="204"/>
      </rPr>
      <t xml:space="preserve">
(9*2+33*4+6*2) / 10</t>
    </r>
  </si>
  <si>
    <t>167</t>
  </si>
  <si>
    <r>
      <t>3,2</t>
    </r>
    <r>
      <rPr>
        <i/>
        <sz val="7"/>
        <rFont val="Arial"/>
        <family val="2"/>
        <charset val="204"/>
      </rPr>
      <t xml:space="preserve">
(8*2*2) / 10</t>
    </r>
  </si>
  <si>
    <t>168</t>
  </si>
  <si>
    <r>
      <t>ФЕРм08-03-593-09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</si>
  <si>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Светильник: местного освещения
(100 шт)</t>
    </r>
    <r>
      <rPr>
        <i/>
        <sz val="7"/>
        <rFont val="Arial"/>
        <family val="2"/>
        <charset val="204"/>
      </rPr>
      <t xml:space="preserve">
НР (335 руб.): 95% от ФОТ
СП (229 руб.): 65% от ФОТ</t>
    </r>
  </si>
  <si>
    <r>
      <t>0,52</t>
    </r>
    <r>
      <rPr>
        <i/>
        <sz val="7"/>
        <rFont val="Arial"/>
        <family val="2"/>
        <charset val="204"/>
      </rPr>
      <t xml:space="preserve">
52 / 100</t>
    </r>
  </si>
  <si>
    <t>1106,93
676,94</t>
  </si>
  <si>
    <t>18,11
2,51</t>
  </si>
  <si>
    <t>9
1</t>
  </si>
  <si>
    <t>169</t>
  </si>
  <si>
    <r>
      <t>ФССЦ-20.3.03.07-0001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</si>
  <si>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Светильник аварийного освещения (SKAT LT2330)
(шт)</t>
  </si>
  <si>
    <t>170</t>
  </si>
  <si>
    <r>
      <t>ФССЦ-20.3.03.03-0023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</si>
  <si>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Светильник переносной РВО-42
(шт)</t>
  </si>
  <si>
    <t>Кабели, провода, прочее</t>
  </si>
  <si>
    <t>171</t>
  </si>
  <si>
    <r>
      <t>ФЕРм08-03-591-02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</si>
  <si>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Выключатель: одноклавишный утопленного типа при скрытой проводке
(100 шт)</t>
    </r>
    <r>
      <rPr>
        <i/>
        <sz val="7"/>
        <rFont val="Arial"/>
        <family val="2"/>
        <charset val="204"/>
      </rPr>
      <t xml:space="preserve">
НР (293 руб.): 95% от ФОТ
СП (200 руб.): 65% от ФОТ</t>
    </r>
  </si>
  <si>
    <r>
      <t>1,2</t>
    </r>
    <r>
      <rPr>
        <i/>
        <sz val="7"/>
        <rFont val="Arial"/>
        <family val="2"/>
        <charset val="204"/>
      </rPr>
      <t xml:space="preserve">
120 / 100</t>
    </r>
  </si>
  <si>
    <t>295,26
255,54</t>
  </si>
  <si>
    <t>172</t>
  </si>
  <si>
    <r>
      <t>ФССЦ-20.4.01.02-0021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</si>
  <si>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Выключатель одноклавишный для скрытой проводки
(10 шт)</t>
  </si>
  <si>
    <r>
      <t>12</t>
    </r>
    <r>
      <rPr>
        <i/>
        <sz val="7"/>
        <rFont val="Arial"/>
        <family val="2"/>
        <charset val="204"/>
      </rPr>
      <t xml:space="preserve">
120 / 10</t>
    </r>
  </si>
  <si>
    <t>173</t>
  </si>
  <si>
    <r>
      <t>ФЕРм08-03-591-05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</si>
  <si>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Выключатель: двухклавишный утопленного типа при скрытой проводке
(100 шт)</t>
    </r>
    <r>
      <rPr>
        <i/>
        <sz val="7"/>
        <rFont val="Arial"/>
        <family val="2"/>
        <charset val="204"/>
      </rPr>
      <t xml:space="preserve">
НР (62 руб.): 95% от ФОТ
СП (42 руб.): 65% от ФОТ</t>
    </r>
  </si>
  <si>
    <r>
      <t>0,25</t>
    </r>
    <r>
      <rPr>
        <i/>
        <sz val="7"/>
        <rFont val="Arial"/>
        <family val="2"/>
        <charset val="204"/>
      </rPr>
      <t xml:space="preserve">
25 / 100</t>
    </r>
  </si>
  <si>
    <t>300,12
260,3</t>
  </si>
  <si>
    <t>174</t>
  </si>
  <si>
    <r>
      <t>ФССЦ-20.4.01.02-0001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</si>
  <si>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Выключатель двухклавишный для скрытой проводки
(10 шт)</t>
  </si>
  <si>
    <r>
      <t>2,5</t>
    </r>
    <r>
      <rPr>
        <i/>
        <sz val="7"/>
        <rFont val="Arial"/>
        <family val="2"/>
        <charset val="204"/>
      </rPr>
      <t xml:space="preserve">
25 / 10</t>
    </r>
  </si>
  <si>
    <t>175</t>
  </si>
  <si>
    <r>
      <t>ФЕРм08-03-591-03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</si>
  <si>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Выключатель: полугерметический и герметический
(100 шт)</t>
    </r>
    <r>
      <rPr>
        <i/>
        <sz val="7"/>
        <rFont val="Arial"/>
        <family val="2"/>
        <charset val="204"/>
      </rPr>
      <t xml:space="preserve">
НР (288 руб.): 95% от ФОТ
СП (197 руб.): 65% от ФОТ</t>
    </r>
  </si>
  <si>
    <r>
      <t>0,5</t>
    </r>
    <r>
      <rPr>
        <i/>
        <sz val="7"/>
        <rFont val="Arial"/>
        <family val="2"/>
        <charset val="204"/>
      </rPr>
      <t xml:space="preserve">
50 / 100</t>
    </r>
  </si>
  <si>
    <t>773,5
603,14</t>
  </si>
  <si>
    <t>34,92
1,51</t>
  </si>
  <si>
    <t>17
1</t>
  </si>
  <si>
    <t>176</t>
  </si>
  <si>
    <r>
      <t>ФССЦ-20.4.01.01-0032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</si>
  <si>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Выключатель одноклавишный для открытой проводки брызгозащищенный
(10 шт)</t>
  </si>
  <si>
    <r>
      <t>5</t>
    </r>
    <r>
      <rPr>
        <i/>
        <sz val="7"/>
        <rFont val="Arial"/>
        <family val="2"/>
        <charset val="204"/>
      </rPr>
      <t xml:space="preserve">
50 / 10</t>
    </r>
  </si>
  <si>
    <t>177</t>
  </si>
  <si>
    <r>
      <t>ФЕРм08-03-521-01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</si>
  <si>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Рубильник на плите с центральной или боковой рукояткой или управлением штангой, устанавливаемый на металлическом основании,: однополюсный на ток до 250 А
(шт)</t>
    </r>
    <r>
      <rPr>
        <i/>
        <sz val="7"/>
        <rFont val="Arial"/>
        <family val="2"/>
        <charset val="204"/>
      </rPr>
      <t xml:space="preserve">
НР (31 руб.): 95% от ФОТ
СП (21 руб.): 65% от ФОТ</t>
    </r>
  </si>
  <si>
    <t>16,68
10,86</t>
  </si>
  <si>
    <r>
      <t>178</t>
    </r>
    <r>
      <rPr>
        <i/>
        <sz val="9"/>
        <rFont val="Arial"/>
        <family val="2"/>
        <charset val="204"/>
      </rPr>
      <t xml:space="preserve">
О</t>
    </r>
  </si>
  <si>
    <r>
      <t>ФССЦ-62.3.06.02-0013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</si>
  <si>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Выключатели врубные с боковой несъемной рукояткой: ВР32-31А 31220-00 УХЛ3 I-100А
(шт)</t>
  </si>
  <si>
    <t>179</t>
  </si>
  <si>
    <r>
      <t>ФССЦ-20.5.02.11-0002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</si>
  <si>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Коробка для установки выключателей, переключателей и штепсельных розеток при скрытой электропроводке КУВ-1М
(10 шт)</t>
  </si>
  <si>
    <r>
      <t>15</t>
    </r>
    <r>
      <rPr>
        <i/>
        <sz val="7"/>
        <rFont val="Arial"/>
        <family val="2"/>
        <charset val="204"/>
      </rPr>
      <t xml:space="preserve">
150 / 10</t>
    </r>
  </si>
  <si>
    <t>180</t>
  </si>
  <si>
    <r>
      <t>ФССЦ-20.5.02.11-0001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</si>
  <si>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Коробка для установки розеток и выключателей скрытой проводки
(1000 шт)</t>
  </si>
  <si>
    <r>
      <t>0,015</t>
    </r>
    <r>
      <rPr>
        <i/>
        <sz val="7"/>
        <rFont val="Arial"/>
        <family val="2"/>
        <charset val="204"/>
      </rPr>
      <t xml:space="preserve">
15 / 1000</t>
    </r>
  </si>
  <si>
    <t>181</t>
  </si>
  <si>
    <r>
      <t>ФССЦ-20.5.02.06-0032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</si>
  <si>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Коробки ответвительные У192М УХЛ2
(10 шт)</t>
  </si>
  <si>
    <r>
      <t>190</t>
    </r>
    <r>
      <rPr>
        <i/>
        <sz val="7"/>
        <rFont val="Arial"/>
        <family val="2"/>
        <charset val="204"/>
      </rPr>
      <t xml:space="preserve">
1900 / 10</t>
    </r>
  </si>
  <si>
    <t>182</t>
  </si>
  <si>
    <r>
      <t>ФССЦ-20.5.02.06-0039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</si>
  <si>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Коробка разветвительная У-409
(10 шт)</t>
  </si>
  <si>
    <t>183</t>
  </si>
  <si>
    <r>
      <t>Труба гофрированная ПВХ для защиты проводов и кабелей по установленным конструкциям, по стенам, колоннам, потолкам, основанию пола
(100 м)</t>
    </r>
    <r>
      <rPr>
        <i/>
        <sz val="7"/>
        <rFont val="Arial"/>
        <family val="2"/>
        <charset val="204"/>
      </rPr>
      <t xml:space="preserve">
НР (3182 руб.): 95% от ФОТ
СП (2177 руб.): 65% от ФОТ</t>
    </r>
  </si>
  <si>
    <r>
      <t>24</t>
    </r>
    <r>
      <rPr>
        <i/>
        <sz val="7"/>
        <rFont val="Arial"/>
        <family val="2"/>
        <charset val="204"/>
      </rPr>
      <t xml:space="preserve">
2400 / 100</t>
    </r>
  </si>
  <si>
    <t>184</t>
  </si>
  <si>
    <r>
      <t>2448</t>
    </r>
    <r>
      <rPr>
        <i/>
        <sz val="7"/>
        <rFont val="Arial"/>
        <family val="2"/>
        <charset val="204"/>
      </rPr>
      <t xml:space="preserve">
2400*1,02</t>
    </r>
  </si>
  <si>
    <t>185</t>
  </si>
  <si>
    <r>
      <t>ФССЦ-24.3.01.03-0004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</si>
  <si>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Трубы гладкие жесткие из ПВХ "DKC" диаметром: 50 мм
(10 м)</t>
  </si>
  <si>
    <r>
      <t>15,3</t>
    </r>
    <r>
      <rPr>
        <i/>
        <sz val="7"/>
        <rFont val="Arial"/>
        <family val="2"/>
        <charset val="204"/>
      </rPr>
      <t xml:space="preserve">
(150*1,02) / 10</t>
    </r>
  </si>
  <si>
    <t>186</t>
  </si>
  <si>
    <r>
      <t>240</t>
    </r>
    <r>
      <rPr>
        <i/>
        <sz val="7"/>
        <rFont val="Arial"/>
        <family val="2"/>
        <charset val="204"/>
      </rPr>
      <t xml:space="preserve">
2400 / 10</t>
    </r>
  </si>
  <si>
    <t>187</t>
  </si>
  <si>
    <r>
      <t>Затягивание провода в проложенные трубы и металлические рукава первого одножильного или многожильного в общей оплетке, суммарное сечение: до 6 мм2
(100 м)</t>
    </r>
    <r>
      <rPr>
        <i/>
        <sz val="7"/>
        <rFont val="Arial"/>
        <family val="2"/>
        <charset val="204"/>
      </rPr>
      <t xml:space="preserve">
НР (972 руб.): 95% от ФОТ
СП (665 руб.): 65% от ФОТ</t>
    </r>
  </si>
  <si>
    <r>
      <t>20</t>
    </r>
    <r>
      <rPr>
        <i/>
        <sz val="7"/>
        <rFont val="Arial"/>
        <family val="2"/>
        <charset val="204"/>
      </rPr>
      <t xml:space="preserve">
2000 / 100</t>
    </r>
  </si>
  <si>
    <t>72
10</t>
  </si>
  <si>
    <t>188</t>
  </si>
  <si>
    <r>
      <t>ФЕРм08-02-412-09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</si>
  <si>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Затягивание провода в проложенные трубы и металлические рукава каждого последующего одножильного или многожильного в общей оплетке, суммарное сечение: до 6 мм2
(100 м)</t>
    </r>
    <r>
      <rPr>
        <i/>
        <sz val="7"/>
        <rFont val="Arial"/>
        <family val="2"/>
        <charset val="204"/>
      </rPr>
      <t xml:space="preserve">
НР (357 руб.): 95% от ФОТ
СП (244 руб.): 65% от ФОТ</t>
    </r>
  </si>
  <si>
    <r>
      <t>21,5</t>
    </r>
    <r>
      <rPr>
        <i/>
        <sz val="7"/>
        <rFont val="Arial"/>
        <family val="2"/>
        <charset val="204"/>
      </rPr>
      <t xml:space="preserve">
2150 / 100</t>
    </r>
  </si>
  <si>
    <t>27,32
17,2</t>
  </si>
  <si>
    <t>39
6</t>
  </si>
  <si>
    <t>189</t>
  </si>
  <si>
    <r>
      <t>Затягивание провода в проложенные трубы и металлические рукава первого одножильного или многожильного в общей оплетке, суммарное сечение: до 16 мм2
(100 м)</t>
    </r>
    <r>
      <rPr>
        <i/>
        <sz val="7"/>
        <rFont val="Arial"/>
        <family val="2"/>
        <charset val="204"/>
      </rPr>
      <t xml:space="preserve">
НР (228 руб.): 95% от ФОТ
СП (156 руб.): 65% от ФОТ</t>
    </r>
  </si>
  <si>
    <r>
      <t>4</t>
    </r>
    <r>
      <rPr>
        <i/>
        <sz val="7"/>
        <rFont val="Arial"/>
        <family val="2"/>
        <charset val="204"/>
      </rPr>
      <t xml:space="preserve">
400 / 100</t>
    </r>
  </si>
  <si>
    <t>22
3</t>
  </si>
  <si>
    <t>190</t>
  </si>
  <si>
    <r>
      <t>Кабель трех-пятижильный по установленным конструкциям и лоткам с установкой ответвительных коробок: в помещениях с нормальной средой сечением жилы до 10 мм2
(100 м)</t>
    </r>
    <r>
      <rPr>
        <i/>
        <sz val="7"/>
        <rFont val="Arial"/>
        <family val="2"/>
        <charset val="204"/>
      </rPr>
      <t xml:space="preserve">
НР (4378 руб.): 95% от ФОТ
СП (2995 руб.): 65% от ФОТ</t>
    </r>
  </si>
  <si>
    <r>
      <t>39,2</t>
    </r>
    <r>
      <rPr>
        <i/>
        <sz val="7"/>
        <rFont val="Arial"/>
        <family val="2"/>
        <charset val="204"/>
      </rPr>
      <t xml:space="preserve">
3920 / 100</t>
    </r>
  </si>
  <si>
    <t>1396
98</t>
  </si>
  <si>
    <t>191</t>
  </si>
  <si>
    <r>
      <t>ФССЦ-21.1.06.09-0151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</si>
  <si>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Кабель силовой с медными жилами ВВГнг(A)-LS 3х1,5-660
(1000 м)</t>
  </si>
  <si>
    <r>
      <t>4,233</t>
    </r>
    <r>
      <rPr>
        <i/>
        <sz val="7"/>
        <rFont val="Arial"/>
        <family val="2"/>
        <charset val="204"/>
      </rPr>
      <t xml:space="preserve">
(4150*1,02) / 1000</t>
    </r>
  </si>
  <si>
    <t>192</t>
  </si>
  <si>
    <r>
      <t>1,836</t>
    </r>
    <r>
      <rPr>
        <i/>
        <sz val="7"/>
        <rFont val="Arial"/>
        <family val="2"/>
        <charset val="204"/>
      </rPr>
      <t xml:space="preserve">
(1800*1,02) / 1000</t>
    </r>
  </si>
  <si>
    <t>193</t>
  </si>
  <si>
    <t>194</t>
  </si>
  <si>
    <t>195</t>
  </si>
  <si>
    <r>
      <t>0,408</t>
    </r>
    <r>
      <rPr>
        <i/>
        <sz val="7"/>
        <rFont val="Arial"/>
        <family val="2"/>
        <charset val="204"/>
      </rPr>
      <t xml:space="preserve">
(400*1,02) / 1000</t>
    </r>
  </si>
  <si>
    <t>196</t>
  </si>
  <si>
    <t>197</t>
  </si>
  <si>
    <r>
      <t>ФССЦ-21.1.06.10-0264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</si>
  <si>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Кабель силовой с медными жилами ВВГнг-FRLS 5х1,5-1000
(1000 м)</t>
  </si>
  <si>
    <t>3252
567</t>
  </si>
  <si>
    <t>Итоги по разделу 3 Электроосвещение пождепо :</t>
  </si>
  <si>
    <t xml:space="preserve">  Итого по разделу 3 Электроосвещение пождепо</t>
  </si>
  <si>
    <t>Раздел 4. Уравнивание потенциалов и заземление</t>
  </si>
  <si>
    <t>198</t>
  </si>
  <si>
    <r>
      <t>ФЕРм08-02-472-07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</si>
  <si>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Проводник заземляющий открыто по строительным основаниям: из полосовой стали сечением 160 мм2
(100 м)</t>
    </r>
    <r>
      <rPr>
        <i/>
        <sz val="7"/>
        <rFont val="Arial"/>
        <family val="2"/>
        <charset val="204"/>
      </rPr>
      <t xml:space="preserve">
НР (275 руб.): 95% от ФОТ
СП (188 руб.): 65% от ФОТ</t>
    </r>
  </si>
  <si>
    <r>
      <t>1,61</t>
    </r>
    <r>
      <rPr>
        <i/>
        <sz val="7"/>
        <rFont val="Arial"/>
        <family val="2"/>
        <charset val="204"/>
      </rPr>
      <t xml:space="preserve">
161 / 100</t>
    </r>
  </si>
  <si>
    <t>827,81
173,9</t>
  </si>
  <si>
    <t>65,14
5,78</t>
  </si>
  <si>
    <t>105
9</t>
  </si>
  <si>
    <t>199</t>
  </si>
  <si>
    <r>
      <t>ФССЦ-08.3.07.01-0036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</si>
  <si>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Сталь полосовая: 25х5 мм, марка Ст3сп
(т)</t>
  </si>
  <si>
    <t>200</t>
  </si>
  <si>
    <r>
      <t>ФССЦ-08.3.07.01-0057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</si>
  <si>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Сталь полосовая: 80х5 мм, марка Ст3сп
(т)</t>
  </si>
  <si>
    <t>201</t>
  </si>
  <si>
    <t>Прайс-лист, стр.299</t>
  </si>
  <si>
    <r>
      <t>Держатель шин заземления гальванопокрытие (К188У2)
(шт)</t>
    </r>
    <r>
      <rPr>
        <i/>
        <sz val="7"/>
        <rFont val="Arial"/>
        <family val="2"/>
        <charset val="204"/>
      </rPr>
      <t xml:space="preserve">
МАТ=15,96/1,2/7,53*1,02*1,03</t>
    </r>
  </si>
  <si>
    <r>
      <t>1,86</t>
    </r>
    <r>
      <rPr>
        <i/>
        <sz val="6"/>
        <rFont val="Arial"/>
        <family val="2"/>
        <charset val="204"/>
      </rPr>
      <t xml:space="preserve">
15,96/1,2/7,53*1,02*1,03</t>
    </r>
  </si>
  <si>
    <t>202</t>
  </si>
  <si>
    <r>
      <t>ФЕРм10-08-019-01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</si>
  <si>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Коробка ответвительная на стене
(шт)</t>
    </r>
    <r>
      <rPr>
        <i/>
        <sz val="7"/>
        <rFont val="Arial"/>
        <family val="2"/>
        <charset val="204"/>
      </rPr>
      <t xml:space="preserve">
НР (16 руб.): 80% от ФОТ
СП (12 руб.): 60% от ФОТ</t>
    </r>
  </si>
  <si>
    <t>5,29
4,88</t>
  </si>
  <si>
    <t>203</t>
  </si>
  <si>
    <r>
      <t>ФССЦ-20.5.02.04-0008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</si>
  <si>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Коробка ответвительная с кабельными вводами (6 выводов, диаметр 20 мм), размер 80x80x40 мм, цвет серый (Коробка уравнивания потенциалов КУП)
(10 шт)</t>
  </si>
  <si>
    <t>204</t>
  </si>
  <si>
    <r>
      <t>ФЕРм08-02-472-11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</si>
  <si>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Перемычка заземляющая тросовая диаметром до 9,2 мм для строительных металлических конструкций
(10 шт)</t>
    </r>
    <r>
      <rPr>
        <i/>
        <sz val="7"/>
        <rFont val="Arial"/>
        <family val="2"/>
        <charset val="204"/>
      </rPr>
      <t xml:space="preserve">
НР (66 руб.): 95% от ФОТ
СП (45 руб.): 65% от ФОТ</t>
    </r>
  </si>
  <si>
    <r>
      <t>2</t>
    </r>
    <r>
      <rPr>
        <i/>
        <sz val="7"/>
        <rFont val="Arial"/>
        <family val="2"/>
        <charset val="204"/>
      </rPr>
      <t xml:space="preserve">
20 / 10</t>
    </r>
  </si>
  <si>
    <t>46,54
33,75</t>
  </si>
  <si>
    <t>6,35
0,26</t>
  </si>
  <si>
    <t>13
1</t>
  </si>
  <si>
    <t>205</t>
  </si>
  <si>
    <r>
      <t>ФССЦ-20.1.02.23-0082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</si>
  <si>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Перемычки гибкие, тип ПГС-50
(10 шт)</t>
  </si>
  <si>
    <t>206</t>
  </si>
  <si>
    <r>
      <t>ФЕРм08-02-472-10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</si>
  <si>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Проводник заземляющий из медного изолированного провода сечением 25 мм2 открыто по строительным основаниям
(100 м)</t>
    </r>
    <r>
      <rPr>
        <i/>
        <sz val="7"/>
        <rFont val="Arial"/>
        <family val="2"/>
        <charset val="204"/>
      </rPr>
      <t xml:space="preserve">
НР (1814 руб.): 95% от ФОТ
СП (1241 руб.): 65% от ФОТ</t>
    </r>
  </si>
  <si>
    <r>
      <t>6,3</t>
    </r>
    <r>
      <rPr>
        <i/>
        <sz val="7"/>
        <rFont val="Arial"/>
        <family val="2"/>
        <charset val="204"/>
      </rPr>
      <t xml:space="preserve">
630 / 100</t>
    </r>
  </si>
  <si>
    <t>493,3
302,3</t>
  </si>
  <si>
    <t>34
5</t>
  </si>
  <si>
    <t>207</t>
  </si>
  <si>
    <r>
      <t>ФССЦ-21.2.03.05-0047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</si>
  <si>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Провод силовой установочный с медными жилами ПВ1 2,5-450
(1000 м)</t>
  </si>
  <si>
    <r>
      <t>0,309</t>
    </r>
    <r>
      <rPr>
        <i/>
        <sz val="7"/>
        <rFont val="Arial"/>
        <family val="2"/>
        <charset val="204"/>
      </rPr>
      <t xml:space="preserve">
(300*1,03) / 1000</t>
    </r>
  </si>
  <si>
    <t>208</t>
  </si>
  <si>
    <r>
      <t>ФССЦ-21.2.03.05-0051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</si>
  <si>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Провод силовой установочный с медными жилами ПВ1 6-450
(1000 м)</t>
  </si>
  <si>
    <t>209</t>
  </si>
  <si>
    <r>
      <t>ФССЦ-21.2.03.05-0055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</si>
  <si>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Провод силовой установочный с медными жилами ПВ1 25-450
(1000 м)</t>
  </si>
  <si>
    <t>152
15</t>
  </si>
  <si>
    <t>Итоги по разделу 4 Уравнивание потенциалов и заземление :</t>
  </si>
  <si>
    <t xml:space="preserve">  Электромонтажные работы на других объектах</t>
  </si>
  <si>
    <t xml:space="preserve">  Материалы для монтажных работ</t>
  </si>
  <si>
    <t xml:space="preserve">  Монтаж оборудования</t>
  </si>
  <si>
    <t xml:space="preserve">  Итого по разделу 4 Уравнивание потенциалов и заземление</t>
  </si>
  <si>
    <t>Раздел 5. Молниезащита пождепо и склада</t>
  </si>
  <si>
    <t>210</t>
  </si>
  <si>
    <r>
      <t>ФЕР01-02-057-01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</si>
  <si>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Разработка грунта вручную в траншеях глубиной до 2 м без креплений с откосами, группа грунтов: 1
(100 м3)</t>
    </r>
    <r>
      <rPr>
        <i/>
        <sz val="7"/>
        <rFont val="Arial"/>
        <family val="2"/>
        <charset val="204"/>
      </rPr>
      <t xml:space="preserve">
(Приказ от 04.09.2019 № 507/пр п.6.7.1 При применении сметных норм, включенных в сборники ГЭСН (аналогичные технологическим процессам в новом строительстве, в том числе по возведению новых конструктивных элементов) ОЗП=1,15; ЭМ=1,25 к расх.; ЗПМ=1,25; ТЗ=1,15; ТЗМ=1,25)
НР (273 руб.): 80% от ФОТ
СП (153 руб.): 45% от ФОТ</t>
    </r>
  </si>
  <si>
    <r>
      <t>0,322</t>
    </r>
    <r>
      <rPr>
        <i/>
        <sz val="7"/>
        <rFont val="Arial"/>
        <family val="2"/>
        <charset val="204"/>
      </rPr>
      <t xml:space="preserve">
32,2 / 100</t>
    </r>
  </si>
  <si>
    <t>1058,46
1058,46</t>
  </si>
  <si>
    <t>211</t>
  </si>
  <si>
    <r>
      <t>ФЕР01-02-061-02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</si>
  <si>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Засыпка вручную траншей, пазух котлованов и ям, группа грунтов: 2
(100 м3)</t>
    </r>
    <r>
      <rPr>
        <i/>
        <sz val="7"/>
        <rFont val="Arial"/>
        <family val="2"/>
        <charset val="204"/>
      </rPr>
      <t xml:space="preserve">
(Приказ от 04.09.2019 № 507/пр п.6.7.1 При применении сметных норм, включенных в сборники ГЭСН (аналогичные технологическим процессам в новом строительстве, в том числе по возведению новых конструктивных элементов) ОЗП=1,15; ЭМ=1,25 к расх.; ЗПМ=1,25; ТЗ=1,15; ТЗМ=1,25)
НР (216 руб.): 80% от ФОТ
СП (122 руб.): 45% от ФОТ</t>
    </r>
  </si>
  <si>
    <t>838,35
838,35</t>
  </si>
  <si>
    <t>212</t>
  </si>
  <si>
    <r>
      <t>ФЕРм08-02-472-02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</si>
  <si>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Заземлитель горизонтальный из стали: полосовой сечением 160 мм2
(100 м)</t>
    </r>
    <r>
      <rPr>
        <i/>
        <sz val="7"/>
        <rFont val="Arial"/>
        <family val="2"/>
        <charset val="204"/>
      </rPr>
      <t xml:space="preserve">
НР (307 руб.): 95% от ФОТ
СП (210 руб.): 65% от ФОТ</t>
    </r>
  </si>
  <si>
    <r>
      <t>2,3</t>
    </r>
    <r>
      <rPr>
        <i/>
        <sz val="7"/>
        <rFont val="Arial"/>
        <family val="2"/>
        <charset val="204"/>
      </rPr>
      <t xml:space="preserve">
230 / 100</t>
    </r>
  </si>
  <si>
    <t>1088,05
135,36</t>
  </si>
  <si>
    <t>58,09
5,02</t>
  </si>
  <si>
    <t>134
12</t>
  </si>
  <si>
    <t>213</t>
  </si>
  <si>
    <r>
      <t>ФССЦ-08.3.07.01-0071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</si>
  <si>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Прокат полосовой, горячекатаный, марка стали ВСт3кп, размер 5х40 мм
(т)</t>
  </si>
  <si>
    <t>214</t>
  </si>
  <si>
    <r>
      <t>ФЕРм08-02-471-01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</si>
  <si>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Заземлитель вертикальный из угловой стали размером: 50х50х5 мм
(10 шт)</t>
    </r>
    <r>
      <rPr>
        <i/>
        <sz val="7"/>
        <rFont val="Arial"/>
        <family val="2"/>
        <charset val="204"/>
      </rPr>
      <t xml:space="preserve">
НР (122 руб.): 95% от ФОТ
СП (83 руб.): 65% от ФОТ</t>
    </r>
  </si>
  <si>
    <r>
      <t>1,4</t>
    </r>
    <r>
      <rPr>
        <i/>
        <sz val="7"/>
        <rFont val="Arial"/>
        <family val="2"/>
        <charset val="204"/>
      </rPr>
      <t xml:space="preserve">
14 / 10</t>
    </r>
  </si>
  <si>
    <t>615,73
87,14</t>
  </si>
  <si>
    <t>43,02
4,27</t>
  </si>
  <si>
    <t>215</t>
  </si>
  <si>
    <r>
      <t>ФССЦ-08.3.08.02-0082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</si>
  <si>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Сталь угловая равнополочная, марка стали: Ст3сп, размером 40х40 мм
(т)</t>
  </si>
  <si>
    <t>216</t>
  </si>
  <si>
    <r>
      <t>ФЕРм08-02-472-08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</si>
  <si>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Проводник заземляющий открыто по строительным основаниям: из круглой стали диаметром 8 мм
(100 м)</t>
    </r>
    <r>
      <rPr>
        <i/>
        <sz val="7"/>
        <rFont val="Arial"/>
        <family val="2"/>
        <charset val="204"/>
      </rPr>
      <t xml:space="preserve">
НР (492 руб.): 95% от ФОТ
СП (337 руб.): 65% от ФОТ</t>
    </r>
  </si>
  <si>
    <r>
      <t>3,1</t>
    </r>
    <r>
      <rPr>
        <i/>
        <sz val="7"/>
        <rFont val="Arial"/>
        <family val="2"/>
        <charset val="204"/>
      </rPr>
      <t xml:space="preserve">
310 / 100</t>
    </r>
  </si>
  <si>
    <t>718,91
164,5</t>
  </si>
  <si>
    <t>41,6
2,51</t>
  </si>
  <si>
    <t>129
8</t>
  </si>
  <si>
    <t>217</t>
  </si>
  <si>
    <r>
      <t>ФССЦ-08.3.04.02-0091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</si>
  <si>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Круг стальной горячекатаный, марка стали ВСт3пс5-1, диаметр 8 мм
(т)</t>
  </si>
  <si>
    <t>323
26</t>
  </si>
  <si>
    <t>Итоги по разделу 5 Молниезащита пождепо и склада :</t>
  </si>
  <si>
    <t xml:space="preserve">  Итого Строительные работы</t>
  </si>
  <si>
    <t xml:space="preserve">  Итого по разделу 5 Молниезащита пождепо и склада</t>
  </si>
  <si>
    <t>Раздел 6. Общежитие</t>
  </si>
  <si>
    <t>ЩПУ2, ЩПР2</t>
  </si>
  <si>
    <t>218</t>
  </si>
  <si>
    <r>
      <t>Блок управления шкафного исполнения или распределительный пункт (шкаф), устанавливаемый: на стене, высота и ширина до 600х600 мм
(шт)</t>
    </r>
    <r>
      <rPr>
        <i/>
        <sz val="7"/>
        <rFont val="Arial"/>
        <family val="2"/>
        <charset val="204"/>
      </rPr>
      <t xml:space="preserve">
НР (44 руб.): 95% от ФОТ
СП (30 руб.): 65% от ФОТ</t>
    </r>
  </si>
  <si>
    <t>43
5</t>
  </si>
  <si>
    <t>219</t>
  </si>
  <si>
    <t>220</t>
  </si>
  <si>
    <r>
      <t>Прибор или аппарат
(шт)</t>
    </r>
    <r>
      <rPr>
        <i/>
        <sz val="7"/>
        <rFont val="Arial"/>
        <family val="2"/>
        <charset val="204"/>
      </rPr>
      <t xml:space="preserve">
НР (136 руб.): 95% от ФОТ
СП (93 руб.): 65% от ФОТ</t>
    </r>
  </si>
  <si>
    <r>
      <t>14</t>
    </r>
    <r>
      <rPr>
        <i/>
        <sz val="7"/>
        <rFont val="Arial"/>
        <family val="2"/>
        <charset val="204"/>
      </rPr>
      <t xml:space="preserve">
2+12</t>
    </r>
  </si>
  <si>
    <r>
      <t>221</t>
    </r>
    <r>
      <rPr>
        <i/>
        <sz val="9"/>
        <rFont val="Arial"/>
        <family val="2"/>
        <charset val="204"/>
      </rPr>
      <t xml:space="preserve">
О</t>
    </r>
  </si>
  <si>
    <r>
      <t>222</t>
    </r>
    <r>
      <rPr>
        <i/>
        <sz val="9"/>
        <rFont val="Arial"/>
        <family val="2"/>
        <charset val="204"/>
      </rPr>
      <t xml:space="preserve">
О</t>
    </r>
  </si>
  <si>
    <t>ЩЭ1, ЩЭ2, ЩЭ3</t>
  </si>
  <si>
    <t>223</t>
  </si>
  <si>
    <r>
      <t>Щитки осветительные, устанавливаемые в нише: распорными дюбелями, масса щитка до 6 кг
(шт)</t>
    </r>
    <r>
      <rPr>
        <i/>
        <sz val="7"/>
        <rFont val="Arial"/>
        <family val="2"/>
        <charset val="204"/>
      </rPr>
      <t xml:space="preserve">
НР (51 руб.): 95% от ФОТ
СП (35 руб.): 65% от ФОТ</t>
    </r>
  </si>
  <si>
    <r>
      <t>224</t>
    </r>
    <r>
      <rPr>
        <i/>
        <sz val="9"/>
        <rFont val="Arial"/>
        <family val="2"/>
        <charset val="204"/>
      </rPr>
      <t xml:space="preserve">
О</t>
    </r>
  </si>
  <si>
    <r>
      <t>ФССЦ-62.1.02.17-0051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</si>
  <si>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Щитки этажные: на 3 квартиры ЩЭ 01С-1300-003 (3302) (ЩУЭ2.1-3х32А/Сч УХЛ4)
(шт)</t>
  </si>
  <si>
    <t>225</t>
  </si>
  <si>
    <r>
      <t>Прибор или аппарат
(шт)</t>
    </r>
    <r>
      <rPr>
        <i/>
        <sz val="7"/>
        <rFont val="Arial"/>
        <family val="2"/>
        <charset val="204"/>
      </rPr>
      <t xml:space="preserve">
НР (87 руб.): 95% от ФОТ
СП (60 руб.): 65% от ФОТ</t>
    </r>
  </si>
  <si>
    <r>
      <t>226</t>
    </r>
    <r>
      <rPr>
        <i/>
        <sz val="9"/>
        <rFont val="Arial"/>
        <family val="2"/>
        <charset val="204"/>
      </rPr>
      <t xml:space="preserve">
О</t>
    </r>
  </si>
  <si>
    <t>227</t>
  </si>
  <si>
    <r>
      <t>ФЕРм08-03-600-01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</si>
  <si>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Счетчики, устанавливаемые на готовом основании: однофазные
(шт)</t>
    </r>
    <r>
      <rPr>
        <i/>
        <sz val="7"/>
        <rFont val="Arial"/>
        <family val="2"/>
        <charset val="204"/>
      </rPr>
      <t xml:space="preserve">
НР (26 руб.): 95% от ФОТ
СП (18 руб.): 65% от ФОТ</t>
    </r>
  </si>
  <si>
    <t>5,02
2,78</t>
  </si>
  <si>
    <t>16
2</t>
  </si>
  <si>
    <r>
      <t>228</t>
    </r>
    <r>
      <rPr>
        <i/>
        <sz val="9"/>
        <rFont val="Arial"/>
        <family val="2"/>
        <charset val="204"/>
      </rPr>
      <t xml:space="preserve">
О</t>
    </r>
  </si>
  <si>
    <r>
      <t>ФССЦ-62.5.01.04-0011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</si>
  <si>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Счетчик электрической энергии электронный, однофазный, многотарифный
(шт)</t>
  </si>
  <si>
    <t>ЩК1-ЩК9</t>
  </si>
  <si>
    <t>229</t>
  </si>
  <si>
    <r>
      <t>Блок управления шкафного исполнения или распределительный пункт (шкаф), устанавливаемый: на стене, высота и ширина до 1200х1000 мм
(шт)</t>
    </r>
    <r>
      <rPr>
        <i/>
        <sz val="7"/>
        <rFont val="Arial"/>
        <family val="2"/>
        <charset val="204"/>
      </rPr>
      <t xml:space="preserve">
НР (318 руб.): 95% от ФОТ
СП (218 руб.): 65% от ФОТ</t>
    </r>
  </si>
  <si>
    <t>496
59</t>
  </si>
  <si>
    <r>
      <t>230</t>
    </r>
    <r>
      <rPr>
        <i/>
        <sz val="9"/>
        <rFont val="Arial"/>
        <family val="2"/>
        <charset val="204"/>
      </rPr>
      <t xml:space="preserve">
О</t>
    </r>
  </si>
  <si>
    <r>
      <t>ФССЦ-62.1.02.15-0002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</si>
  <si>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Шкаф учета электроэнергии ШУЭ-3 (ШКУ5-32В/6/2УХЛ4
(шт)</t>
  </si>
  <si>
    <t>231</t>
  </si>
  <si>
    <r>
      <t>Прибор или аппарат
(шт)</t>
    </r>
    <r>
      <rPr>
        <i/>
        <sz val="7"/>
        <rFont val="Arial"/>
        <family val="2"/>
        <charset val="204"/>
      </rPr>
      <t xml:space="preserve">
НР (612 руб.): 95% от ФОТ
СП (419 руб.): 65% от ФОТ</t>
    </r>
  </si>
  <si>
    <r>
      <t>63</t>
    </r>
    <r>
      <rPr>
        <i/>
        <sz val="7"/>
        <rFont val="Arial"/>
        <family val="2"/>
        <charset val="204"/>
      </rPr>
      <t xml:space="preserve">
18+36+9</t>
    </r>
  </si>
  <si>
    <r>
      <t>232</t>
    </r>
    <r>
      <rPr>
        <i/>
        <sz val="9"/>
        <rFont val="Arial"/>
        <family val="2"/>
        <charset val="204"/>
      </rPr>
      <t xml:space="preserve">
О</t>
    </r>
  </si>
  <si>
    <r>
      <t>18</t>
    </r>
    <r>
      <rPr>
        <i/>
        <sz val="7"/>
        <rFont val="Arial"/>
        <family val="2"/>
        <charset val="204"/>
      </rPr>
      <t xml:space="preserve">
2*9</t>
    </r>
  </si>
  <si>
    <r>
      <t>233</t>
    </r>
    <r>
      <rPr>
        <i/>
        <sz val="9"/>
        <rFont val="Arial"/>
        <family val="2"/>
        <charset val="204"/>
      </rPr>
      <t xml:space="preserve">
О</t>
    </r>
  </si>
  <si>
    <r>
      <t>36</t>
    </r>
    <r>
      <rPr>
        <i/>
        <sz val="7"/>
        <rFont val="Arial"/>
        <family val="2"/>
        <charset val="204"/>
      </rPr>
      <t xml:space="preserve">
4*9</t>
    </r>
  </si>
  <si>
    <r>
      <t>234</t>
    </r>
    <r>
      <rPr>
        <i/>
        <sz val="9"/>
        <rFont val="Arial"/>
        <family val="2"/>
        <charset val="204"/>
      </rPr>
      <t xml:space="preserve">
О</t>
    </r>
  </si>
  <si>
    <t>235</t>
  </si>
  <si>
    <r>
      <t>Светильник потолочный или настенный с креплением винтами или болтами для помещений: с нормальными условиями среды, одноламповый
(100 шт)</t>
    </r>
    <r>
      <rPr>
        <i/>
        <sz val="7"/>
        <rFont val="Arial"/>
        <family val="2"/>
        <charset val="204"/>
      </rPr>
      <t xml:space="preserve">
НР (254 руб.): 95% от ФОТ
СП (174 руб.): 65% от ФОТ</t>
    </r>
  </si>
  <si>
    <r>
      <t>0,37</t>
    </r>
    <r>
      <rPr>
        <i/>
        <sz val="7"/>
        <rFont val="Arial"/>
        <family val="2"/>
        <charset val="204"/>
      </rPr>
      <t xml:space="preserve">
(12+21+4) / 100</t>
    </r>
  </si>
  <si>
    <t>59
8</t>
  </si>
  <si>
    <t>236</t>
  </si>
  <si>
    <t>Светильник ПСХ-60 настенный (IP 54)(НПП 1402, Луч100)
(шт)</t>
  </si>
  <si>
    <r>
      <t>16</t>
    </r>
    <r>
      <rPr>
        <i/>
        <sz val="7"/>
        <rFont val="Arial"/>
        <family val="2"/>
        <charset val="204"/>
      </rPr>
      <t xml:space="preserve">
12+4</t>
    </r>
  </si>
  <si>
    <t>237</t>
  </si>
  <si>
    <r>
      <t>ФССЦ-20.3.03.03-0092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</si>
  <si>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Светильники с лампами накаливания, основание пластмассовое прямое, патрон керамика, рассеиватель стеклянный, НББ 64-60-110
(шт)</t>
  </si>
  <si>
    <t>238</t>
  </si>
  <si>
    <r>
      <t>ФССЦ-20.3.03.03-0056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</si>
  <si>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Светильник потолочный с рассеивателем из силикатного молочного стекла НПО 21-2x40 (НПО3231Д-2х15)
(шт)</t>
  </si>
  <si>
    <t>239</t>
  </si>
  <si>
    <r>
      <t>ФССЦ-20.3.02.12-0001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</si>
  <si>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Лампа энергосберегающая 20W 4200K Е27
(шт)</t>
  </si>
  <si>
    <r>
      <t>65</t>
    </r>
    <r>
      <rPr>
        <i/>
        <sz val="7"/>
        <rFont val="Arial"/>
        <family val="2"/>
        <charset val="204"/>
      </rPr>
      <t xml:space="preserve">
12+21+4+2*14</t>
    </r>
  </si>
  <si>
    <t>240</t>
  </si>
  <si>
    <r>
      <t>Светильник: местного освещения
(100 шт)</t>
    </r>
    <r>
      <rPr>
        <i/>
        <sz val="7"/>
        <rFont val="Arial"/>
        <family val="2"/>
        <charset val="204"/>
      </rPr>
      <t xml:space="preserve">
НР (77 руб.): 95% от ФОТ
СП (53 руб.): 65% от ФОТ</t>
    </r>
  </si>
  <si>
    <r>
      <t>0,12</t>
    </r>
    <r>
      <rPr>
        <i/>
        <sz val="7"/>
        <rFont val="Arial"/>
        <family val="2"/>
        <charset val="204"/>
      </rPr>
      <t xml:space="preserve">
12 / 100</t>
    </r>
  </si>
  <si>
    <t>241</t>
  </si>
  <si>
    <t>242</t>
  </si>
  <si>
    <t>243</t>
  </si>
  <si>
    <r>
      <t>244</t>
    </r>
    <r>
      <rPr>
        <i/>
        <sz val="9"/>
        <rFont val="Arial"/>
        <family val="2"/>
        <charset val="204"/>
      </rPr>
      <t xml:space="preserve">
О</t>
    </r>
  </si>
  <si>
    <t>245</t>
  </si>
  <si>
    <r>
      <t>Выключатель: одноклавишный утопленного типа при скрытой проводке
(100 шт)</t>
    </r>
    <r>
      <rPr>
        <i/>
        <sz val="7"/>
        <rFont val="Arial"/>
        <family val="2"/>
        <charset val="204"/>
      </rPr>
      <t xml:space="preserve">
НР (150 руб.): 95% от ФОТ
СП (103 руб.): 65% от ФОТ</t>
    </r>
  </si>
  <si>
    <r>
      <t>0,62</t>
    </r>
    <r>
      <rPr>
        <i/>
        <sz val="7"/>
        <rFont val="Arial"/>
        <family val="2"/>
        <charset val="204"/>
      </rPr>
      <t xml:space="preserve">
62 / 100</t>
    </r>
  </si>
  <si>
    <t>246</t>
  </si>
  <si>
    <r>
      <t>6,2</t>
    </r>
    <r>
      <rPr>
        <i/>
        <sz val="7"/>
        <rFont val="Arial"/>
        <family val="2"/>
        <charset val="204"/>
      </rPr>
      <t xml:space="preserve">
62 / 10</t>
    </r>
  </si>
  <si>
    <t>247</t>
  </si>
  <si>
    <r>
      <t>Выключатель: двухклавишный утопленного типа при скрытой проводке
(100 шт)</t>
    </r>
    <r>
      <rPr>
        <i/>
        <sz val="7"/>
        <rFont val="Arial"/>
        <family val="2"/>
        <charset val="204"/>
      </rPr>
      <t xml:space="preserve">
НР (45 руб.): 95% от ФОТ
СП (31 руб.): 65% от ФОТ</t>
    </r>
  </si>
  <si>
    <t>248</t>
  </si>
  <si>
    <r>
      <t>1,8</t>
    </r>
    <r>
      <rPr>
        <i/>
        <sz val="7"/>
        <rFont val="Arial"/>
        <family val="2"/>
        <charset val="204"/>
      </rPr>
      <t xml:space="preserve">
18 / 10</t>
    </r>
  </si>
  <si>
    <t>249</t>
  </si>
  <si>
    <r>
      <t>ФЕРм08-02-401-01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</si>
  <si>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Кабель трех-пятижильный сечением жилы до 16 мм2 с креплением накладными скобами, полосками с установкой ответвительных коробок
(100 м)</t>
    </r>
    <r>
      <rPr>
        <i/>
        <sz val="7"/>
        <rFont val="Arial"/>
        <family val="2"/>
        <charset val="204"/>
      </rPr>
      <t xml:space="preserve">
НР (4817 руб.): 95% от ФОТ
СП (3296 руб.): 65% от ФОТ</t>
    </r>
  </si>
  <si>
    <r>
      <t>12,9</t>
    </r>
    <r>
      <rPr>
        <i/>
        <sz val="7"/>
        <rFont val="Arial"/>
        <family val="2"/>
        <charset val="204"/>
      </rPr>
      <t xml:space="preserve">
(750+540) / 100</t>
    </r>
  </si>
  <si>
    <t>630,11
388,03</t>
  </si>
  <si>
    <t>52,26
5,02</t>
  </si>
  <si>
    <t>674
65</t>
  </si>
  <si>
    <t>250</t>
  </si>
  <si>
    <r>
      <t>0,765</t>
    </r>
    <r>
      <rPr>
        <i/>
        <sz val="7"/>
        <rFont val="Arial"/>
        <family val="2"/>
        <charset val="204"/>
      </rPr>
      <t xml:space="preserve">
(750*1,02) / 1000</t>
    </r>
  </si>
  <si>
    <t>251</t>
  </si>
  <si>
    <r>
      <t>0,5508</t>
    </r>
    <r>
      <rPr>
        <i/>
        <sz val="7"/>
        <rFont val="Arial"/>
        <family val="2"/>
        <charset val="204"/>
      </rPr>
      <t xml:space="preserve">
(540*1,02) / 1000</t>
    </r>
  </si>
  <si>
    <t>1301
140</t>
  </si>
  <si>
    <t>Итоги по разделу 6 Общежитие :</t>
  </si>
  <si>
    <t xml:space="preserve">  Итого по разделу 6 Общежитие</t>
  </si>
  <si>
    <t>ИТОГИ ПО СМЕТЕ:</t>
  </si>
  <si>
    <t>Итого прямые затраты по смете в базисных ценах</t>
  </si>
  <si>
    <t>6851
939</t>
  </si>
  <si>
    <t>Итоги по смете:</t>
  </si>
  <si>
    <t xml:space="preserve">  ВСЕГО по смете</t>
  </si>
  <si>
    <t>Временные здания и сооружения 1,6%*0,8=1,28%</t>
  </si>
  <si>
    <t>Итого с Временными зданиями и сооружениями 1,6%*0,8=1,28%</t>
  </si>
  <si>
    <t>Производство работ в зимее время 2,2%</t>
  </si>
  <si>
    <t>Итого с производством работ в зимнее время 2,2%</t>
  </si>
  <si>
    <t>СМР в текущих ценах 7,53</t>
  </si>
  <si>
    <t>Оборудование в текущих ценах 4,44</t>
  </si>
  <si>
    <t>Итого СМР и Оборудование в текущих ценах</t>
  </si>
  <si>
    <t>Итого с учетом Индекса фактической инфляции в 2021 г. - 1,051</t>
  </si>
  <si>
    <t>Итого с учетом Индекса фактической инфляции в 2022 г. - 1,048</t>
  </si>
  <si>
    <t>Итого с тендерным снижением К=0,94</t>
  </si>
  <si>
    <t>НДС 20%</t>
  </si>
  <si>
    <t>ВСЕГО с НДС</t>
  </si>
  <si>
    <t>Составил: ___________________________Коваленко З.И.</t>
  </si>
  <si>
    <t>(должность, подпись, расшифровка)</t>
  </si>
  <si>
    <t>Проверил: ___________________________Скаржановский Е.А.</t>
  </si>
  <si>
    <r>
      <t xml:space="preserve">ЛОКАЛЬНЫЙ СМЕТНЫЙ РАСЧЕТ № </t>
    </r>
    <r>
      <rPr>
        <sz val="12"/>
        <rFont val="Arial"/>
        <family val="2"/>
        <charset val="204"/>
      </rPr>
      <t>04-01-01</t>
    </r>
  </si>
  <si>
    <t>Наружные кабельные линии. Реконструкция пожарной части федерального государственного казенного учреждения "5 отряд федеральной противопожарной службы по Ульяновской области" для размещения создаваемого специализированного пожарно-спасательного подразделения по защите от чрезвычайных ситуаций и крупных природных пожаров, г.Ульяновск, пр-т Туполева</t>
  </si>
  <si>
    <t>Основание: №09-2015/0368100001115000030-0137591-02-ИОС.ЭОМ</t>
  </si>
  <si>
    <t>___________________________43,671</t>
  </si>
  <si>
    <t>_______________________________________________________________________________________________7,062</t>
  </si>
  <si>
    <t>_______________________________________________________________________________________________36,609</t>
  </si>
  <si>
    <t>___________________________2,327</t>
  </si>
  <si>
    <t>_______________________________________________________________________________________________231,2</t>
  </si>
  <si>
    <t>Раздел 1. Земляные работы</t>
  </si>
  <si>
    <r>
      <t>ФЕР01-01-009-13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</si>
  <si>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Разработка грунта в траншеях экскаватором «обратная лопата» с ковшом вместимостью 0,5 (0,5-0,63) м3, в отвал группа грунтов: 1
(1000 м3)</t>
    </r>
    <r>
      <rPr>
        <i/>
        <sz val="7"/>
        <rFont val="Arial"/>
        <family val="2"/>
        <charset val="204"/>
      </rPr>
      <t xml:space="preserve">
НР (12 руб.): 95% от ФОТ
СП (7 руб.): 50% от ФОТ</t>
    </r>
  </si>
  <si>
    <r>
      <t>0,038441</t>
    </r>
    <r>
      <rPr>
        <i/>
        <sz val="7"/>
        <rFont val="Arial"/>
        <family val="2"/>
        <charset val="204"/>
      </rPr>
      <t xml:space="preserve">
38,441 / 1000</t>
    </r>
  </si>
  <si>
    <t>2100
283,5</t>
  </si>
  <si>
    <t>81
11</t>
  </si>
  <si>
    <t>2</t>
  </si>
  <si>
    <r>
      <t>ФЕР01-01-013-13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</si>
  <si>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Разработка грунта с погрузкой на автомобили-самосвалы экскаваторами с ковшом вместимостью: 0,5 (0,5-0,63) м3, группа грунтов 1
(1000 м3)</t>
    </r>
    <r>
      <rPr>
        <i/>
        <sz val="7"/>
        <rFont val="Arial"/>
        <family val="2"/>
        <charset val="204"/>
      </rPr>
      <t xml:space="preserve">
НР (9 руб.): 95% от ФОТ
СП (5 руб.): 50% от ФОТ</t>
    </r>
  </si>
  <si>
    <r>
      <t>0,017213</t>
    </r>
    <r>
      <rPr>
        <i/>
        <sz val="7"/>
        <rFont val="Arial"/>
        <family val="2"/>
        <charset val="204"/>
      </rPr>
      <t xml:space="preserve">
17,213 / 1000</t>
    </r>
  </si>
  <si>
    <t>3004,77
82,68</t>
  </si>
  <si>
    <t>2918,84
415,8</t>
  </si>
  <si>
    <t>50
7</t>
  </si>
  <si>
    <r>
      <t>Разработка грунта вручную в траншеях глубиной до 2 м без креплений с откосами, группа грунтов: 1
(100 м3)</t>
    </r>
    <r>
      <rPr>
        <i/>
        <sz val="7"/>
        <rFont val="Arial"/>
        <family val="2"/>
        <charset val="204"/>
      </rPr>
      <t xml:space="preserve">
(Прил.1.12 п.3.187 Доработка вручную, зачистка дна и стенок с выкидкой грунта в котлованах и траншеях, разработанных механизированным способом ОЗП=1,2; ТЗ=1,2)
НР (18 руб.): 80% от ФОТ
СП (10 руб.): 45% от ФОТ</t>
    </r>
  </si>
  <si>
    <r>
      <t>0,017213</t>
    </r>
    <r>
      <rPr>
        <i/>
        <sz val="7"/>
        <rFont val="Arial"/>
        <family val="2"/>
        <charset val="204"/>
      </rPr>
      <t xml:space="preserve">
1,7213 / 100</t>
    </r>
  </si>
  <si>
    <t>1104,48
1104,48</t>
  </si>
  <si>
    <t>4</t>
  </si>
  <si>
    <r>
      <t>ФССЦпг-01-01-01-037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</si>
  <si>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Погрузо-разгрузочные работы при автомобильных перевозках: Погрузка песка (выгрузка учитывает перекидку и штабелирование)
(1 т груза)</t>
    </r>
    <r>
      <rPr>
        <i/>
        <sz val="7"/>
        <rFont val="Arial"/>
        <family val="2"/>
        <charset val="204"/>
      </rPr>
      <t xml:space="preserve">
НР 0% от ФОТ
СП 0% от ФОТ</t>
    </r>
  </si>
  <si>
    <r>
      <t>ФССЦпг-03-21-01-007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</si>
  <si>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Перевозка грузов автомобилями-самосвалами грузоподъемностью 10 т работающих вне карьера на расстояние: I класс груза до 7 км
(1 т груза)</t>
    </r>
    <r>
      <rPr>
        <i/>
        <sz val="7"/>
        <rFont val="Arial"/>
        <family val="2"/>
        <charset val="204"/>
      </rPr>
      <t xml:space="preserve">
НР 0% от ФОТ
СП 0% от ФОТ</t>
    </r>
  </si>
  <si>
    <t>6</t>
  </si>
  <si>
    <r>
      <t>ФЕР01-01-016-01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</si>
  <si>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Работа на отвале, группа грунтов: 1
(1000 м3)</t>
    </r>
    <r>
      <rPr>
        <i/>
        <sz val="7"/>
        <rFont val="Arial"/>
        <family val="2"/>
        <charset val="204"/>
      </rPr>
      <t xml:space="preserve">
НР (1 руб.): 95% от ФОТ
СП (1 руб.): 50% от ФОТ</t>
    </r>
  </si>
  <si>
    <t>263,71
21,22</t>
  </si>
  <si>
    <t>240,32
40,77</t>
  </si>
  <si>
    <t>7</t>
  </si>
  <si>
    <r>
      <t>ФЕРм08-02-142-01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</si>
  <si>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Устройство постели при одном кабеле в траншее
(100 м)</t>
    </r>
    <r>
      <rPr>
        <i/>
        <sz val="7"/>
        <rFont val="Arial"/>
        <family val="2"/>
        <charset val="204"/>
      </rPr>
      <t xml:space="preserve">
НР (156 руб.): 95% от ФОТ
СП (107 руб.): 65% от ФОТ</t>
    </r>
  </si>
  <si>
    <r>
      <t>1,5</t>
    </r>
    <r>
      <rPr>
        <i/>
        <sz val="7"/>
        <rFont val="Arial"/>
        <family val="2"/>
        <charset val="204"/>
      </rPr>
      <t xml:space="preserve">
150 / 100</t>
    </r>
  </si>
  <si>
    <t>307,09
49,82</t>
  </si>
  <si>
    <t>256,27
45,24</t>
  </si>
  <si>
    <t>384
68</t>
  </si>
  <si>
    <r>
      <t>ФЕР01-02-061-01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</si>
  <si>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Засыпка вручную траншей, пазух котлованов и ям, группа грунтов: 1
(100 м3)</t>
    </r>
    <r>
      <rPr>
        <i/>
        <sz val="7"/>
        <rFont val="Arial"/>
        <family val="2"/>
        <charset val="204"/>
      </rPr>
      <t xml:space="preserve">
НР (78 руб.): 80% от ФОТ
СП (44 руб.): 45% от ФОТ</t>
    </r>
  </si>
  <si>
    <r>
      <t>0,12713</t>
    </r>
    <r>
      <rPr>
        <i/>
        <sz val="7"/>
        <rFont val="Arial"/>
        <family val="2"/>
        <charset val="204"/>
      </rPr>
      <t xml:space="preserve">
12,713 / 100</t>
    </r>
  </si>
  <si>
    <t>663,75
663,75</t>
  </si>
  <si>
    <t>9</t>
  </si>
  <si>
    <r>
      <t>ФССЦ-02.3.01.02-0033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</si>
  <si>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Песок природный обогащенный для строительных работ средний
(м3)</t>
  </si>
  <si>
    <r>
      <t>ФЕР01-01-033-01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</si>
  <si>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Засыпка траншей и котлованов с перемещением грунта до 5 м бульдозерами мощностью: 59 кВт (80 л.с.), группа грунтов 1
(1000 м3)</t>
    </r>
    <r>
      <rPr>
        <i/>
        <sz val="7"/>
        <rFont val="Arial"/>
        <family val="2"/>
        <charset val="204"/>
      </rPr>
      <t xml:space="preserve">
НР (3 руб.): 95% от ФОТ
СП (2 руб.): 50% от ФОТ</t>
    </r>
  </si>
  <si>
    <r>
      <t>0,040162</t>
    </r>
    <r>
      <rPr>
        <i/>
        <sz val="7"/>
        <rFont val="Arial"/>
        <family val="2"/>
        <charset val="204"/>
      </rPr>
      <t xml:space="preserve">
40,162 / 1000</t>
    </r>
  </si>
  <si>
    <t>410,94
80,16</t>
  </si>
  <si>
    <t>17
3</t>
  </si>
  <si>
    <t>11</t>
  </si>
  <si>
    <r>
      <t>ФЕР01-01-033-07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</si>
  <si>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При перемещении грунта на каждые последующие 5 м добавлять: к расценке 01-01-033-01
(1000 м3)</t>
    </r>
    <r>
      <rPr>
        <i/>
        <sz val="7"/>
        <rFont val="Arial"/>
        <family val="2"/>
        <charset val="204"/>
      </rPr>
      <t xml:space="preserve">
НР (2 руб.): 95% от ФОТ
СП (1 руб.): 50% от ФОТ</t>
    </r>
  </si>
  <si>
    <t>230,15
44,89</t>
  </si>
  <si>
    <t>9
2</t>
  </si>
  <si>
    <r>
      <t>ФЕР01-02-005-01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</si>
  <si>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Уплотнение грунта пневматическими трамбовками, группа грунтов: 1-2
(100 м3)</t>
    </r>
    <r>
      <rPr>
        <i/>
        <sz val="7"/>
        <rFont val="Arial"/>
        <family val="2"/>
        <charset val="204"/>
      </rPr>
      <t xml:space="preserve">
НР (59 руб.): 95% от ФОТ
СП (31 руб.): 50% от ФОТ</t>
    </r>
  </si>
  <si>
    <r>
      <t>0,40162</t>
    </r>
    <r>
      <rPr>
        <i/>
        <sz val="7"/>
        <rFont val="Arial"/>
        <family val="2"/>
        <charset val="204"/>
      </rPr>
      <t xml:space="preserve">
40,162 / 100</t>
    </r>
  </si>
  <si>
    <t>348,46
106,88</t>
  </si>
  <si>
    <t>241,58
26,36</t>
  </si>
  <si>
    <t>97
11</t>
  </si>
  <si>
    <t>945
103</t>
  </si>
  <si>
    <t>Итого прямые затраты по разделу с учетом коэффициентов к итогам (Приказ от 04.09.2019 № 519/пр прил.2 табл.2 п.10 Производство работ осуществляется в стесненных условиях застроенной части населенных пунктов ОЗП=1,15; ЭМ=1,15; ЗПМ=1,15; ТЗ=1,15; ТЗМ=1,15  (Поз. 1-2, 6, 10-12, 3, 8, 7))</t>
  </si>
  <si>
    <t>1042
118</t>
  </si>
  <si>
    <t>Итоги по разделу 1 Земляные работы :</t>
  </si>
  <si>
    <t xml:space="preserve">  Итого по разделу 1 Земляные работы</t>
  </si>
  <si>
    <t>Раздел 2. Кабель</t>
  </si>
  <si>
    <t>13</t>
  </si>
  <si>
    <r>
      <t>ФЕР34-02-001-01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</si>
  <si>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Устройство трубопроводов из хризотилцементных труб с соединением: стальными манжетами до 2 отверстий
(канал.км)</t>
    </r>
    <r>
      <rPr>
        <i/>
        <sz val="7"/>
        <rFont val="Arial"/>
        <family val="2"/>
        <charset val="204"/>
      </rPr>
      <t xml:space="preserve">
НР (511 руб.): 100% от ФОТ
СП (332 руб.): 65% от ФОТ</t>
    </r>
  </si>
  <si>
    <t>17005,47
1480,5</t>
  </si>
  <si>
    <r>
      <t>ФЕРм08-02-148-01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</si>
  <si>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Кабель до 35 кВ в проложенных трубах, блоках и коробах, масса 1 м кабеля: до 1 кг
(100 м)</t>
    </r>
    <r>
      <rPr>
        <i/>
        <sz val="7"/>
        <rFont val="Arial"/>
        <family val="2"/>
        <charset val="204"/>
      </rPr>
      <t xml:space="preserve">
НР (185 руб.): 95% от ФОТ
СП (127 руб.): 65% от ФОТ</t>
    </r>
  </si>
  <si>
    <r>
      <t>1,73</t>
    </r>
    <r>
      <rPr>
        <i/>
        <sz val="7"/>
        <rFont val="Arial"/>
        <family val="2"/>
        <charset val="204"/>
      </rPr>
      <t xml:space="preserve">
173 / 100</t>
    </r>
  </si>
  <si>
    <t>176,53
93,25</t>
  </si>
  <si>
    <t>46,25
5,02</t>
  </si>
  <si>
    <t>80
9</t>
  </si>
  <si>
    <r>
      <t>ФЕРм08-02-148-02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</si>
  <si>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Кабель до 35 кВ в проложенных трубах, блоках и коробах, масса 1 м кабеля: до 2 кг
(100 м)</t>
    </r>
    <r>
      <rPr>
        <i/>
        <sz val="7"/>
        <rFont val="Arial"/>
        <family val="2"/>
        <charset val="204"/>
      </rPr>
      <t xml:space="preserve">
НР (54 руб.): 95% от ФОТ
СП (37 руб.): 65% от ФОТ</t>
    </r>
  </si>
  <si>
    <r>
      <t>0,35</t>
    </r>
    <r>
      <rPr>
        <i/>
        <sz val="7"/>
        <rFont val="Arial"/>
        <family val="2"/>
        <charset val="204"/>
      </rPr>
      <t xml:space="preserve">
35 / 100</t>
    </r>
  </si>
  <si>
    <t>226
137,62</t>
  </si>
  <si>
    <t>50,47
5,02</t>
  </si>
  <si>
    <r>
      <t>ФЕРм08-02-148-04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</si>
  <si>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Кабель до 35 кВ в проложенных трубах, блоках и коробах, масса 1 м кабеля: до 6 кг
(100 м)</t>
    </r>
    <r>
      <rPr>
        <i/>
        <sz val="7"/>
        <rFont val="Arial"/>
        <family val="2"/>
        <charset val="204"/>
      </rPr>
      <t xml:space="preserve">
НР (388 руб.): 95% от ФОТ
СП (265 руб.): 65% от ФОТ</t>
    </r>
  </si>
  <si>
    <r>
      <t>1,6</t>
    </r>
    <r>
      <rPr>
        <i/>
        <sz val="7"/>
        <rFont val="Arial"/>
        <family val="2"/>
        <charset val="204"/>
      </rPr>
      <t xml:space="preserve">
160 / 100</t>
    </r>
  </si>
  <si>
    <t>332,39
216,58</t>
  </si>
  <si>
    <t>76,32
5,02</t>
  </si>
  <si>
    <t>122
8</t>
  </si>
  <si>
    <t>17</t>
  </si>
  <si>
    <r>
      <t>ФЕРм08-02-146-03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</si>
  <si>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Кабель до 35 кВ с креплением накладными скобами, масса 1 м кабеля: до 2 кг
(100 м)</t>
    </r>
    <r>
      <rPr>
        <i/>
        <sz val="7"/>
        <rFont val="Arial"/>
        <family val="2"/>
        <charset val="204"/>
      </rPr>
      <t xml:space="preserve">
НР (306 руб.): 95% от ФОТ
СП (209 руб.): 65% от ФОТ</t>
    </r>
  </si>
  <si>
    <r>
      <t>1,3</t>
    </r>
    <r>
      <rPr>
        <i/>
        <sz val="7"/>
        <rFont val="Arial"/>
        <family val="2"/>
        <charset val="204"/>
      </rPr>
      <t xml:space="preserve">
130 / 100</t>
    </r>
  </si>
  <si>
    <t>942,49
145,14</t>
  </si>
  <si>
    <t>736,19
69,82</t>
  </si>
  <si>
    <t>957
91</t>
  </si>
  <si>
    <t>18</t>
  </si>
  <si>
    <r>
      <t>ФССЦ-21.1.06.07-0004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</si>
  <si>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Кабель силовой с алюминиевыми жилами АВБбШв 3х4-660
(1000 м)</t>
  </si>
  <si>
    <r>
      <t>0,1765</t>
    </r>
    <r>
      <rPr>
        <i/>
        <sz val="7"/>
        <rFont val="Arial"/>
        <family val="2"/>
        <charset val="204"/>
      </rPr>
      <t xml:space="preserve">
(173*1,02) / 1000</t>
    </r>
  </si>
  <si>
    <t>19</t>
  </si>
  <si>
    <r>
      <t>ФССЦ-21.1.06.08-0184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</si>
  <si>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Кабель силовой с алюминиевыми жилами АВБбШв 4х150-1000
(1000 м)</t>
  </si>
  <si>
    <r>
      <t>0,1632</t>
    </r>
    <r>
      <rPr>
        <i/>
        <sz val="7"/>
        <rFont val="Arial"/>
        <family val="2"/>
        <charset val="204"/>
      </rPr>
      <t xml:space="preserve">
(160*1,02) / 1000</t>
    </r>
  </si>
  <si>
    <t>20</t>
  </si>
  <si>
    <r>
      <t>ФССЦ-21.1.06.09-0214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</si>
  <si>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Кабель силовой с медными жилами ВБбШв 5х6-660
(1000 м)</t>
  </si>
  <si>
    <t>21</t>
  </si>
  <si>
    <r>
      <t>ФЕРм08-02-167-05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</si>
  <si>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Муфта соединительная эпоксидная для 3-5-жильного кабеля напряжением: до 1 кВ, сечение одной жилы до 240 мм2
(шт)</t>
    </r>
    <r>
      <rPr>
        <i/>
        <sz val="7"/>
        <rFont val="Arial"/>
        <family val="2"/>
        <charset val="204"/>
      </rPr>
      <t xml:space="preserve">
НР (425 руб.): 95% от ФОТ
СП (291 руб.): 65% от ФОТ</t>
    </r>
  </si>
  <si>
    <t>201,4
97,01</t>
  </si>
  <si>
    <t>7
1</t>
  </si>
  <si>
    <t>22</t>
  </si>
  <si>
    <r>
      <t>ФССЦ-20.2.09.04-0005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</si>
  <si>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Муфта термоусаживаемая соединительная для кабеля с пластмассовой изоляцией с броней на напряжение до 1 кВ марки ПСттб4-150/240 с болтовыми наконечниками
(компл)</t>
  </si>
  <si>
    <t>23</t>
  </si>
  <si>
    <r>
      <t>ФЕРм08-02-143-05</t>
    </r>
    <r>
      <rPr>
        <i/>
        <sz val="7"/>
        <rFont val="Arial"/>
        <family val="2"/>
        <charset val="204"/>
      </rPr>
      <t xml:space="preserve">
Приказ Минстроя России от 01.06.2020 №294/пр</t>
    </r>
  </si>
  <si>
    <r>
      <t>Покрытие кабеля, проложенного в траншее: лентой сигнальной
(100 м)</t>
    </r>
    <r>
      <rPr>
        <i/>
        <sz val="7"/>
        <rFont val="Arial"/>
        <family val="2"/>
        <charset val="204"/>
      </rPr>
      <t xml:space="preserve">
НР (10 руб.): 95% от ФОТ
СП (7 руб.): 65% от ФОТ</t>
    </r>
  </si>
  <si>
    <r>
      <t>2,4</t>
    </r>
    <r>
      <rPr>
        <i/>
        <sz val="7"/>
        <rFont val="Arial"/>
        <family val="2"/>
        <charset val="204"/>
      </rPr>
      <t xml:space="preserve">
240 / 100</t>
    </r>
  </si>
  <si>
    <t>5,24
3,85</t>
  </si>
  <si>
    <t>1,31
0,23</t>
  </si>
  <si>
    <t>3
1</t>
  </si>
  <si>
    <t>24</t>
  </si>
  <si>
    <r>
      <t>ФССЦ-01.7.06.08-0011</t>
    </r>
    <r>
      <rPr>
        <i/>
        <sz val="7"/>
        <rFont val="Arial"/>
        <family val="2"/>
        <charset val="204"/>
      </rPr>
      <t xml:space="preserve">
Приказ Минстроя России от 01.06.2020 №294/пр</t>
    </r>
  </si>
  <si>
    <t>Лента сигнальная полиэтиленовая ЛСЭ-150, длина 100 м, ширина 150 мм
(шт)</t>
  </si>
  <si>
    <t>1187
112</t>
  </si>
  <si>
    <t>Итого прямые затраты по разделу с учетом коэффициентов к итогам (Приказ от 04.09.2019 № 519/пр прил.2 табл.2 п.10 Производство работ осуществляется в стесненных условиях застроенной части населенных пунктов ОЗП=1,15; ЭМ=1,15; ЗПМ=1,15; ТЗ=1,15; ТЗМ=1,15  (Поз. 13-17, 21, 23))</t>
  </si>
  <si>
    <t>1365
129</t>
  </si>
  <si>
    <t>Итоги по разделу 2 Кабель :</t>
  </si>
  <si>
    <t xml:space="preserve">  Итого по разделу 2 Кабель</t>
  </si>
  <si>
    <t>2132
215</t>
  </si>
  <si>
    <t>Итого прямые затраты по смете с учетом коэффициентов к итогам (Приказ от 04.09.2019 № 519/пр прил.2 табл.2 п.10 Производство работ осуществляется в стесненных условиях застроенной части населенных пунктов ОЗП=1,15; ЭМ=1,15; ЗПМ=1,15; ТЗ=1,15; ТЗМ=1,15  (Поз. 1-2, 6, 10-12, 3, 8, 13, 7, 14-17, 21, 23))</t>
  </si>
  <si>
    <t>2407
247</t>
  </si>
  <si>
    <t>СМР в текущих ценах 5,49</t>
  </si>
  <si>
    <r>
      <t xml:space="preserve">ЛОКАЛЬНЫЙ СМЕТНЫЙ РАСЧЕТ № </t>
    </r>
    <r>
      <rPr>
        <sz val="12"/>
        <rFont val="Arial"/>
        <family val="2"/>
        <charset val="204"/>
      </rPr>
      <t>07-01-01</t>
    </r>
  </si>
  <si>
    <t>Наружное освещение. Реконструкция пожарной части федерального государственного казенного учреждения "5 отряд федеральной противопожарной службы по Ульяновской области" для размещения создаваемого специализированного пожарно-спасательного подразделения по защите от чрезвычайных ситуаций и крупных природных пожаров, г.Ульяновск, пр-т Туполева</t>
  </si>
  <si>
    <t>___________________________50,916</t>
  </si>
  <si>
    <t>_______________________________________________________________________________________________3,087</t>
  </si>
  <si>
    <t>_______________________________________________________________________________________________46,634</t>
  </si>
  <si>
    <t>_______________________________________________________________________________________________1,195</t>
  </si>
  <si>
    <t>___________________________2,061</t>
  </si>
  <si>
    <t>_______________________________________________________________________________________________155,83</t>
  </si>
  <si>
    <t>Раздел 1. Склад</t>
  </si>
  <si>
    <t>ЩО5</t>
  </si>
  <si>
    <r>
      <t>ФЕРм08-03-599-09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</si>
  <si>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Щитки осветительные, устанавливаемые на стене: распорными дюбелями, масса щитка до 6 кг
(шт)</t>
    </r>
    <r>
      <rPr>
        <i/>
        <sz val="7"/>
        <rFont val="Arial"/>
        <family val="2"/>
        <charset val="204"/>
      </rPr>
      <t xml:space="preserve">
НР (28 руб.): 95% от ФОТ
СП (19 руб.): 65% от ФОТ</t>
    </r>
  </si>
  <si>
    <t>70,07
25,4</t>
  </si>
  <si>
    <r>
      <t>Прибор или аппарат
(шт)</t>
    </r>
    <r>
      <rPr>
        <i/>
        <sz val="7"/>
        <rFont val="Arial"/>
        <family val="2"/>
        <charset val="204"/>
      </rPr>
      <t xml:space="preserve">
НР (79 руб.): 95% от ФОТ
СП (54 руб.): 65% от ФОТ</t>
    </r>
  </si>
  <si>
    <r>
      <t>Труба гофрированная ПВХ для защиты проводов и кабелей по установленным конструкциям, по стенам, колоннам, потолкам, основанию пола
(100 м)</t>
    </r>
    <r>
      <rPr>
        <i/>
        <sz val="7"/>
        <rFont val="Arial"/>
        <family val="2"/>
        <charset val="204"/>
      </rPr>
      <t xml:space="preserve">
НР (82 руб.): 95% от ФОТ
СП (56 руб.): 65% от ФОТ</t>
    </r>
  </si>
  <si>
    <r>
      <t>0,54</t>
    </r>
    <r>
      <rPr>
        <i/>
        <sz val="7"/>
        <rFont val="Arial"/>
        <family val="2"/>
        <charset val="204"/>
      </rPr>
      <t xml:space="preserve">
54 / 100</t>
    </r>
  </si>
  <si>
    <r>
      <t>55,08</t>
    </r>
    <r>
      <rPr>
        <i/>
        <sz val="7"/>
        <rFont val="Arial"/>
        <family val="2"/>
        <charset val="204"/>
      </rPr>
      <t xml:space="preserve">
54*1,02</t>
    </r>
  </si>
  <si>
    <r>
      <t>5,4</t>
    </r>
    <r>
      <rPr>
        <i/>
        <sz val="7"/>
        <rFont val="Arial"/>
        <family val="2"/>
        <charset val="204"/>
      </rPr>
      <t xml:space="preserve">
54 / 10</t>
    </r>
  </si>
  <si>
    <r>
      <t>Затягивание провода в проложенные трубы и металлические рукава первого одножильного или многожильного в общей оплетке, суммарное сечение: до 16 мм2
(100 м)</t>
    </r>
    <r>
      <rPr>
        <i/>
        <sz val="7"/>
        <rFont val="Arial"/>
        <family val="2"/>
        <charset val="204"/>
      </rPr>
      <t xml:space="preserve">
НР (35 руб.): 95% от ФОТ
СП (24 руб.): 65% от ФОТ</t>
    </r>
  </si>
  <si>
    <r>
      <t>ФЕРм08-02-412-10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</si>
  <si>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Затягивание провода в проложенные трубы и металлические рукава каждого последующего одножильного или многожильного в общей оплетке, суммарное сечение: до 35 мм2
(100 м)</t>
    </r>
    <r>
      <rPr>
        <i/>
        <sz val="7"/>
        <rFont val="Arial"/>
        <family val="2"/>
        <charset val="204"/>
      </rPr>
      <t xml:space="preserve">
НР (31 руб.): 95% от ФОТ
СП (21 руб.): 65% от ФОТ</t>
    </r>
  </si>
  <si>
    <r>
      <t>0,66</t>
    </r>
    <r>
      <rPr>
        <i/>
        <sz val="7"/>
        <rFont val="Arial"/>
        <family val="2"/>
        <charset val="204"/>
      </rPr>
      <t xml:space="preserve">
(120-54) / 100</t>
    </r>
  </si>
  <si>
    <t>69,76
42,21</t>
  </si>
  <si>
    <r>
      <t>0,1224</t>
    </r>
    <r>
      <rPr>
        <i/>
        <sz val="7"/>
        <rFont val="Arial"/>
        <family val="2"/>
        <charset val="204"/>
      </rPr>
      <t xml:space="preserve">
(120*1,02) / 1000</t>
    </r>
  </si>
  <si>
    <r>
      <t>Выключатель: полугерметический и герметический
(100 шт)</t>
    </r>
    <r>
      <rPr>
        <i/>
        <sz val="7"/>
        <rFont val="Arial"/>
        <family val="2"/>
        <charset val="204"/>
      </rPr>
      <t xml:space="preserve">
НР (27 руб.): 95% от ФОТ
СП (18 руб.): 65% от ФОТ</t>
    </r>
  </si>
  <si>
    <r>
      <t>Светильник потолочный или настенный с креплением винтами или болтами для помещений: с тяжелыми условиями среды, уплотненный
(100 шт)</t>
    </r>
    <r>
      <rPr>
        <i/>
        <sz val="7"/>
        <rFont val="Arial"/>
        <family val="2"/>
        <charset val="204"/>
      </rPr>
      <t xml:space="preserve">
НР (16 руб.): 95% от ФОТ
СП (11 руб.): 65% от ФОТ</t>
    </r>
  </si>
  <si>
    <r>
      <t>0,02</t>
    </r>
    <r>
      <rPr>
        <i/>
        <sz val="7"/>
        <rFont val="Arial"/>
        <family val="2"/>
        <charset val="204"/>
      </rPr>
      <t xml:space="preserve">
2 / 100</t>
    </r>
  </si>
  <si>
    <t>Светильник ЖБУ 02-100-002 антивандальный (ЖБУ30-70/3,5)
(шт)</t>
  </si>
  <si>
    <r>
      <t>0,2</t>
    </r>
    <r>
      <rPr>
        <i/>
        <sz val="7"/>
        <rFont val="Arial"/>
        <family val="2"/>
        <charset val="204"/>
      </rPr>
      <t xml:space="preserve">
2 / 10</t>
    </r>
  </si>
  <si>
    <r>
      <t>ФЕРм08-02-369-02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</si>
  <si>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Светильник, устанавливаемый вне зданий с лампами: люминесцентными
(шт)</t>
    </r>
    <r>
      <rPr>
        <i/>
        <sz val="7"/>
        <rFont val="Arial"/>
        <family val="2"/>
        <charset val="204"/>
      </rPr>
      <t xml:space="preserve">
НР (510 руб.): 95% от ФОТ
СП (349 руб.): 65% от ФОТ</t>
    </r>
  </si>
  <si>
    <t>168,43
19,64</t>
  </si>
  <si>
    <t>99,23
9,55</t>
  </si>
  <si>
    <t>1588
153</t>
  </si>
  <si>
    <r>
      <t>ФССЦ-20.3.03.07-0103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</si>
  <si>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Светильник промышленный GM: C35-14-32-CG-65-L00-К (SLP-24)
(шт)</t>
  </si>
  <si>
    <t>1603
154</t>
  </si>
  <si>
    <t>Итого прямые затраты по разделу с учетом коэффициентов к итогам (Приказ от 04.09.2019 № 519/пр прил.2 табл.2 п.10 Производство работ осуществляется в стесненных условиях застроенной части населенных пунктов ОЗП=1,15; ЭМ=1,15; ЗПМ=1,15; ТЗ=1,15; ТЗМ=1,15  (Поз. 1, 3, 5, 8-9, 11, 13, 16))</t>
  </si>
  <si>
    <t>1843
177</t>
  </si>
  <si>
    <t>Итоги по разделу 1 Склад :</t>
  </si>
  <si>
    <t xml:space="preserve">  Итого по разделу 1 Склад</t>
  </si>
  <si>
    <t>Раздел 2. КПП</t>
  </si>
  <si>
    <t>Установка автоматов в существующий щиток ЩОКПП</t>
  </si>
  <si>
    <r>
      <t>Кабель до 35 кВ по установленным конструкциям и лоткам с креплением на поворотах и в конце трассы, масса 1 м кабеля: до 1 кг
(100 м)</t>
    </r>
    <r>
      <rPr>
        <i/>
        <sz val="7"/>
        <rFont val="Arial"/>
        <family val="2"/>
        <charset val="204"/>
      </rPr>
      <t xml:space="preserve">
НР (60 руб.): 95% от ФОТ
СП (41 руб.): 65% от ФОТ</t>
    </r>
  </si>
  <si>
    <r>
      <t>0,6</t>
    </r>
    <r>
      <rPr>
        <i/>
        <sz val="7"/>
        <rFont val="Arial"/>
        <family val="2"/>
        <charset val="204"/>
      </rPr>
      <t xml:space="preserve">
60 / 100</t>
    </r>
  </si>
  <si>
    <t>27
3</t>
  </si>
  <si>
    <t>Итого прямые затраты по разделу с учетом коэффициентов к итогам (Приказ от 04.09.2019 № 519/пр прил.2 табл.2 п.10 Производство работ осуществляется в стесненных условиях застроенной части населенных пунктов ОЗП=1,15; ЭМ=1,15; ЗПМ=1,15; ТЗ=1,15; ТЗМ=1,15  (Поз. 18, 20))</t>
  </si>
  <si>
    <t>31
3</t>
  </si>
  <si>
    <t>Итоги по разделу 2 КПП :</t>
  </si>
  <si>
    <t xml:space="preserve">  Итого по разделу 2 КПП</t>
  </si>
  <si>
    <t>Раздел 3. Пождепо</t>
  </si>
  <si>
    <r>
      <t>Светильник, устанавливаемый вне зданий с лампами: люминесцентными
(шт)</t>
    </r>
    <r>
      <rPr>
        <i/>
        <sz val="7"/>
        <rFont val="Arial"/>
        <family val="2"/>
        <charset val="204"/>
      </rPr>
      <t xml:space="preserve">
НР (223 руб.): 95% от ФОТ
СП (153 руб.): 65% от ФОТ</t>
    </r>
  </si>
  <si>
    <t>695
67</t>
  </si>
  <si>
    <r>
      <t>ФССЦ-20.3.03.05-0017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</si>
  <si>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Светильники для наружного освещения типа ЖКУ28-100-001, с алюминиевым отражателем и защитным стеклом из полиметилметакрилата (ЖКУ11-100-001)
(шт)</t>
  </si>
  <si>
    <r>
      <t>ФССЦ-20.3.03.05-0018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</si>
  <si>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Светильники для наружного освещения типа ЖКУ 28-150-001, с алюминиевым отражателем и защитным стеклом из полиметилметакрилата (ЖКУ11-150-001)
(шт)</t>
  </si>
  <si>
    <r>
      <t>ФССЦ-20.3.02.04-0002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</si>
  <si>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Лампы дуговые, натриевые, трубчатые, ДНАТ, мощность 100 Вт, цоколь E40
(10 шт)</t>
  </si>
  <si>
    <r>
      <t>ФССЦ-20.3.02.04-0003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</si>
  <si>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Лампы дуговые, натриевые, трубчатые, ДНАТ, мощность 150 Вт, цоколь E40
(10 шт)</t>
  </si>
  <si>
    <t>Итого прямые затраты по разделу с учетом коэффициентов к итогам (Приказ от 04.09.2019 № 519/пр прил.2 табл.2 п.10 Производство работ осуществляется в стесненных условиях застроенной части населенных пунктов ОЗП=1,15; ЭМ=1,15; ЗПМ=1,15; ТЗ=1,15; ТЗМ=1,15  (Поз. 22))</t>
  </si>
  <si>
    <t>799
77</t>
  </si>
  <si>
    <t>Итоги по разделу 3 Пождепо :</t>
  </si>
  <si>
    <t xml:space="preserve">  Итого по разделу 3 Пождепо</t>
  </si>
  <si>
    <t>Раздел 4. Детская площадка</t>
  </si>
  <si>
    <r>
      <t>ФЕР33-01-016-01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</si>
  <si>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Установка стальных опор промежуточных: свободностоящих, одностоечных массой до 2 т
(т)</t>
    </r>
    <r>
      <rPr>
        <i/>
        <sz val="7"/>
        <rFont val="Arial"/>
        <family val="2"/>
        <charset val="204"/>
      </rPr>
      <t xml:space="preserve">
НР (20 руб.): 105% от ФОТ
СП (11 руб.): 60% от ФОТ</t>
    </r>
  </si>
  <si>
    <t>1081,14
253,76</t>
  </si>
  <si>
    <t>827,38
85,65</t>
  </si>
  <si>
    <t>40
4</t>
  </si>
  <si>
    <t>28</t>
  </si>
  <si>
    <r>
      <t>ФССЦ-15.2.01.03-0004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</si>
  <si>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Опора стальная трубная: KG 2000 диаметром 60 мм (покрытие-порошковое напыление различных цветов), на фланце диаметром 240 мм
(шт)</t>
  </si>
  <si>
    <t>29</t>
  </si>
  <si>
    <r>
      <t>ФЕР33-04-014-02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</si>
  <si>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Установка светильников: с лампами люминесцентными
(шт)</t>
    </r>
    <r>
      <rPr>
        <i/>
        <sz val="7"/>
        <rFont val="Arial"/>
        <family val="2"/>
        <charset val="204"/>
      </rPr>
      <t xml:space="preserve">
НР (196 руб.): 105% от ФОТ
СП (112 руб.): 60% от ФОТ</t>
    </r>
  </si>
  <si>
    <t>165,52
17,81</t>
  </si>
  <si>
    <t>147,2
9,4</t>
  </si>
  <si>
    <t>883
56</t>
  </si>
  <si>
    <t>30</t>
  </si>
  <si>
    <r>
      <t>ФССЦ-20.3.03.03-0082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</si>
  <si>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Светильник торшерный "Шар" НТУ 06-200-004, с защитным стеклом из светостабилизированного поликарбоната молочного цвета (NTV12F121)
(шт)</t>
  </si>
  <si>
    <t>31</t>
  </si>
  <si>
    <r>
      <t>ФССЦ-20.3.02.12-0022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</si>
  <si>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Лампа энергосберегающая с цоколем E27, мощностью 26 Вт
(шт)</t>
  </si>
  <si>
    <t>32</t>
  </si>
  <si>
    <r>
      <t>ФЕР01-01-009-13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</si>
  <si>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Разработка грунта в траншеях экскаватором «обратная лопата» с ковшом вместимостью 0,5 (0,5-0,63) м3 в отвал, в отвал группа грунтов: 1
(1000 м3)</t>
    </r>
    <r>
      <rPr>
        <i/>
        <sz val="7"/>
        <rFont val="Arial"/>
        <family val="2"/>
        <charset val="204"/>
      </rPr>
      <t xml:space="preserve">
НР (1 руб.): 95% от ФОТ
СП (1 руб.): 50% от ФОТ</t>
    </r>
  </si>
  <si>
    <r>
      <t>0,0027</t>
    </r>
    <r>
      <rPr>
        <i/>
        <sz val="7"/>
        <rFont val="Arial"/>
        <family val="2"/>
        <charset val="204"/>
      </rPr>
      <t xml:space="preserve">
2,7 / 1000</t>
    </r>
  </si>
  <si>
    <t>2478
334,53</t>
  </si>
  <si>
    <t>33</t>
  </si>
  <si>
    <r>
      <t>ФЕР01-02-057-01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</si>
  <si>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Разработка грунта вручную в траншеях глубиной до 2 м без креплений с откосами, группа грунтов: 1
(100 м3)</t>
    </r>
    <r>
      <rPr>
        <i/>
        <sz val="7"/>
        <rFont val="Arial"/>
        <family val="2"/>
        <charset val="204"/>
      </rPr>
      <t xml:space="preserve">
(Прил.1.12 п.3.187 Доработка вручную, зачистка дна и стенок с выкидкой грунта в котлованах и траншеях, разработанных механизированным способом ОЗП=1,2; ТЗ=1,2)
НР (2 руб.): 80% от ФОТ
СП (1 руб.): 45% от ФОТ</t>
    </r>
  </si>
  <si>
    <r>
      <t>0,00189</t>
    </r>
    <r>
      <rPr>
        <i/>
        <sz val="7"/>
        <rFont val="Arial"/>
        <family val="2"/>
        <charset val="204"/>
      </rPr>
      <t xml:space="preserve">
(2,7*7/100) / 100</t>
    </r>
  </si>
  <si>
    <t>34</t>
  </si>
  <si>
    <r>
      <t>ФЕРм08-02-142-01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</si>
  <si>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Устройство постели при одном кабеле в траншее
(100 м)</t>
    </r>
    <r>
      <rPr>
        <i/>
        <sz val="7"/>
        <rFont val="Arial"/>
        <family val="2"/>
        <charset val="204"/>
      </rPr>
      <t xml:space="preserve">
НР (16 руб.): 95% от ФОТ
СП (11 руб.): 65% от ФОТ</t>
    </r>
  </si>
  <si>
    <r>
      <t>0,15</t>
    </r>
    <r>
      <rPr>
        <i/>
        <sz val="7"/>
        <rFont val="Arial"/>
        <family val="2"/>
        <charset val="204"/>
      </rPr>
      <t xml:space="preserve">
15 / 100</t>
    </r>
  </si>
  <si>
    <t>308,28
50,99</t>
  </si>
  <si>
    <t>38
7</t>
  </si>
  <si>
    <t>35</t>
  </si>
  <si>
    <r>
      <t>ФЕР01-02-061-01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</si>
  <si>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Засыпка вручную траншей, пазух котлованов и ям, группа грунтов: 1
(100 м3)</t>
    </r>
    <r>
      <rPr>
        <i/>
        <sz val="7"/>
        <rFont val="Arial"/>
        <family val="2"/>
        <charset val="204"/>
      </rPr>
      <t xml:space="preserve">
НР (6 руб.): 80% от ФОТ
СП (3 руб.): 45% от ФОТ</t>
    </r>
  </si>
  <si>
    <r>
      <t>0,009</t>
    </r>
    <r>
      <rPr>
        <i/>
        <sz val="7"/>
        <rFont val="Arial"/>
        <family val="2"/>
        <charset val="204"/>
      </rPr>
      <t xml:space="preserve">
0,9 / 100</t>
    </r>
  </si>
  <si>
    <t>36</t>
  </si>
  <si>
    <t>37</t>
  </si>
  <si>
    <r>
      <t>Устройство трубопроводов из хризотилцементных труб с соединением: стальными манжетами до 2 отверстий
(канал.км)</t>
    </r>
    <r>
      <rPr>
        <i/>
        <sz val="7"/>
        <rFont val="Arial"/>
        <family val="2"/>
        <charset val="204"/>
      </rPr>
      <t xml:space="preserve">
НР (25 руб.): 100% от ФОТ
СП (16 руб.): 65% от ФОТ</t>
    </r>
  </si>
  <si>
    <r>
      <t>Кабель до 35 кВ в проложенных трубах, блоках и коробах, масса 1 м кабеля: до 1 кг
(100 м)</t>
    </r>
    <r>
      <rPr>
        <i/>
        <sz val="7"/>
        <rFont val="Arial"/>
        <family val="2"/>
        <charset val="204"/>
      </rPr>
      <t xml:space="preserve">
НР (85 руб.): 95% от ФОТ
СП (58 руб.): 65% от ФОТ</t>
    </r>
  </si>
  <si>
    <r>
      <t>0,78</t>
    </r>
    <r>
      <rPr>
        <i/>
        <sz val="7"/>
        <rFont val="Arial"/>
        <family val="2"/>
        <charset val="204"/>
      </rPr>
      <t xml:space="preserve">
78 / 100</t>
    </r>
  </si>
  <si>
    <t>36
4</t>
  </si>
  <si>
    <r>
      <t>0,07956</t>
    </r>
    <r>
      <rPr>
        <i/>
        <sz val="7"/>
        <rFont val="Arial"/>
        <family val="2"/>
        <charset val="204"/>
      </rPr>
      <t xml:space="preserve">
(78*1,02) / 1000</t>
    </r>
  </si>
  <si>
    <r>
      <t>ФЕРм08-02-147-10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</si>
  <si>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Кабель до 35 кВ по установленным конструкциям и лоткам с креплением по всей длине, масса 1 м кабеля: до 1 кг
(100 м)</t>
    </r>
    <r>
      <rPr>
        <i/>
        <sz val="7"/>
        <rFont val="Arial"/>
        <family val="2"/>
        <charset val="204"/>
      </rPr>
      <t xml:space="preserve">
НР (36 руб.): 95% от ФОТ
СП (25 руб.): 65% от ФОТ</t>
    </r>
  </si>
  <si>
    <r>
      <t>0,24</t>
    </r>
    <r>
      <rPr>
        <i/>
        <sz val="7"/>
        <rFont val="Arial"/>
        <family val="2"/>
        <charset val="204"/>
      </rPr>
      <t xml:space="preserve">
24 / 100</t>
    </r>
  </si>
  <si>
    <t>217,24
132,35</t>
  </si>
  <si>
    <t>50,19
5,02</t>
  </si>
  <si>
    <t>12
1</t>
  </si>
  <si>
    <t>41</t>
  </si>
  <si>
    <r>
      <t>ФССЦ-21.1.06.08-0316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</si>
  <si>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Кабель силовой с алюминиевыми жилами АВВГнг-LS 3х2,5-1000
(1000 м)</t>
  </si>
  <si>
    <r>
      <t>0,02448</t>
    </r>
    <r>
      <rPr>
        <i/>
        <sz val="7"/>
        <rFont val="Arial"/>
        <family val="2"/>
        <charset val="204"/>
      </rPr>
      <t xml:space="preserve">
(24*1,02) / 1000</t>
    </r>
  </si>
  <si>
    <t>42</t>
  </si>
  <si>
    <r>
      <t>Коробка ответвительная на стене
(шт)</t>
    </r>
    <r>
      <rPr>
        <i/>
        <sz val="7"/>
        <rFont val="Arial"/>
        <family val="2"/>
        <charset val="204"/>
      </rPr>
      <t xml:space="preserve">
НР (26 руб.): 80% от ФОТ
СП (20 руб.): 60% от ФОТ</t>
    </r>
  </si>
  <si>
    <t>43</t>
  </si>
  <si>
    <r>
      <t>ФССЦ-20.5.02.06-0030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</si>
  <si>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Коробка разветвительная У-994
(10 шт)</t>
  </si>
  <si>
    <r>
      <t>0,6</t>
    </r>
    <r>
      <rPr>
        <i/>
        <sz val="7"/>
        <rFont val="Arial"/>
        <family val="2"/>
        <charset val="204"/>
      </rPr>
      <t xml:space="preserve">
6 / 10</t>
    </r>
  </si>
  <si>
    <t>1016
73</t>
  </si>
  <si>
    <t>Итого прямые затраты по разделу с учетом коэффициентов к итогам (Приказ от 04.09.2019 № 519/пр прил.2 табл.2 п.10 Производство работ осуществляется в стесненных условиях застроенной части населенных пунктов ОЗП=1,15; ЭМ=1,15; ЗПМ=1,15; ТЗ=1,15; ТЗМ=1,15  (Поз. 27, 29, 32-33, 35, 37, 34, 38, 40, 42))</t>
  </si>
  <si>
    <t>1168
84</t>
  </si>
  <si>
    <t>Итоги по разделу 4 Детская площадка :</t>
  </si>
  <si>
    <t xml:space="preserve">  Итого по разделу 4 Детская площадка</t>
  </si>
  <si>
    <t>Раздел 5. Автостоянка</t>
  </si>
  <si>
    <t>44</t>
  </si>
  <si>
    <r>
      <t>Установка стальных опор промежуточных: свободностоящих, одностоечных массой до 2 т
(т)</t>
    </r>
    <r>
      <rPr>
        <i/>
        <sz val="7"/>
        <rFont val="Arial"/>
        <family val="2"/>
        <charset val="204"/>
      </rPr>
      <t xml:space="preserve">
НР (25 руб.): 105% от ФОТ
СП (14 руб.): 60% от ФОТ</t>
    </r>
  </si>
  <si>
    <t>52
5</t>
  </si>
  <si>
    <t>45</t>
  </si>
  <si>
    <r>
      <t>ФССЦ-07.2.02.02-0282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</si>
  <si>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Кронштейн однорожковый для установки на трубчатые и конические опоры, серии 4 («Ладья»), марка: 4.К1-0,9-1,5-Ф1-ц (ТАНС.42.021.000)
(шт)</t>
  </si>
  <si>
    <t>46</t>
  </si>
  <si>
    <r>
      <t>ФССЦ-07.2.07.11-0004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</si>
  <si>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Опоры стальные
(т)</t>
  </si>
  <si>
    <t>47</t>
  </si>
  <si>
    <r>
      <t>Установка светильников: с лампами люминесцентными
(шт)</t>
    </r>
    <r>
      <rPr>
        <i/>
        <sz val="7"/>
        <rFont val="Arial"/>
        <family val="2"/>
        <charset val="204"/>
      </rPr>
      <t xml:space="preserve">
НР (66 руб.): 105% от ФОТ
СП (38 руб.): 60% от ФОТ</t>
    </r>
  </si>
  <si>
    <t>294
19</t>
  </si>
  <si>
    <r>
      <t>ФССЦ-20.3.03.05-0016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</si>
  <si>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Светильники для наружного освещения типа ЖКУ28-70-001, с алюминиевым отражателем и защитным стеклом из полиметилметакрилата (ЖКУ62-70-001)
(шт)</t>
  </si>
  <si>
    <t>49</t>
  </si>
  <si>
    <r>
      <t>ФЕР33-04-017-01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</si>
  <si>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Подвеска самонесущих изолированных проводов (СИП-2А) напряжением от 0,4 кВ до 1 кВ (со снятием напряжения) при количестве 29 опор: с использованием автогидроподъемника
(1000 м)</t>
    </r>
    <r>
      <rPr>
        <i/>
        <sz val="7"/>
        <rFont val="Arial"/>
        <family val="2"/>
        <charset val="204"/>
      </rPr>
      <t xml:space="preserve">
НР (56 руб.): 105% от ФОТ
СП (32 руб.): 60% от ФОТ</t>
    </r>
  </si>
  <si>
    <r>
      <t>0,045</t>
    </r>
    <r>
      <rPr>
        <i/>
        <sz val="7"/>
        <rFont val="Arial"/>
        <family val="2"/>
        <charset val="204"/>
      </rPr>
      <t xml:space="preserve">
45 / 1000</t>
    </r>
  </si>
  <si>
    <t>11148,99
620,43</t>
  </si>
  <si>
    <t>3092,82
399,08</t>
  </si>
  <si>
    <t>139
18</t>
  </si>
  <si>
    <t>51</t>
  </si>
  <si>
    <r>
      <t>ФССЦ-21.2.01.01-0062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</si>
  <si>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Провод самонесущий изолированный СИП-4 2х16
(1000 м)</t>
  </si>
  <si>
    <r>
      <t>ФССЦ-20.1.01.08-0019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</si>
  <si>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Зажим ответвительный с проводами ответвлений сечением 16-95 мм2
(100 шт)</t>
  </si>
  <si>
    <r>
      <t>0,08</t>
    </r>
    <r>
      <rPr>
        <i/>
        <sz val="7"/>
        <rFont val="Arial"/>
        <family val="2"/>
        <charset val="204"/>
      </rPr>
      <t xml:space="preserve">
8 / 100</t>
    </r>
  </si>
  <si>
    <t>53</t>
  </si>
  <si>
    <r>
      <t>ФССЦ-20.2.02.04-0001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</si>
  <si>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Колпачки герметичные для защиты жил площадью поперечного сечения от 6 до 35 мм2
(100 шт)</t>
  </si>
  <si>
    <r>
      <t>0,16</t>
    </r>
    <r>
      <rPr>
        <i/>
        <sz val="7"/>
        <rFont val="Arial"/>
        <family val="2"/>
        <charset val="204"/>
      </rPr>
      <t xml:space="preserve">
16 / 100</t>
    </r>
  </si>
  <si>
    <r>
      <t>ФССЦ-25.2.02.09-0011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</si>
  <si>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Хомут стяжной, диаметр 10-45 мм, длина 175 мм, разрушающая нагрузка 0,3 кН
(100 шт)</t>
  </si>
  <si>
    <t>55</t>
  </si>
  <si>
    <r>
      <t>Коробка ответвительная на стене
(шт)</t>
    </r>
    <r>
      <rPr>
        <i/>
        <sz val="7"/>
        <rFont val="Arial"/>
        <family val="2"/>
        <charset val="204"/>
      </rPr>
      <t xml:space="preserve">
НР (5 руб.): 80% от ФОТ
СП (4 руб.): 60% от ФОТ</t>
    </r>
  </si>
  <si>
    <t>56</t>
  </si>
  <si>
    <r>
      <t>0,1</t>
    </r>
    <r>
      <rPr>
        <i/>
        <sz val="7"/>
        <rFont val="Arial"/>
        <family val="2"/>
        <charset val="204"/>
      </rPr>
      <t xml:space="preserve">
1 / 10</t>
    </r>
  </si>
  <si>
    <t>57</t>
  </si>
  <si>
    <r>
      <t>ФЕРм08-02-374-02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</si>
  <si>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Устройство ввода в здание в стальной трубе, провод сечением до 16 мм2, количество проводов в линии: 3
(шт)</t>
    </r>
    <r>
      <rPr>
        <i/>
        <sz val="7"/>
        <rFont val="Arial"/>
        <family val="2"/>
        <charset val="204"/>
      </rPr>
      <t xml:space="preserve">
НР (253 руб.): 95% от ФОТ
СП (173 руб.): 65% от ФОТ</t>
    </r>
  </si>
  <si>
    <t>477,03
36,44</t>
  </si>
  <si>
    <t>432,76
41,03</t>
  </si>
  <si>
    <t>1298
123</t>
  </si>
  <si>
    <t>1783
165</t>
  </si>
  <si>
    <t>Итого прямые затраты по разделу с учетом коэффициентов к итогам (Приказ от 04.09.2019 № 519/пр прил.2 табл.2 п.10 Производство работ осуществляется в стесненных условиях застроенной части населенных пунктов ОЗП=1,15; ЭМ=1,15; ЗПМ=1,15; ТЗ=1,15; ТЗМ=1,15  (Поз. 44, 47, 50, 55, 57))</t>
  </si>
  <si>
    <t>2051
189</t>
  </si>
  <si>
    <t>Итоги по разделу 5 Автостоянка :</t>
  </si>
  <si>
    <t xml:space="preserve">  Итого по разделу 5 Автостоянка</t>
  </si>
  <si>
    <t>5124
462</t>
  </si>
  <si>
    <t>Итого прямые затраты по смете с учетом коэффициентов к итогам (Приказ от 04.09.2019 № 519/пр прил.2 табл.2 п.10 Производство работ осуществляется в стесненных условиях застроенной части населенных пунктов ОЗП=1,15; ЭМ=1,15; ЗПМ=1,15; ТЗ=1,15; ТЗМ=1,15  (Поз. 27, 29, 44, 47, 50, 32-33, 35, 37, 1, 3, 5, 8-9, 11, 13, 16, 18, 20, 22, 34, 38, 40, 57, 42, 55))</t>
  </si>
  <si>
    <t>5892
531</t>
  </si>
  <si>
    <t>СМР в текущих ценах 8,03</t>
  </si>
  <si>
    <r>
      <t xml:space="preserve">ЛОКАЛЬНЫЙ СМЕТНЫЙ РАСЧЕТ № </t>
    </r>
    <r>
      <rPr>
        <sz val="12"/>
        <rFont val="Arial"/>
        <family val="2"/>
        <charset val="204"/>
      </rPr>
      <t>09-01-02</t>
    </r>
  </si>
  <si>
    <t>Пуско-наладочные работы по электросиловому оборудованию и электроосвещению. Реконструкция пожарной части федерального государственного казенного учреждения "5 отряд федеральной противопожарной службы по Ульяновской области" для размещения создаваемого специализированного пожарно-спасательного подразделения по защите от чрезвычайных ситуаций и крупных природных пожаров, г.Ульяновск, пр-т Туполева</t>
  </si>
  <si>
    <t>Основание: №09-2015/0368100001115000030-0137591-02-ИОС. ОВК.1</t>
  </si>
  <si>
    <t>Сметная стоимость прочих _______________________________________________________________________________________________</t>
  </si>
  <si>
    <t>___________________________3,639</t>
  </si>
  <si>
    <t>___________________________1,775</t>
  </si>
  <si>
    <t>_______________________________________________________________________________________________156,19</t>
  </si>
  <si>
    <t>Раздел 1. Электросиловое оборудование и электроосвещение</t>
  </si>
  <si>
    <r>
      <t>ФЕРп01-11-011-01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</si>
  <si>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Проверка наличия цепи между заземлителями и заземленными элементами
(100 измерений)</t>
    </r>
    <r>
      <rPr>
        <i/>
        <sz val="7"/>
        <rFont val="Arial"/>
        <family val="2"/>
        <charset val="204"/>
      </rPr>
      <t xml:space="preserve">
НР (7 руб.): 65% от ФОТ
СП (4 руб.): 40% от ФОТ</t>
    </r>
  </si>
  <si>
    <r>
      <t>0,38</t>
    </r>
    <r>
      <rPr>
        <i/>
        <sz val="7"/>
        <rFont val="Arial"/>
        <family val="2"/>
        <charset val="204"/>
      </rPr>
      <t xml:space="preserve">
38 / 100</t>
    </r>
  </si>
  <si>
    <t>165,95
165,95</t>
  </si>
  <si>
    <r>
      <t>ФЕРп01-11-024-01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</si>
  <si>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Фазировка электрической линии или трансформатора с сетью напряжением: до 1 кВ
(шт)</t>
    </r>
    <r>
      <rPr>
        <i/>
        <sz val="7"/>
        <rFont val="Arial"/>
        <family val="2"/>
        <charset val="204"/>
      </rPr>
      <t xml:space="preserve">
НР (7 руб.): 65% от ФОТ
СП (4 руб.): 40% от ФОТ</t>
    </r>
  </si>
  <si>
    <t>10,5
10,5</t>
  </si>
  <si>
    <r>
      <t>ФЕРп01-11-028-01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</si>
  <si>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Измерение сопротивления изоляции (на линию) мегаомметром кабельных и других линий напряжением до 1 кВ, предназначенных для передачи электроэнергии к распределительным устройствам, щитам, шкафам, коммутационным аппаратам и электропотребителям
(шт)</t>
    </r>
    <r>
      <rPr>
        <i/>
        <sz val="7"/>
        <rFont val="Arial"/>
        <family val="2"/>
        <charset val="204"/>
      </rPr>
      <t xml:space="preserve">
НР (16 руб.): 65% от ФОТ
СП (10 руб.): 40% от ФОТ</t>
    </r>
  </si>
  <si>
    <t>4,1
4,1</t>
  </si>
  <si>
    <r>
      <t>ФЕРп01-06-022-01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</si>
  <si>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Схема резервирования питания трехпроводной системы от другого источника питания с устройством: ручного переключателя
(схема)</t>
    </r>
    <r>
      <rPr>
        <i/>
        <sz val="7"/>
        <rFont val="Arial"/>
        <family val="2"/>
        <charset val="204"/>
      </rPr>
      <t xml:space="preserve">
НР (3 руб.): 65% от ФОТ
СП (2 руб.): 40% от ФОТ</t>
    </r>
  </si>
  <si>
    <t>33,83
33,83</t>
  </si>
  <si>
    <r>
      <t>ФЕРп01-06-022-02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</si>
  <si>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Схема резервирования питания трехпроводной системы от другого источника питания с устройством: релейно-контакторного переключателя
(схема)</t>
    </r>
    <r>
      <rPr>
        <i/>
        <sz val="7"/>
        <rFont val="Arial"/>
        <family val="2"/>
        <charset val="204"/>
      </rPr>
      <t xml:space="preserve">
НР (18 руб.): 65% от ФОТ
СП (11 руб.): 40% от ФОТ</t>
    </r>
  </si>
  <si>
    <t>87,94
87,94</t>
  </si>
  <si>
    <r>
      <t>ФЕРп01-03-001-01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</si>
  <si>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Выключатель однополюсный напряжением до 1 кВ: с электромагнитным, тепловым или комбинированным расцепителем
(шт)</t>
    </r>
    <r>
      <rPr>
        <i/>
        <sz val="7"/>
        <rFont val="Arial"/>
        <family val="2"/>
        <charset val="204"/>
      </rPr>
      <t xml:space="preserve">
НР (283 руб.): 65% от ФОТ
СП (174 руб.): 40% от ФОТ</t>
    </r>
  </si>
  <si>
    <t>12,21
12,21</t>
  </si>
  <si>
    <r>
      <t>ФЕРп01-03-002-04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</si>
  <si>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Выключатель трехполюсный напряжением до 1 кВ с: электромагнитным, тепловым или комбинированным расцепителем, номинальный ток до 50 А
(шт)</t>
    </r>
    <r>
      <rPr>
        <i/>
        <sz val="7"/>
        <rFont val="Arial"/>
        <family val="2"/>
        <charset val="204"/>
      </rPr>
      <t xml:space="preserve">
НР (99 руб.): 65% от ФОТ
СП (61 руб.): 40% от ФОТ</t>
    </r>
  </si>
  <si>
    <t>16,91
16,91</t>
  </si>
  <si>
    <r>
      <t>ФЕРп01-02-017-01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</si>
  <si>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Трансформатор тока измерительный выносной напряжением: до 1 кВ
(шт)</t>
    </r>
    <r>
      <rPr>
        <i/>
        <sz val="7"/>
        <rFont val="Arial"/>
        <family val="2"/>
        <charset val="204"/>
      </rPr>
      <t xml:space="preserve">
НР (5 руб.): 65% от ФОТ
СП (3 руб.): 40% от ФОТ</t>
    </r>
  </si>
  <si>
    <t>15,76
15,76</t>
  </si>
  <si>
    <r>
      <t>ФЕРп01-11-013-01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</si>
  <si>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Замер полного сопротивления цепи "фаза-нуль"
(шт)</t>
    </r>
    <r>
      <rPr>
        <i/>
        <sz val="7"/>
        <rFont val="Arial"/>
        <family val="2"/>
        <charset val="204"/>
      </rPr>
      <t xml:space="preserve">
НР (712 руб.): 65% от ФОТ
СП (438 руб.): 40% от ФОТ</t>
    </r>
  </si>
  <si>
    <t>12,81
12,81</t>
  </si>
  <si>
    <r>
      <t>ФЕРп01-11-010-03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</si>
  <si>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Измерение сопротивления растеканию тока: контура с диагональю до 200 м
(измерение)</t>
    </r>
    <r>
      <rPr>
        <i/>
        <sz val="7"/>
        <rFont val="Arial"/>
        <family val="2"/>
        <charset val="204"/>
      </rPr>
      <t xml:space="preserve">
НР (5 руб.): 65% от ФОТ
СП (3 руб.): 40% от ФОТ</t>
    </r>
  </si>
  <si>
    <t>41,49
41,49</t>
  </si>
  <si>
    <t>Итого прямые затраты по разделу с учетом коэффициентов к итогам</t>
  </si>
  <si>
    <t>Итоги по разделу 1 Электросиловое оборудование и электроосвещение :</t>
  </si>
  <si>
    <t xml:space="preserve">  Пусконаладочные работы: 'вхолостую' - 80%, 'под нагрузкой' - 20%</t>
  </si>
  <si>
    <t xml:space="preserve">  Итого по разделу 1 Электросиловое оборудование и электроосвещение</t>
  </si>
  <si>
    <t>Итого прямые затраты по смете с учетом коэффициентов к итогам</t>
  </si>
  <si>
    <t>ПНР в текущих ценах 13,05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</si>
</sst>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00000"/>
  </numFmts>
  <fonts count="1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8"/>
      <name val="Arial"/>
      <family val="2"/>
      <charset val="204"/>
    </font>
    <font>
      <sz val="11"/>
      <name val="Arial"/>
      <family val="2"/>
      <charset val="204"/>
    </font>
    <font>
      <b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9"/>
      <name val="Arial"/>
      <family val="2"/>
      <charset val="204"/>
    </font>
    <font>
      <i/>
      <sz val="6"/>
      <name val="Arial"/>
      <family val="2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1" applyFont="1" applyAlignment="1">
      <alignment horizontal="left" vertical="top"/>
    </xf>
    <xf numFmtId="49" fontId="3" fillId="0" borderId="0" xfId="1" applyNumberFormat="1" applyFont="1" applyAlignment="1">
      <alignment horizontal="left" vertical="top"/>
    </xf>
    <xf numFmtId="0" fontId="3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vertical="top"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Alignment="1">
      <alignment horizontal="right" vertical="top"/>
    </xf>
    <xf numFmtId="0" fontId="5" fillId="0" borderId="0" xfId="1" applyFont="1"/>
    <xf numFmtId="0" fontId="5" fillId="0" borderId="0" xfId="1" applyFont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1" fillId="0" borderId="0" xfId="1" applyAlignment="1">
      <alignment wrapText="1"/>
    </xf>
    <xf numFmtId="0" fontId="5" fillId="0" borderId="0" xfId="1" applyFont="1" applyAlignment="1">
      <alignment horizontal="left" vertical="top"/>
    </xf>
    <xf numFmtId="0" fontId="5" fillId="0" borderId="0" xfId="1" applyFont="1" applyAlignment="1">
      <alignment horizontal="left" vertical="top"/>
    </xf>
    <xf numFmtId="0" fontId="1" fillId="0" borderId="0" xfId="1" applyAlignment="1">
      <alignment vertical="top"/>
    </xf>
    <xf numFmtId="0" fontId="3" fillId="0" borderId="0" xfId="1" applyFont="1" applyAlignment="1">
      <alignment horizontal="left" vertical="top"/>
    </xf>
    <xf numFmtId="0" fontId="3" fillId="0" borderId="0" xfId="1" applyFont="1" applyAlignment="1">
      <alignment horizontal="center" vertical="top" wrapText="1"/>
    </xf>
    <xf numFmtId="0" fontId="1" fillId="0" borderId="0" xfId="1" applyAlignment="1">
      <alignment vertical="top" wrapText="1"/>
    </xf>
    <xf numFmtId="49" fontId="4" fillId="0" borderId="1" xfId="1" applyNumberFormat="1" applyFont="1" applyBorder="1" applyAlignment="1">
      <alignment horizontal="right" vertical="top"/>
    </xf>
    <xf numFmtId="0" fontId="4" fillId="0" borderId="1" xfId="1" applyFont="1" applyBorder="1" applyAlignment="1">
      <alignment horizontal="right" vertical="top"/>
    </xf>
    <xf numFmtId="0" fontId="6" fillId="0" borderId="1" xfId="1" applyFont="1" applyBorder="1" applyAlignment="1">
      <alignment horizontal="center" vertical="top"/>
    </xf>
    <xf numFmtId="0" fontId="7" fillId="0" borderId="1" xfId="1" applyFont="1" applyBorder="1" applyAlignment="1">
      <alignment horizontal="right" vertical="top"/>
    </xf>
    <xf numFmtId="0" fontId="7" fillId="0" borderId="1" xfId="1" applyFont="1" applyBorder="1" applyAlignment="1">
      <alignment horizontal="center" vertical="top"/>
    </xf>
    <xf numFmtId="49" fontId="4" fillId="0" borderId="0" xfId="1" applyNumberFormat="1" applyFont="1"/>
    <xf numFmtId="0" fontId="8" fillId="0" borderId="0" xfId="1" applyFont="1" applyAlignment="1">
      <alignment horizontal="center" vertical="top"/>
    </xf>
    <xf numFmtId="0" fontId="10" fillId="0" borderId="0" xfId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11" fillId="0" borderId="0" xfId="1" applyFont="1" applyAlignment="1">
      <alignment horizontal="right" vertical="top" wrapText="1"/>
    </xf>
    <xf numFmtId="49" fontId="11" fillId="0" borderId="0" xfId="1" applyNumberFormat="1" applyFont="1" applyAlignment="1">
      <alignment horizontal="left" wrapText="1"/>
    </xf>
    <xf numFmtId="49" fontId="4" fillId="0" borderId="1" xfId="1" applyNumberFormat="1" applyFont="1" applyBorder="1"/>
    <xf numFmtId="0" fontId="4" fillId="0" borderId="1" xfId="1" applyFont="1" applyBorder="1" applyAlignment="1">
      <alignment horizontal="right" vertical="top" wrapText="1"/>
    </xf>
    <xf numFmtId="0" fontId="4" fillId="0" borderId="0" xfId="1" applyFont="1"/>
    <xf numFmtId="49" fontId="4" fillId="0" borderId="0" xfId="1" applyNumberFormat="1" applyFont="1" applyAlignment="1">
      <alignment horizontal="right" vertical="top"/>
    </xf>
    <xf numFmtId="0" fontId="3" fillId="0" borderId="0" xfId="1" applyFont="1" applyAlignment="1">
      <alignment horizontal="center" vertical="top"/>
    </xf>
    <xf numFmtId="0" fontId="11" fillId="0" borderId="0" xfId="1" applyFont="1" applyAlignment="1">
      <alignment horizontal="center" vertical="top"/>
    </xf>
    <xf numFmtId="49" fontId="11" fillId="0" borderId="0" xfId="1" applyNumberFormat="1" applyFont="1" applyAlignment="1">
      <alignment horizontal="left"/>
    </xf>
    <xf numFmtId="0" fontId="11" fillId="0" borderId="0" xfId="1" applyFont="1" applyAlignment="1">
      <alignment horizontal="left" vertical="top" wrapText="1"/>
    </xf>
    <xf numFmtId="0" fontId="11" fillId="0" borderId="0" xfId="1" applyFont="1" applyAlignment="1">
      <alignment horizontal="right"/>
    </xf>
    <xf numFmtId="0" fontId="1" fillId="0" borderId="0" xfId="1" applyAlignment="1">
      <alignment horizontal="right"/>
    </xf>
    <xf numFmtId="0" fontId="11" fillId="0" borderId="0" xfId="1" applyFont="1" applyAlignment="1">
      <alignment horizontal="left"/>
    </xf>
    <xf numFmtId="0" fontId="11" fillId="0" borderId="0" xfId="1" applyFont="1" applyAlignment="1">
      <alignment horizontal="right" vertical="top"/>
    </xf>
    <xf numFmtId="0" fontId="11" fillId="0" borderId="0" xfId="1" applyFont="1"/>
    <xf numFmtId="49" fontId="11" fillId="0" borderId="0" xfId="1" applyNumberFormat="1" applyFont="1" applyAlignment="1"/>
    <xf numFmtId="49" fontId="3" fillId="0" borderId="0" xfId="1" applyNumberFormat="1" applyFont="1" applyAlignment="1">
      <alignment horizontal="left" vertical="top" wrapText="1"/>
    </xf>
    <xf numFmtId="0" fontId="3" fillId="0" borderId="2" xfId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top" wrapText="1"/>
    </xf>
    <xf numFmtId="0" fontId="1" fillId="0" borderId="2" xfId="1" applyBorder="1" applyAlignment="1">
      <alignment vertical="top" wrapText="1"/>
    </xf>
    <xf numFmtId="0" fontId="3" fillId="0" borderId="2" xfId="1" applyFont="1" applyBorder="1" applyAlignment="1">
      <alignment horizontal="left" vertical="top" wrapText="1"/>
    </xf>
    <xf numFmtId="0" fontId="3" fillId="0" borderId="2" xfId="1" quotePrefix="1" applyFont="1" applyBorder="1" applyAlignment="1">
      <alignment horizontal="center" vertical="top"/>
    </xf>
    <xf numFmtId="164" fontId="12" fillId="0" borderId="2" xfId="1" applyNumberFormat="1" applyFont="1" applyBorder="1" applyAlignment="1">
      <alignment horizontal="left" vertical="top" wrapText="1"/>
    </xf>
    <xf numFmtId="0" fontId="3" fillId="0" borderId="2" xfId="1" applyFont="1" applyBorder="1" applyAlignment="1">
      <alignment horizontal="left" vertical="top" wrapText="1"/>
    </xf>
    <xf numFmtId="0" fontId="3" fillId="0" borderId="2" xfId="1" applyFont="1" applyBorder="1" applyAlignment="1">
      <alignment horizontal="center" vertical="top"/>
    </xf>
    <xf numFmtId="0" fontId="4" fillId="0" borderId="2" xfId="1" applyFont="1" applyBorder="1" applyAlignment="1">
      <alignment horizontal="right" vertical="top" wrapText="1"/>
    </xf>
    <xf numFmtId="0" fontId="4" fillId="0" borderId="2" xfId="1" applyFont="1" applyBorder="1" applyAlignment="1">
      <alignment horizontal="right" vertical="top"/>
    </xf>
    <xf numFmtId="0" fontId="3" fillId="0" borderId="2" xfId="1" quotePrefix="1" applyFont="1" applyBorder="1" applyAlignment="1">
      <alignment horizontal="center" vertical="top" wrapText="1"/>
    </xf>
    <xf numFmtId="0" fontId="12" fillId="0" borderId="2" xfId="1" applyFont="1" applyBorder="1" applyAlignment="1">
      <alignment horizontal="left" vertical="top" wrapText="1"/>
    </xf>
    <xf numFmtId="0" fontId="10" fillId="0" borderId="2" xfId="1" applyFont="1" applyBorder="1" applyAlignment="1">
      <alignment horizontal="right" vertical="top" wrapText="1"/>
    </xf>
    <xf numFmtId="0" fontId="12" fillId="0" borderId="2" xfId="1" applyFont="1" applyBorder="1" applyAlignment="1">
      <alignment horizontal="center" vertical="top"/>
    </xf>
    <xf numFmtId="0" fontId="1" fillId="0" borderId="2" xfId="1" applyBorder="1" applyAlignment="1">
      <alignment vertical="top"/>
    </xf>
    <xf numFmtId="0" fontId="1" fillId="0" borderId="2" xfId="1" applyFont="1" applyBorder="1" applyAlignment="1">
      <alignment vertical="top" wrapText="1"/>
    </xf>
    <xf numFmtId="43" fontId="4" fillId="0" borderId="2" xfId="2" applyFont="1" applyBorder="1" applyAlignment="1">
      <alignment horizontal="right" vertical="top" wrapText="1"/>
    </xf>
    <xf numFmtId="0" fontId="3" fillId="0" borderId="2" xfId="1" applyFont="1" applyBorder="1" applyAlignment="1" applyProtection="1">
      <alignment horizontal="left" vertical="top" wrapText="1"/>
      <protection locked="0"/>
    </xf>
    <xf numFmtId="0" fontId="1" fillId="0" borderId="2" xfId="1" applyFont="1" applyBorder="1" applyAlignment="1" applyProtection="1">
      <alignment vertical="top" wrapText="1"/>
      <protection locked="0"/>
    </xf>
    <xf numFmtId="0" fontId="3" fillId="0" borderId="3" xfId="1" applyFont="1" applyBorder="1" applyAlignment="1" applyProtection="1">
      <alignment horizontal="left" vertical="top" wrapText="1"/>
      <protection locked="0"/>
    </xf>
    <xf numFmtId="0" fontId="3" fillId="0" borderId="4" xfId="1" applyFont="1" applyBorder="1" applyAlignment="1" applyProtection="1">
      <alignment horizontal="left" vertical="top" wrapText="1"/>
      <protection locked="0"/>
    </xf>
    <xf numFmtId="0" fontId="3" fillId="0" borderId="5" xfId="1" applyFont="1" applyBorder="1" applyAlignment="1" applyProtection="1">
      <alignment horizontal="left" vertical="top" wrapText="1"/>
      <protection locked="0"/>
    </xf>
    <xf numFmtId="0" fontId="16" fillId="0" borderId="2" xfId="1" applyFont="1" applyBorder="1" applyAlignment="1">
      <alignment vertical="top" wrapText="1"/>
    </xf>
    <xf numFmtId="43" fontId="10" fillId="0" borderId="2" xfId="2" applyFont="1" applyBorder="1" applyAlignment="1">
      <alignment horizontal="right" vertical="top" wrapText="1"/>
    </xf>
    <xf numFmtId="0" fontId="14" fillId="0" borderId="0" xfId="1" applyFont="1" applyAlignment="1">
      <alignment horizontal="center" vertical="top" wrapText="1"/>
    </xf>
    <xf numFmtId="164" fontId="3" fillId="0" borderId="0" xfId="1" applyNumberFormat="1" applyFont="1" applyAlignment="1">
      <alignment horizontal="left" vertical="top"/>
    </xf>
    <xf numFmtId="0" fontId="12" fillId="0" borderId="0" xfId="1" applyFont="1" applyBorder="1" applyAlignment="1">
      <alignment horizontal="left" vertical="top" wrapText="1"/>
    </xf>
    <xf numFmtId="0" fontId="1" fillId="0" borderId="0" xfId="1" applyBorder="1" applyAlignment="1">
      <alignment vertical="top" wrapText="1"/>
    </xf>
    <xf numFmtId="0" fontId="10" fillId="0" borderId="0" xfId="1" applyFont="1" applyBorder="1" applyAlignment="1">
      <alignment horizontal="right" vertical="top" wrapText="1"/>
    </xf>
    <xf numFmtId="0" fontId="4" fillId="0" borderId="0" xfId="1" applyFont="1" applyBorder="1" applyAlignment="1">
      <alignment horizontal="right" vertical="top"/>
    </xf>
    <xf numFmtId="0" fontId="3" fillId="0" borderId="6" xfId="1" applyFont="1" applyBorder="1" applyAlignment="1">
      <alignment horizontal="center" vertical="top" wrapText="1"/>
    </xf>
    <xf numFmtId="0" fontId="1" fillId="0" borderId="6" xfId="1" applyBorder="1" applyAlignment="1">
      <alignment vertical="top" wrapText="1"/>
    </xf>
    <xf numFmtId="49" fontId="4" fillId="0" borderId="0" xfId="1" applyNumberFormat="1" applyFont="1" applyBorder="1" applyAlignment="1">
      <alignment horizontal="right" vertical="top"/>
    </xf>
    <xf numFmtId="0" fontId="6" fillId="0" borderId="0" xfId="1" applyFont="1" applyBorder="1" applyAlignment="1">
      <alignment horizontal="center" vertical="top"/>
    </xf>
    <xf numFmtId="0" fontId="7" fillId="0" borderId="0" xfId="1" applyFont="1" applyBorder="1" applyAlignment="1">
      <alignment horizontal="right" vertical="top"/>
    </xf>
    <xf numFmtId="0" fontId="7" fillId="0" borderId="0" xfId="1" applyFont="1" applyBorder="1" applyAlignment="1">
      <alignment horizontal="center" vertical="top"/>
    </xf>
    <xf numFmtId="49" fontId="11" fillId="0" borderId="0" xfId="1" applyNumberFormat="1" applyFont="1" applyAlignment="1">
      <alignment horizontal="left" vertical="top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422"/>
  <sheetViews>
    <sheetView showGridLines="0" zoomScale="80" zoomScaleNormal="80" zoomScaleSheetLayoutView="75" workbookViewId="0">
      <selection activeCell="I31" sqref="I31"/>
    </sheetView>
  </sheetViews>
  <sheetFormatPr defaultColWidth="9.1796875" defaultRowHeight="12.5" outlineLevelRow="2" x14ac:dyDescent="0.25"/>
  <cols>
    <col min="1" max="1" width="4.7265625" style="33" customWidth="1"/>
    <col min="2" max="2" width="20.26953125" style="74" customWidth="1"/>
    <col min="3" max="3" width="37.1796875" style="3" customWidth="1"/>
    <col min="4" max="4" width="17.1796875" style="4" customWidth="1"/>
    <col min="5" max="5" width="11.7265625" style="5" customWidth="1"/>
    <col min="6" max="6" width="10.54296875" style="6" customWidth="1"/>
    <col min="7" max="7" width="11.81640625" style="6" customWidth="1"/>
    <col min="8" max="8" width="11" style="6" customWidth="1"/>
    <col min="9" max="9" width="15.7265625" style="6" customWidth="1"/>
    <col min="10" max="10" width="14.7265625" style="6" customWidth="1"/>
    <col min="11" max="11" width="14.54296875" style="6" customWidth="1"/>
    <col min="12" max="16384" width="9.1796875" style="7"/>
  </cols>
  <sheetData>
    <row r="1" spans="1:14" ht="13" outlineLevel="2" x14ac:dyDescent="0.25">
      <c r="A1" s="1" t="s">
        <v>0</v>
      </c>
      <c r="B1" s="2"/>
      <c r="I1" s="1" t="s">
        <v>1</v>
      </c>
    </row>
    <row r="2" spans="1:14" ht="31" customHeight="1" outlineLevel="1" x14ac:dyDescent="0.25">
      <c r="A2" s="8" t="s">
        <v>2</v>
      </c>
      <c r="B2" s="9"/>
      <c r="C2" s="9"/>
      <c r="I2" s="8" t="s">
        <v>3</v>
      </c>
      <c r="J2" s="10"/>
      <c r="K2" s="10"/>
    </row>
    <row r="3" spans="1:14" outlineLevel="1" x14ac:dyDescent="0.25">
      <c r="A3" s="11"/>
      <c r="B3" s="2"/>
      <c r="I3" s="11"/>
    </row>
    <row r="4" spans="1:14" ht="21" customHeight="1" outlineLevel="1" x14ac:dyDescent="0.25">
      <c r="A4" s="11" t="s">
        <v>4</v>
      </c>
      <c r="B4" s="2"/>
      <c r="I4" s="12" t="s">
        <v>5</v>
      </c>
      <c r="J4" s="13"/>
      <c r="K4" s="13"/>
    </row>
    <row r="5" spans="1:14" ht="19" customHeight="1" outlineLevel="1" x14ac:dyDescent="0.25">
      <c r="A5" s="14" t="s">
        <v>6</v>
      </c>
      <c r="B5" s="2"/>
      <c r="I5" s="14" t="s">
        <v>7</v>
      </c>
    </row>
    <row r="6" spans="1:14" ht="26.15" customHeight="1" x14ac:dyDescent="0.25">
      <c r="A6" s="15" t="s">
        <v>8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4" ht="13" x14ac:dyDescent="0.25">
      <c r="A7" s="4"/>
      <c r="B7" s="17"/>
      <c r="C7" s="18"/>
      <c r="D7" s="19" t="s">
        <v>9</v>
      </c>
      <c r="E7" s="20"/>
      <c r="F7" s="21"/>
      <c r="G7" s="18"/>
      <c r="H7" s="18"/>
      <c r="I7" s="18"/>
      <c r="J7" s="18"/>
    </row>
    <row r="8" spans="1:14" x14ac:dyDescent="0.25">
      <c r="A8" s="4"/>
      <c r="B8" s="22"/>
      <c r="C8" s="6"/>
      <c r="D8" s="6"/>
      <c r="E8" s="6"/>
    </row>
    <row r="9" spans="1:14" ht="15.5" x14ac:dyDescent="0.25">
      <c r="A9" s="4"/>
      <c r="B9" s="22"/>
      <c r="C9" s="6"/>
      <c r="D9" s="23" t="s">
        <v>10</v>
      </c>
      <c r="F9" s="24"/>
      <c r="G9" s="24"/>
    </row>
    <row r="10" spans="1:14" x14ac:dyDescent="0.25">
      <c r="A10" s="4"/>
      <c r="B10" s="22"/>
      <c r="C10" s="6"/>
      <c r="D10" s="25" t="s">
        <v>11</v>
      </c>
      <c r="F10" s="26"/>
      <c r="G10" s="26"/>
    </row>
    <row r="11" spans="1:14" x14ac:dyDescent="0.25">
      <c r="A11" s="4"/>
      <c r="B11" s="22"/>
      <c r="C11" s="6"/>
      <c r="D11" s="6"/>
      <c r="E11" s="6"/>
    </row>
    <row r="12" spans="1:14" ht="60" customHeight="1" x14ac:dyDescent="0.3">
      <c r="A12" s="27" t="s">
        <v>12</v>
      </c>
      <c r="B12" s="28" t="s">
        <v>13</v>
      </c>
      <c r="C12" s="10"/>
      <c r="D12" s="10"/>
      <c r="E12" s="10"/>
      <c r="F12" s="10"/>
      <c r="G12" s="10"/>
      <c r="H12" s="10"/>
      <c r="I12" s="10"/>
      <c r="J12" s="10"/>
      <c r="K12" s="10"/>
    </row>
    <row r="13" spans="1:14" ht="13" x14ac:dyDescent="0.25">
      <c r="A13" s="4"/>
      <c r="B13" s="29"/>
      <c r="C13" s="18"/>
      <c r="D13" s="19" t="s">
        <v>14</v>
      </c>
      <c r="E13" s="30"/>
      <c r="F13" s="21"/>
      <c r="G13" s="21"/>
      <c r="H13" s="18"/>
      <c r="I13" s="18"/>
      <c r="J13" s="18"/>
      <c r="K13" s="18"/>
    </row>
    <row r="14" spans="1:14" x14ac:dyDescent="0.25">
      <c r="A14" s="31"/>
      <c r="B14" s="32"/>
      <c r="C14" s="6"/>
      <c r="D14" s="6"/>
      <c r="E14" s="6"/>
    </row>
    <row r="15" spans="1:14" ht="13" x14ac:dyDescent="0.3">
      <c r="B15" s="28" t="s">
        <v>15</v>
      </c>
      <c r="C15" s="10"/>
      <c r="D15" s="10"/>
      <c r="E15" s="10"/>
      <c r="F15" s="10"/>
      <c r="G15" s="10"/>
      <c r="H15" s="10"/>
      <c r="I15" s="10"/>
      <c r="J15" s="10"/>
      <c r="K15" s="10"/>
    </row>
    <row r="16" spans="1:14" s="41" customFormat="1" ht="14" x14ac:dyDescent="0.3">
      <c r="A16" s="34"/>
      <c r="B16" s="35" t="s">
        <v>16</v>
      </c>
      <c r="C16" s="36"/>
      <c r="D16" s="37" t="s">
        <v>17</v>
      </c>
      <c r="E16" s="38"/>
      <c r="F16" s="39" t="s">
        <v>18</v>
      </c>
      <c r="G16" s="39"/>
      <c r="H16" s="39"/>
      <c r="I16" s="40"/>
      <c r="J16" s="40"/>
      <c r="K16" s="40"/>
      <c r="L16" s="7"/>
      <c r="M16" s="7"/>
      <c r="N16" s="7"/>
    </row>
    <row r="17" spans="1:14" s="41" customFormat="1" ht="14" outlineLevel="1" x14ac:dyDescent="0.3">
      <c r="A17" s="34"/>
      <c r="B17" s="35" t="s">
        <v>19</v>
      </c>
      <c r="C17" s="36"/>
      <c r="D17" s="37" t="s">
        <v>20</v>
      </c>
      <c r="E17" s="38"/>
      <c r="F17" s="39" t="s">
        <v>18</v>
      </c>
      <c r="G17" s="39"/>
      <c r="H17" s="39"/>
      <c r="I17" s="40"/>
      <c r="J17" s="40"/>
      <c r="K17" s="40"/>
      <c r="L17" s="7"/>
      <c r="M17" s="7"/>
      <c r="N17" s="7"/>
    </row>
    <row r="18" spans="1:14" s="41" customFormat="1" ht="14" outlineLevel="1" x14ac:dyDescent="0.3">
      <c r="A18" s="34"/>
      <c r="B18" s="35" t="s">
        <v>21</v>
      </c>
      <c r="C18" s="36"/>
      <c r="D18" s="37" t="s">
        <v>22</v>
      </c>
      <c r="E18" s="38"/>
      <c r="F18" s="39" t="s">
        <v>18</v>
      </c>
      <c r="G18" s="39"/>
      <c r="H18" s="39"/>
      <c r="I18" s="40"/>
      <c r="J18" s="40"/>
      <c r="K18" s="40"/>
      <c r="L18" s="7"/>
      <c r="M18" s="7"/>
      <c r="N18" s="7"/>
    </row>
    <row r="19" spans="1:14" s="41" customFormat="1" ht="14" outlineLevel="1" x14ac:dyDescent="0.3">
      <c r="A19" s="34"/>
      <c r="B19" s="35" t="s">
        <v>23</v>
      </c>
      <c r="C19" s="36"/>
      <c r="D19" s="37" t="s">
        <v>24</v>
      </c>
      <c r="E19" s="38"/>
      <c r="F19" s="39" t="s">
        <v>18</v>
      </c>
      <c r="G19" s="39"/>
      <c r="H19" s="39"/>
      <c r="I19" s="40"/>
      <c r="J19" s="40"/>
      <c r="K19" s="40"/>
      <c r="L19" s="7"/>
      <c r="M19" s="7"/>
      <c r="N19" s="7"/>
    </row>
    <row r="20" spans="1:14" s="41" customFormat="1" ht="14" x14ac:dyDescent="0.3">
      <c r="A20" s="34"/>
      <c r="B20" s="35" t="s">
        <v>25</v>
      </c>
      <c r="C20" s="36"/>
      <c r="D20" s="37" t="s">
        <v>26</v>
      </c>
      <c r="E20" s="38"/>
      <c r="F20" s="39" t="s">
        <v>18</v>
      </c>
      <c r="G20" s="39"/>
      <c r="H20" s="39"/>
      <c r="I20" s="40"/>
      <c r="J20" s="40"/>
      <c r="K20" s="40"/>
      <c r="L20" s="7"/>
      <c r="M20" s="7"/>
      <c r="N20" s="7"/>
    </row>
    <row r="21" spans="1:14" s="41" customFormat="1" ht="14" outlineLevel="1" x14ac:dyDescent="0.3">
      <c r="A21" s="34"/>
      <c r="B21" s="35" t="s">
        <v>27</v>
      </c>
      <c r="C21" s="36"/>
      <c r="D21" s="37" t="s">
        <v>28</v>
      </c>
      <c r="E21" s="38"/>
      <c r="F21" s="39" t="s">
        <v>29</v>
      </c>
      <c r="G21" s="39"/>
      <c r="H21" s="39"/>
      <c r="I21" s="40"/>
      <c r="J21" s="40"/>
      <c r="K21" s="40"/>
      <c r="L21" s="7"/>
      <c r="M21" s="7"/>
      <c r="N21" s="7"/>
    </row>
    <row r="22" spans="1:14" ht="14" x14ac:dyDescent="0.3">
      <c r="B22" s="42" t="s">
        <v>30</v>
      </c>
      <c r="D22" s="6"/>
      <c r="E22" s="6"/>
    </row>
    <row r="23" spans="1:14" x14ac:dyDescent="0.25">
      <c r="B23" s="43"/>
      <c r="C23" s="4"/>
      <c r="D23" s="26"/>
      <c r="E23" s="6"/>
    </row>
    <row r="24" spans="1:14" x14ac:dyDescent="0.25">
      <c r="B24" s="2"/>
      <c r="E24" s="6"/>
    </row>
    <row r="25" spans="1:14" s="46" customFormat="1" ht="48" customHeight="1" x14ac:dyDescent="0.25">
      <c r="A25" s="44" t="s">
        <v>31</v>
      </c>
      <c r="B25" s="45" t="s">
        <v>32</v>
      </c>
      <c r="C25" s="44" t="s">
        <v>33</v>
      </c>
      <c r="D25" s="44" t="s">
        <v>34</v>
      </c>
      <c r="E25" s="44" t="s">
        <v>35</v>
      </c>
      <c r="F25" s="44"/>
      <c r="G25" s="44" t="s">
        <v>36</v>
      </c>
      <c r="H25" s="44"/>
      <c r="I25" s="44"/>
      <c r="J25" s="44" t="s">
        <v>37</v>
      </c>
      <c r="K25" s="44"/>
      <c r="L25" s="7"/>
      <c r="M25" s="7"/>
      <c r="N25" s="7"/>
    </row>
    <row r="26" spans="1:14" s="46" customFormat="1" ht="23" x14ac:dyDescent="0.25">
      <c r="A26" s="44"/>
      <c r="B26" s="45"/>
      <c r="C26" s="44"/>
      <c r="D26" s="44"/>
      <c r="E26" s="47" t="s">
        <v>38</v>
      </c>
      <c r="F26" s="47" t="s">
        <v>39</v>
      </c>
      <c r="G26" s="44" t="s">
        <v>40</v>
      </c>
      <c r="H26" s="44" t="s">
        <v>41</v>
      </c>
      <c r="I26" s="47" t="s">
        <v>42</v>
      </c>
      <c r="J26" s="44"/>
      <c r="K26" s="44"/>
      <c r="L26" s="7"/>
      <c r="M26" s="7"/>
      <c r="N26" s="7"/>
    </row>
    <row r="27" spans="1:14" s="46" customFormat="1" ht="34.5" x14ac:dyDescent="0.25">
      <c r="A27" s="44"/>
      <c r="B27" s="45"/>
      <c r="C27" s="44"/>
      <c r="D27" s="44"/>
      <c r="E27" s="47" t="s">
        <v>41</v>
      </c>
      <c r="F27" s="47" t="s">
        <v>43</v>
      </c>
      <c r="G27" s="44"/>
      <c r="H27" s="44"/>
      <c r="I27" s="47" t="s">
        <v>43</v>
      </c>
      <c r="J27" s="47" t="s">
        <v>44</v>
      </c>
      <c r="K27" s="47" t="s">
        <v>38</v>
      </c>
      <c r="L27" s="7"/>
      <c r="M27" s="7"/>
      <c r="N27" s="7"/>
    </row>
    <row r="28" spans="1:14" x14ac:dyDescent="0.25">
      <c r="A28" s="48">
        <v>1</v>
      </c>
      <c r="B28" s="49">
        <v>2</v>
      </c>
      <c r="C28" s="47">
        <v>3</v>
      </c>
      <c r="D28" s="47">
        <v>4</v>
      </c>
      <c r="E28" s="47">
        <v>5</v>
      </c>
      <c r="F28" s="48">
        <v>6</v>
      </c>
      <c r="G28" s="48">
        <v>7</v>
      </c>
      <c r="H28" s="48">
        <v>8</v>
      </c>
      <c r="I28" s="48">
        <v>9</v>
      </c>
      <c r="J28" s="48">
        <v>10</v>
      </c>
      <c r="K28" s="48">
        <v>11</v>
      </c>
    </row>
    <row r="29" spans="1:14" ht="19.149999999999999" customHeight="1" x14ac:dyDescent="0.25">
      <c r="A29" s="50" t="s">
        <v>45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</row>
    <row r="30" spans="1:14" ht="19.149999999999999" customHeight="1" x14ac:dyDescent="0.25">
      <c r="A30" s="52" t="s">
        <v>46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</row>
    <row r="31" spans="1:14" ht="75.5" x14ac:dyDescent="0.25">
      <c r="A31" s="53" t="s">
        <v>47</v>
      </c>
      <c r="B31" s="54" t="s">
        <v>48</v>
      </c>
      <c r="C31" s="55" t="s">
        <v>49</v>
      </c>
      <c r="D31" s="56">
        <v>1</v>
      </c>
      <c r="E31" s="57" t="s">
        <v>50</v>
      </c>
      <c r="F31" s="57" t="s">
        <v>51</v>
      </c>
      <c r="G31" s="58">
        <v>466</v>
      </c>
      <c r="H31" s="58">
        <v>41</v>
      </c>
      <c r="I31" s="57" t="s">
        <v>52</v>
      </c>
      <c r="J31" s="58">
        <v>4.12</v>
      </c>
      <c r="K31" s="58">
        <v>4.12</v>
      </c>
    </row>
    <row r="32" spans="1:14" ht="29.5" x14ac:dyDescent="0.25">
      <c r="A32" s="59" t="s">
        <v>53</v>
      </c>
      <c r="B32" s="54" t="s">
        <v>54</v>
      </c>
      <c r="C32" s="55" t="s">
        <v>55</v>
      </c>
      <c r="D32" s="56">
        <v>1</v>
      </c>
      <c r="E32" s="57">
        <v>6069.61</v>
      </c>
      <c r="F32" s="58"/>
      <c r="G32" s="58">
        <v>6070</v>
      </c>
      <c r="H32" s="58"/>
      <c r="I32" s="58"/>
      <c r="J32" s="58"/>
      <c r="K32" s="58"/>
    </row>
    <row r="33" spans="1:11" ht="52.5" x14ac:dyDescent="0.25">
      <c r="A33" s="53" t="s">
        <v>56</v>
      </c>
      <c r="B33" s="54" t="s">
        <v>57</v>
      </c>
      <c r="C33" s="55" t="s">
        <v>58</v>
      </c>
      <c r="D33" s="56">
        <v>2</v>
      </c>
      <c r="E33" s="57" t="s">
        <v>59</v>
      </c>
      <c r="F33" s="57" t="s">
        <v>60</v>
      </c>
      <c r="G33" s="58">
        <v>19</v>
      </c>
      <c r="H33" s="58">
        <v>14</v>
      </c>
      <c r="I33" s="57" t="s">
        <v>61</v>
      </c>
      <c r="J33" s="58">
        <v>0.7</v>
      </c>
      <c r="K33" s="58">
        <v>1.4</v>
      </c>
    </row>
    <row r="34" spans="1:11" ht="34.5" x14ac:dyDescent="0.25">
      <c r="A34" s="59" t="s">
        <v>62</v>
      </c>
      <c r="B34" s="54" t="s">
        <v>63</v>
      </c>
      <c r="C34" s="55" t="s">
        <v>64</v>
      </c>
      <c r="D34" s="56">
        <v>2</v>
      </c>
      <c r="E34" s="57">
        <v>237.07</v>
      </c>
      <c r="F34" s="58"/>
      <c r="G34" s="58">
        <v>474</v>
      </c>
      <c r="H34" s="58"/>
      <c r="I34" s="58"/>
      <c r="J34" s="58"/>
      <c r="K34" s="58"/>
    </row>
    <row r="35" spans="1:11" ht="64" x14ac:dyDescent="0.25">
      <c r="A35" s="53" t="s">
        <v>65</v>
      </c>
      <c r="B35" s="54" t="s">
        <v>66</v>
      </c>
      <c r="C35" s="55" t="s">
        <v>67</v>
      </c>
      <c r="D35" s="59" t="s">
        <v>68</v>
      </c>
      <c r="E35" s="57" t="s">
        <v>69</v>
      </c>
      <c r="F35" s="57" t="s">
        <v>70</v>
      </c>
      <c r="G35" s="58">
        <v>127</v>
      </c>
      <c r="H35" s="58">
        <v>79</v>
      </c>
      <c r="I35" s="57" t="s">
        <v>71</v>
      </c>
      <c r="J35" s="58">
        <v>1.03</v>
      </c>
      <c r="K35" s="58">
        <v>8.24</v>
      </c>
    </row>
    <row r="36" spans="1:11" ht="57.5" x14ac:dyDescent="0.25">
      <c r="A36" s="59" t="s">
        <v>72</v>
      </c>
      <c r="B36" s="54" t="s">
        <v>73</v>
      </c>
      <c r="C36" s="55" t="s">
        <v>74</v>
      </c>
      <c r="D36" s="56">
        <v>6</v>
      </c>
      <c r="E36" s="57">
        <v>45.01</v>
      </c>
      <c r="F36" s="58"/>
      <c r="G36" s="58">
        <v>270</v>
      </c>
      <c r="H36" s="58"/>
      <c r="I36" s="58"/>
      <c r="J36" s="58"/>
      <c r="K36" s="58"/>
    </row>
    <row r="37" spans="1:11" ht="34.5" x14ac:dyDescent="0.25">
      <c r="A37" s="59" t="s">
        <v>75</v>
      </c>
      <c r="B37" s="54" t="s">
        <v>76</v>
      </c>
      <c r="C37" s="55" t="s">
        <v>77</v>
      </c>
      <c r="D37" s="56">
        <v>2</v>
      </c>
      <c r="E37" s="57">
        <v>1046.5</v>
      </c>
      <c r="F37" s="58"/>
      <c r="G37" s="58">
        <v>2093</v>
      </c>
      <c r="H37" s="58"/>
      <c r="I37" s="58"/>
      <c r="J37" s="58"/>
      <c r="K37" s="58"/>
    </row>
    <row r="38" spans="1:11" ht="64" x14ac:dyDescent="0.25">
      <c r="A38" s="53" t="s">
        <v>78</v>
      </c>
      <c r="B38" s="54" t="s">
        <v>79</v>
      </c>
      <c r="C38" s="55" t="s">
        <v>80</v>
      </c>
      <c r="D38" s="56">
        <v>2</v>
      </c>
      <c r="E38" s="57" t="s">
        <v>81</v>
      </c>
      <c r="F38" s="57" t="s">
        <v>82</v>
      </c>
      <c r="G38" s="58">
        <v>175</v>
      </c>
      <c r="H38" s="58">
        <v>64</v>
      </c>
      <c r="I38" s="57" t="s">
        <v>83</v>
      </c>
      <c r="J38" s="58">
        <v>3.11</v>
      </c>
      <c r="K38" s="58">
        <v>6.22</v>
      </c>
    </row>
    <row r="39" spans="1:11" ht="46" x14ac:dyDescent="0.25">
      <c r="A39" s="59" t="s">
        <v>84</v>
      </c>
      <c r="B39" s="54" t="s">
        <v>85</v>
      </c>
      <c r="C39" s="55" t="s">
        <v>86</v>
      </c>
      <c r="D39" s="56">
        <v>2</v>
      </c>
      <c r="E39" s="57">
        <v>9806.7900000000009</v>
      </c>
      <c r="F39" s="58"/>
      <c r="G39" s="58">
        <v>19614</v>
      </c>
      <c r="H39" s="58"/>
      <c r="I39" s="58"/>
      <c r="J39" s="58"/>
      <c r="K39" s="58"/>
    </row>
    <row r="40" spans="1:11" ht="52.5" x14ac:dyDescent="0.25">
      <c r="A40" s="53" t="s">
        <v>87</v>
      </c>
      <c r="B40" s="54" t="s">
        <v>88</v>
      </c>
      <c r="C40" s="55" t="s">
        <v>89</v>
      </c>
      <c r="D40" s="56">
        <v>2</v>
      </c>
      <c r="E40" s="57" t="s">
        <v>90</v>
      </c>
      <c r="F40" s="57" t="s">
        <v>91</v>
      </c>
      <c r="G40" s="58">
        <v>102</v>
      </c>
      <c r="H40" s="58">
        <v>47</v>
      </c>
      <c r="I40" s="57" t="s">
        <v>92</v>
      </c>
      <c r="J40" s="58">
        <v>2.4300000000000002</v>
      </c>
      <c r="K40" s="58">
        <v>4.8600000000000003</v>
      </c>
    </row>
    <row r="41" spans="1:11" ht="75.5" x14ac:dyDescent="0.25">
      <c r="A41" s="53" t="s">
        <v>93</v>
      </c>
      <c r="B41" s="54" t="s">
        <v>94</v>
      </c>
      <c r="C41" s="55" t="s">
        <v>95</v>
      </c>
      <c r="D41" s="56">
        <v>1</v>
      </c>
      <c r="E41" s="57" t="s">
        <v>96</v>
      </c>
      <c r="F41" s="57" t="s">
        <v>97</v>
      </c>
      <c r="G41" s="58">
        <v>219</v>
      </c>
      <c r="H41" s="58">
        <v>20</v>
      </c>
      <c r="I41" s="57" t="s">
        <v>98</v>
      </c>
      <c r="J41" s="58">
        <v>2.06</v>
      </c>
      <c r="K41" s="58">
        <v>2.06</v>
      </c>
    </row>
    <row r="42" spans="1:11" ht="34.5" x14ac:dyDescent="0.25">
      <c r="A42" s="59" t="s">
        <v>99</v>
      </c>
      <c r="B42" s="54" t="s">
        <v>100</v>
      </c>
      <c r="C42" s="55" t="s">
        <v>101</v>
      </c>
      <c r="D42" s="56">
        <v>1</v>
      </c>
      <c r="E42" s="57">
        <v>3916.51</v>
      </c>
      <c r="F42" s="58"/>
      <c r="G42" s="58">
        <v>3917</v>
      </c>
      <c r="H42" s="58"/>
      <c r="I42" s="58"/>
      <c r="J42" s="58"/>
      <c r="K42" s="58"/>
    </row>
    <row r="43" spans="1:11" ht="19.149999999999999" customHeight="1" x14ac:dyDescent="0.25">
      <c r="A43" s="52" t="s">
        <v>102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</row>
    <row r="44" spans="1:11" ht="75.5" x14ac:dyDescent="0.25">
      <c r="A44" s="53" t="s">
        <v>103</v>
      </c>
      <c r="B44" s="54" t="s">
        <v>94</v>
      </c>
      <c r="C44" s="55" t="s">
        <v>95</v>
      </c>
      <c r="D44" s="56">
        <v>1</v>
      </c>
      <c r="E44" s="57" t="s">
        <v>96</v>
      </c>
      <c r="F44" s="57" t="s">
        <v>97</v>
      </c>
      <c r="G44" s="58">
        <v>219</v>
      </c>
      <c r="H44" s="58">
        <v>20</v>
      </c>
      <c r="I44" s="57" t="s">
        <v>98</v>
      </c>
      <c r="J44" s="58">
        <v>2.06</v>
      </c>
      <c r="K44" s="58">
        <v>2.06</v>
      </c>
    </row>
    <row r="45" spans="1:11" ht="46" x14ac:dyDescent="0.25">
      <c r="A45" s="53" t="s">
        <v>104</v>
      </c>
      <c r="B45" s="54" t="s">
        <v>105</v>
      </c>
      <c r="C45" s="55" t="s">
        <v>106</v>
      </c>
      <c r="D45" s="56">
        <v>1</v>
      </c>
      <c r="E45" s="57">
        <v>237.1</v>
      </c>
      <c r="F45" s="58"/>
      <c r="G45" s="58">
        <v>237</v>
      </c>
      <c r="H45" s="58"/>
      <c r="I45" s="58"/>
      <c r="J45" s="58"/>
      <c r="K45" s="58"/>
    </row>
    <row r="46" spans="1:11" ht="41" x14ac:dyDescent="0.25">
      <c r="A46" s="53" t="s">
        <v>107</v>
      </c>
      <c r="B46" s="54" t="s">
        <v>108</v>
      </c>
      <c r="C46" s="55" t="s">
        <v>109</v>
      </c>
      <c r="D46" s="59" t="s">
        <v>110</v>
      </c>
      <c r="E46" s="57" t="s">
        <v>111</v>
      </c>
      <c r="F46" s="58"/>
      <c r="G46" s="58">
        <v>350</v>
      </c>
      <c r="H46" s="58">
        <v>337</v>
      </c>
      <c r="I46" s="58"/>
      <c r="J46" s="58">
        <v>1.03</v>
      </c>
      <c r="K46" s="58">
        <v>33.99</v>
      </c>
    </row>
    <row r="47" spans="1:11" ht="34.5" x14ac:dyDescent="0.25">
      <c r="A47" s="59" t="s">
        <v>112</v>
      </c>
      <c r="B47" s="54" t="s">
        <v>113</v>
      </c>
      <c r="C47" s="55" t="s">
        <v>114</v>
      </c>
      <c r="D47" s="56">
        <v>9</v>
      </c>
      <c r="E47" s="57">
        <v>31.35</v>
      </c>
      <c r="F47" s="58"/>
      <c r="G47" s="58">
        <v>282</v>
      </c>
      <c r="H47" s="58"/>
      <c r="I47" s="58"/>
      <c r="J47" s="58"/>
      <c r="K47" s="58"/>
    </row>
    <row r="48" spans="1:11" ht="34.5" x14ac:dyDescent="0.25">
      <c r="A48" s="59" t="s">
        <v>115</v>
      </c>
      <c r="B48" s="54" t="s">
        <v>116</v>
      </c>
      <c r="C48" s="55" t="s">
        <v>117</v>
      </c>
      <c r="D48" s="56">
        <v>2</v>
      </c>
      <c r="E48" s="57">
        <v>29.62</v>
      </c>
      <c r="F48" s="58"/>
      <c r="G48" s="58">
        <v>59</v>
      </c>
      <c r="H48" s="58"/>
      <c r="I48" s="58"/>
      <c r="J48" s="58"/>
      <c r="K48" s="58"/>
    </row>
    <row r="49" spans="1:11" ht="34.5" x14ac:dyDescent="0.25">
      <c r="A49" s="59" t="s">
        <v>118</v>
      </c>
      <c r="B49" s="54" t="s">
        <v>119</v>
      </c>
      <c r="C49" s="55" t="s">
        <v>120</v>
      </c>
      <c r="D49" s="56">
        <v>1</v>
      </c>
      <c r="E49" s="57">
        <v>39.25</v>
      </c>
      <c r="F49" s="58"/>
      <c r="G49" s="58">
        <v>39</v>
      </c>
      <c r="H49" s="58"/>
      <c r="I49" s="58"/>
      <c r="J49" s="58"/>
      <c r="K49" s="58"/>
    </row>
    <row r="50" spans="1:11" ht="34.5" x14ac:dyDescent="0.25">
      <c r="A50" s="59" t="s">
        <v>121</v>
      </c>
      <c r="B50" s="54" t="s">
        <v>122</v>
      </c>
      <c r="C50" s="55" t="s">
        <v>123</v>
      </c>
      <c r="D50" s="56">
        <v>8</v>
      </c>
      <c r="E50" s="57">
        <v>9.8699999999999992</v>
      </c>
      <c r="F50" s="58"/>
      <c r="G50" s="58">
        <v>79</v>
      </c>
      <c r="H50" s="58"/>
      <c r="I50" s="58"/>
      <c r="J50" s="58"/>
      <c r="K50" s="58"/>
    </row>
    <row r="51" spans="1:11" ht="34.5" x14ac:dyDescent="0.25">
      <c r="A51" s="59" t="s">
        <v>124</v>
      </c>
      <c r="B51" s="54" t="s">
        <v>125</v>
      </c>
      <c r="C51" s="55" t="s">
        <v>126</v>
      </c>
      <c r="D51" s="56">
        <v>4</v>
      </c>
      <c r="E51" s="57">
        <v>9.8699999999999992</v>
      </c>
      <c r="F51" s="58"/>
      <c r="G51" s="58">
        <v>39</v>
      </c>
      <c r="H51" s="58"/>
      <c r="I51" s="58"/>
      <c r="J51" s="58"/>
      <c r="K51" s="58"/>
    </row>
    <row r="52" spans="1:11" ht="34.5" x14ac:dyDescent="0.25">
      <c r="A52" s="59" t="s">
        <v>127</v>
      </c>
      <c r="B52" s="54" t="s">
        <v>128</v>
      </c>
      <c r="C52" s="55" t="s">
        <v>129</v>
      </c>
      <c r="D52" s="56">
        <v>1</v>
      </c>
      <c r="E52" s="57">
        <v>10.46</v>
      </c>
      <c r="F52" s="58"/>
      <c r="G52" s="58">
        <v>10</v>
      </c>
      <c r="H52" s="58"/>
      <c r="I52" s="58"/>
      <c r="J52" s="58"/>
      <c r="K52" s="58"/>
    </row>
    <row r="53" spans="1:11" ht="46" x14ac:dyDescent="0.25">
      <c r="A53" s="59" t="s">
        <v>130</v>
      </c>
      <c r="B53" s="54" t="s">
        <v>131</v>
      </c>
      <c r="C53" s="55" t="s">
        <v>132</v>
      </c>
      <c r="D53" s="56">
        <v>4</v>
      </c>
      <c r="E53" s="57">
        <v>95.16</v>
      </c>
      <c r="F53" s="58"/>
      <c r="G53" s="58">
        <v>381</v>
      </c>
      <c r="H53" s="58"/>
      <c r="I53" s="58"/>
      <c r="J53" s="58"/>
      <c r="K53" s="58"/>
    </row>
    <row r="54" spans="1:11" ht="46" x14ac:dyDescent="0.25">
      <c r="A54" s="59" t="s">
        <v>133</v>
      </c>
      <c r="B54" s="54" t="s">
        <v>134</v>
      </c>
      <c r="C54" s="55" t="s">
        <v>135</v>
      </c>
      <c r="D54" s="56">
        <v>4</v>
      </c>
      <c r="E54" s="57">
        <v>142.63999999999999</v>
      </c>
      <c r="F54" s="58"/>
      <c r="G54" s="58">
        <v>571</v>
      </c>
      <c r="H54" s="58"/>
      <c r="I54" s="58"/>
      <c r="J54" s="58"/>
      <c r="K54" s="58"/>
    </row>
    <row r="55" spans="1:11" ht="19.149999999999999" customHeight="1" x14ac:dyDescent="0.25">
      <c r="A55" s="52" t="s">
        <v>136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</row>
    <row r="56" spans="1:11" ht="75.5" x14ac:dyDescent="0.25">
      <c r="A56" s="53" t="s">
        <v>137</v>
      </c>
      <c r="B56" s="54" t="s">
        <v>94</v>
      </c>
      <c r="C56" s="55" t="s">
        <v>138</v>
      </c>
      <c r="D56" s="56">
        <v>9</v>
      </c>
      <c r="E56" s="57" t="s">
        <v>96</v>
      </c>
      <c r="F56" s="57" t="s">
        <v>97</v>
      </c>
      <c r="G56" s="58">
        <v>1971</v>
      </c>
      <c r="H56" s="58">
        <v>184</v>
      </c>
      <c r="I56" s="57" t="s">
        <v>139</v>
      </c>
      <c r="J56" s="58">
        <v>2.06</v>
      </c>
      <c r="K56" s="58">
        <v>18.54</v>
      </c>
    </row>
    <row r="57" spans="1:11" ht="46" x14ac:dyDescent="0.25">
      <c r="A57" s="53" t="s">
        <v>140</v>
      </c>
      <c r="B57" s="54" t="s">
        <v>141</v>
      </c>
      <c r="C57" s="55" t="s">
        <v>142</v>
      </c>
      <c r="D57" s="56">
        <v>9</v>
      </c>
      <c r="E57" s="57">
        <v>153.02000000000001</v>
      </c>
      <c r="F57" s="58"/>
      <c r="G57" s="58">
        <v>1377</v>
      </c>
      <c r="H57" s="58"/>
      <c r="I57" s="58"/>
      <c r="J57" s="58"/>
      <c r="K57" s="58"/>
    </row>
    <row r="58" spans="1:11" ht="41" x14ac:dyDescent="0.25">
      <c r="A58" s="53" t="s">
        <v>143</v>
      </c>
      <c r="B58" s="54" t="s">
        <v>108</v>
      </c>
      <c r="C58" s="55" t="s">
        <v>144</v>
      </c>
      <c r="D58" s="59" t="s">
        <v>145</v>
      </c>
      <c r="E58" s="57" t="s">
        <v>111</v>
      </c>
      <c r="F58" s="58"/>
      <c r="G58" s="58">
        <v>2078</v>
      </c>
      <c r="H58" s="58">
        <v>2003</v>
      </c>
      <c r="I58" s="58"/>
      <c r="J58" s="58">
        <v>1.03</v>
      </c>
      <c r="K58" s="58">
        <v>201.88</v>
      </c>
    </row>
    <row r="59" spans="1:11" ht="34.5" x14ac:dyDescent="0.25">
      <c r="A59" s="59" t="s">
        <v>146</v>
      </c>
      <c r="B59" s="54" t="s">
        <v>116</v>
      </c>
      <c r="C59" s="55" t="s">
        <v>117</v>
      </c>
      <c r="D59" s="59" t="s">
        <v>147</v>
      </c>
      <c r="E59" s="57">
        <v>29.62</v>
      </c>
      <c r="F59" s="58"/>
      <c r="G59" s="58">
        <v>89</v>
      </c>
      <c r="H59" s="58"/>
      <c r="I59" s="58"/>
      <c r="J59" s="58"/>
      <c r="K59" s="58"/>
    </row>
    <row r="60" spans="1:11" ht="34.5" x14ac:dyDescent="0.25">
      <c r="A60" s="59" t="s">
        <v>148</v>
      </c>
      <c r="B60" s="54" t="s">
        <v>113</v>
      </c>
      <c r="C60" s="55" t="s">
        <v>114</v>
      </c>
      <c r="D60" s="59" t="s">
        <v>149</v>
      </c>
      <c r="E60" s="57">
        <v>31.35</v>
      </c>
      <c r="F60" s="58"/>
      <c r="G60" s="58">
        <v>345</v>
      </c>
      <c r="H60" s="58"/>
      <c r="I60" s="58"/>
      <c r="J60" s="58"/>
      <c r="K60" s="58"/>
    </row>
    <row r="61" spans="1:11" ht="34.5" x14ac:dyDescent="0.25">
      <c r="A61" s="59" t="s">
        <v>150</v>
      </c>
      <c r="B61" s="54" t="s">
        <v>122</v>
      </c>
      <c r="C61" s="55" t="s">
        <v>123</v>
      </c>
      <c r="D61" s="59" t="s">
        <v>151</v>
      </c>
      <c r="E61" s="57">
        <v>9.8699999999999992</v>
      </c>
      <c r="F61" s="58"/>
      <c r="G61" s="58">
        <v>523</v>
      </c>
      <c r="H61" s="58"/>
      <c r="I61" s="58"/>
      <c r="J61" s="58"/>
      <c r="K61" s="58"/>
    </row>
    <row r="62" spans="1:11" ht="34.5" x14ac:dyDescent="0.25">
      <c r="A62" s="59" t="s">
        <v>152</v>
      </c>
      <c r="B62" s="54" t="s">
        <v>128</v>
      </c>
      <c r="C62" s="55" t="s">
        <v>129</v>
      </c>
      <c r="D62" s="56">
        <v>1</v>
      </c>
      <c r="E62" s="57">
        <v>10.46</v>
      </c>
      <c r="F62" s="58"/>
      <c r="G62" s="58">
        <v>10</v>
      </c>
      <c r="H62" s="58"/>
      <c r="I62" s="58"/>
      <c r="J62" s="58"/>
      <c r="K62" s="58"/>
    </row>
    <row r="63" spans="1:11" ht="34.5" x14ac:dyDescent="0.25">
      <c r="A63" s="59" t="s">
        <v>153</v>
      </c>
      <c r="B63" s="54" t="s">
        <v>154</v>
      </c>
      <c r="C63" s="55" t="s">
        <v>155</v>
      </c>
      <c r="D63" s="59" t="s">
        <v>156</v>
      </c>
      <c r="E63" s="57">
        <v>13.12</v>
      </c>
      <c r="F63" s="58"/>
      <c r="G63" s="58">
        <v>708</v>
      </c>
      <c r="H63" s="58"/>
      <c r="I63" s="58"/>
      <c r="J63" s="58"/>
      <c r="K63" s="58"/>
    </row>
    <row r="64" spans="1:11" ht="34.5" x14ac:dyDescent="0.25">
      <c r="A64" s="59" t="s">
        <v>157</v>
      </c>
      <c r="B64" s="54" t="s">
        <v>158</v>
      </c>
      <c r="C64" s="55" t="s">
        <v>159</v>
      </c>
      <c r="D64" s="59" t="s">
        <v>160</v>
      </c>
      <c r="E64" s="57">
        <v>39.25</v>
      </c>
      <c r="F64" s="58"/>
      <c r="G64" s="58">
        <v>1452</v>
      </c>
      <c r="H64" s="58"/>
      <c r="I64" s="58"/>
      <c r="J64" s="58"/>
      <c r="K64" s="58"/>
    </row>
    <row r="65" spans="1:11" ht="34.5" x14ac:dyDescent="0.25">
      <c r="A65" s="59" t="s">
        <v>161</v>
      </c>
      <c r="B65" s="54" t="s">
        <v>162</v>
      </c>
      <c r="C65" s="55" t="s">
        <v>163</v>
      </c>
      <c r="D65" s="56">
        <v>1</v>
      </c>
      <c r="E65" s="57">
        <v>29.62</v>
      </c>
      <c r="F65" s="58"/>
      <c r="G65" s="58">
        <v>30</v>
      </c>
      <c r="H65" s="58"/>
      <c r="I65" s="58"/>
      <c r="J65" s="58"/>
      <c r="K65" s="58"/>
    </row>
    <row r="66" spans="1:11" ht="46" x14ac:dyDescent="0.25">
      <c r="A66" s="59" t="s">
        <v>164</v>
      </c>
      <c r="B66" s="54" t="s">
        <v>131</v>
      </c>
      <c r="C66" s="55" t="s">
        <v>132</v>
      </c>
      <c r="D66" s="59" t="s">
        <v>165</v>
      </c>
      <c r="E66" s="57">
        <v>95.16</v>
      </c>
      <c r="F66" s="58"/>
      <c r="G66" s="58">
        <v>1903</v>
      </c>
      <c r="H66" s="58"/>
      <c r="I66" s="58"/>
      <c r="J66" s="58"/>
      <c r="K66" s="58"/>
    </row>
    <row r="67" spans="1:11" ht="46" x14ac:dyDescent="0.25">
      <c r="A67" s="59" t="s">
        <v>166</v>
      </c>
      <c r="B67" s="54" t="s">
        <v>134</v>
      </c>
      <c r="C67" s="55" t="s">
        <v>135</v>
      </c>
      <c r="D67" s="59" t="s">
        <v>167</v>
      </c>
      <c r="E67" s="57">
        <v>142.63999999999999</v>
      </c>
      <c r="F67" s="58"/>
      <c r="G67" s="58">
        <v>428</v>
      </c>
      <c r="H67" s="58"/>
      <c r="I67" s="58"/>
      <c r="J67" s="58"/>
      <c r="K67" s="58"/>
    </row>
    <row r="68" spans="1:11" ht="46" x14ac:dyDescent="0.25">
      <c r="A68" s="59" t="s">
        <v>168</v>
      </c>
      <c r="B68" s="54" t="s">
        <v>169</v>
      </c>
      <c r="C68" s="55" t="s">
        <v>170</v>
      </c>
      <c r="D68" s="59" t="s">
        <v>171</v>
      </c>
      <c r="E68" s="57">
        <v>73.290000000000006</v>
      </c>
      <c r="F68" s="58"/>
      <c r="G68" s="58">
        <v>953</v>
      </c>
      <c r="H68" s="58"/>
      <c r="I68" s="58"/>
      <c r="J68" s="58"/>
      <c r="K68" s="58"/>
    </row>
    <row r="69" spans="1:11" ht="19.149999999999999" customHeight="1" x14ac:dyDescent="0.25">
      <c r="A69" s="52" t="s">
        <v>172</v>
      </c>
      <c r="B69" s="51"/>
      <c r="C69" s="51"/>
      <c r="D69" s="51"/>
      <c r="E69" s="51"/>
      <c r="F69" s="51"/>
      <c r="G69" s="51"/>
      <c r="H69" s="51"/>
      <c r="I69" s="51"/>
      <c r="J69" s="51"/>
      <c r="K69" s="51"/>
    </row>
    <row r="70" spans="1:11" ht="75.5" x14ac:dyDescent="0.25">
      <c r="A70" s="53" t="s">
        <v>173</v>
      </c>
      <c r="B70" s="54" t="s">
        <v>94</v>
      </c>
      <c r="C70" s="55" t="s">
        <v>174</v>
      </c>
      <c r="D70" s="56">
        <v>3</v>
      </c>
      <c r="E70" s="57" t="s">
        <v>96</v>
      </c>
      <c r="F70" s="57" t="s">
        <v>97</v>
      </c>
      <c r="G70" s="58">
        <v>657</v>
      </c>
      <c r="H70" s="58">
        <v>61</v>
      </c>
      <c r="I70" s="57" t="s">
        <v>175</v>
      </c>
      <c r="J70" s="58">
        <v>2.06</v>
      </c>
      <c r="K70" s="58">
        <v>6.18</v>
      </c>
    </row>
    <row r="71" spans="1:11" ht="46" x14ac:dyDescent="0.25">
      <c r="A71" s="53" t="s">
        <v>176</v>
      </c>
      <c r="B71" s="54" t="s">
        <v>177</v>
      </c>
      <c r="C71" s="55" t="s">
        <v>178</v>
      </c>
      <c r="D71" s="56">
        <v>3</v>
      </c>
      <c r="E71" s="57">
        <v>94.91</v>
      </c>
      <c r="F71" s="58"/>
      <c r="G71" s="58">
        <v>285</v>
      </c>
      <c r="H71" s="58"/>
      <c r="I71" s="58"/>
      <c r="J71" s="58"/>
      <c r="K71" s="58"/>
    </row>
    <row r="72" spans="1:11" ht="41" x14ac:dyDescent="0.25">
      <c r="A72" s="53" t="s">
        <v>179</v>
      </c>
      <c r="B72" s="54" t="s">
        <v>108</v>
      </c>
      <c r="C72" s="55" t="s">
        <v>180</v>
      </c>
      <c r="D72" s="59" t="s">
        <v>181</v>
      </c>
      <c r="E72" s="57" t="s">
        <v>111</v>
      </c>
      <c r="F72" s="58"/>
      <c r="G72" s="58">
        <v>329</v>
      </c>
      <c r="H72" s="58">
        <v>317</v>
      </c>
      <c r="I72" s="58"/>
      <c r="J72" s="58">
        <v>1.03</v>
      </c>
      <c r="K72" s="58">
        <v>31.93</v>
      </c>
    </row>
    <row r="73" spans="1:11" ht="34.5" x14ac:dyDescent="0.25">
      <c r="A73" s="59" t="s">
        <v>182</v>
      </c>
      <c r="B73" s="54" t="s">
        <v>116</v>
      </c>
      <c r="C73" s="55" t="s">
        <v>183</v>
      </c>
      <c r="D73" s="56">
        <v>1</v>
      </c>
      <c r="E73" s="57">
        <v>29.62</v>
      </c>
      <c r="F73" s="58"/>
      <c r="G73" s="58">
        <v>30</v>
      </c>
      <c r="H73" s="58"/>
      <c r="I73" s="58"/>
      <c r="J73" s="58"/>
      <c r="K73" s="58"/>
    </row>
    <row r="74" spans="1:11" ht="34.5" x14ac:dyDescent="0.25">
      <c r="A74" s="59" t="s">
        <v>184</v>
      </c>
      <c r="B74" s="54" t="s">
        <v>113</v>
      </c>
      <c r="C74" s="55" t="s">
        <v>114</v>
      </c>
      <c r="D74" s="59" t="s">
        <v>147</v>
      </c>
      <c r="E74" s="57">
        <v>31.35</v>
      </c>
      <c r="F74" s="58"/>
      <c r="G74" s="58">
        <v>94</v>
      </c>
      <c r="H74" s="58"/>
      <c r="I74" s="58"/>
      <c r="J74" s="58"/>
      <c r="K74" s="58"/>
    </row>
    <row r="75" spans="1:11" ht="34.5" x14ac:dyDescent="0.25">
      <c r="A75" s="59" t="s">
        <v>185</v>
      </c>
      <c r="B75" s="54" t="s">
        <v>122</v>
      </c>
      <c r="C75" s="55" t="s">
        <v>123</v>
      </c>
      <c r="D75" s="56">
        <v>4</v>
      </c>
      <c r="E75" s="57">
        <v>9.8699999999999992</v>
      </c>
      <c r="F75" s="58"/>
      <c r="G75" s="58">
        <v>39</v>
      </c>
      <c r="H75" s="58"/>
      <c r="I75" s="58"/>
      <c r="J75" s="58"/>
      <c r="K75" s="58"/>
    </row>
    <row r="76" spans="1:11" ht="34.5" x14ac:dyDescent="0.25">
      <c r="A76" s="59" t="s">
        <v>186</v>
      </c>
      <c r="B76" s="54" t="s">
        <v>154</v>
      </c>
      <c r="C76" s="55" t="s">
        <v>155</v>
      </c>
      <c r="D76" s="59" t="s">
        <v>187</v>
      </c>
      <c r="E76" s="57">
        <v>13.12</v>
      </c>
      <c r="F76" s="58"/>
      <c r="G76" s="58">
        <v>210</v>
      </c>
      <c r="H76" s="58"/>
      <c r="I76" s="58"/>
      <c r="J76" s="58"/>
      <c r="K76" s="58"/>
    </row>
    <row r="77" spans="1:11" ht="46" x14ac:dyDescent="0.25">
      <c r="A77" s="59" t="s">
        <v>188</v>
      </c>
      <c r="B77" s="54" t="s">
        <v>131</v>
      </c>
      <c r="C77" s="55" t="s">
        <v>132</v>
      </c>
      <c r="D77" s="56">
        <v>2</v>
      </c>
      <c r="E77" s="57">
        <v>95.16</v>
      </c>
      <c r="F77" s="58"/>
      <c r="G77" s="58">
        <v>190</v>
      </c>
      <c r="H77" s="58"/>
      <c r="I77" s="58"/>
      <c r="J77" s="58"/>
      <c r="K77" s="58"/>
    </row>
    <row r="78" spans="1:11" ht="46" x14ac:dyDescent="0.25">
      <c r="A78" s="59" t="s">
        <v>189</v>
      </c>
      <c r="B78" s="54" t="s">
        <v>134</v>
      </c>
      <c r="C78" s="55" t="s">
        <v>135</v>
      </c>
      <c r="D78" s="56">
        <v>1</v>
      </c>
      <c r="E78" s="57">
        <v>142.63999999999999</v>
      </c>
      <c r="F78" s="58"/>
      <c r="G78" s="58">
        <v>143</v>
      </c>
      <c r="H78" s="58"/>
      <c r="I78" s="58"/>
      <c r="J78" s="58"/>
      <c r="K78" s="58"/>
    </row>
    <row r="79" spans="1:11" ht="46" x14ac:dyDescent="0.25">
      <c r="A79" s="59" t="s">
        <v>190</v>
      </c>
      <c r="B79" s="54" t="s">
        <v>169</v>
      </c>
      <c r="C79" s="55" t="s">
        <v>170</v>
      </c>
      <c r="D79" s="56">
        <v>4</v>
      </c>
      <c r="E79" s="57">
        <v>73.290000000000006</v>
      </c>
      <c r="F79" s="58"/>
      <c r="G79" s="58">
        <v>293</v>
      </c>
      <c r="H79" s="58"/>
      <c r="I79" s="58"/>
      <c r="J79" s="58"/>
      <c r="K79" s="58"/>
    </row>
    <row r="80" spans="1:11" ht="19.149999999999999" customHeight="1" x14ac:dyDescent="0.25">
      <c r="A80" s="52" t="s">
        <v>191</v>
      </c>
      <c r="B80" s="51"/>
      <c r="C80" s="51"/>
      <c r="D80" s="51"/>
      <c r="E80" s="51"/>
      <c r="F80" s="51"/>
      <c r="G80" s="51"/>
      <c r="H80" s="51"/>
      <c r="I80" s="51"/>
      <c r="J80" s="51"/>
      <c r="K80" s="51"/>
    </row>
    <row r="81" spans="1:11" ht="64" x14ac:dyDescent="0.25">
      <c r="A81" s="53" t="s">
        <v>192</v>
      </c>
      <c r="B81" s="54" t="s">
        <v>193</v>
      </c>
      <c r="C81" s="55" t="s">
        <v>194</v>
      </c>
      <c r="D81" s="56">
        <v>2</v>
      </c>
      <c r="E81" s="57" t="s">
        <v>195</v>
      </c>
      <c r="F81" s="57" t="s">
        <v>196</v>
      </c>
      <c r="G81" s="58">
        <v>112</v>
      </c>
      <c r="H81" s="58">
        <v>35</v>
      </c>
      <c r="I81" s="58">
        <v>3</v>
      </c>
      <c r="J81" s="58">
        <v>1.78</v>
      </c>
      <c r="K81" s="58">
        <v>3.56</v>
      </c>
    </row>
    <row r="82" spans="1:11" ht="29.5" x14ac:dyDescent="0.25">
      <c r="A82" s="59" t="s">
        <v>197</v>
      </c>
      <c r="B82" s="54" t="s">
        <v>198</v>
      </c>
      <c r="C82" s="55" t="s">
        <v>199</v>
      </c>
      <c r="D82" s="56">
        <v>2</v>
      </c>
      <c r="E82" s="57">
        <v>410.81</v>
      </c>
      <c r="F82" s="58"/>
      <c r="G82" s="58">
        <v>822</v>
      </c>
      <c r="H82" s="58"/>
      <c r="I82" s="58"/>
      <c r="J82" s="58"/>
      <c r="K82" s="58"/>
    </row>
    <row r="83" spans="1:11" ht="41" x14ac:dyDescent="0.25">
      <c r="A83" s="53" t="s">
        <v>200</v>
      </c>
      <c r="B83" s="54" t="s">
        <v>108</v>
      </c>
      <c r="C83" s="55" t="s">
        <v>201</v>
      </c>
      <c r="D83" s="56">
        <v>20</v>
      </c>
      <c r="E83" s="57" t="s">
        <v>111</v>
      </c>
      <c r="F83" s="58"/>
      <c r="G83" s="58">
        <v>212</v>
      </c>
      <c r="H83" s="58">
        <v>204</v>
      </c>
      <c r="I83" s="58"/>
      <c r="J83" s="58">
        <v>1.03</v>
      </c>
      <c r="K83" s="58">
        <v>20.6</v>
      </c>
    </row>
    <row r="84" spans="1:11" ht="29.5" x14ac:dyDescent="0.25">
      <c r="A84" s="59" t="s">
        <v>202</v>
      </c>
      <c r="B84" s="54" t="s">
        <v>203</v>
      </c>
      <c r="C84" s="55" t="s">
        <v>204</v>
      </c>
      <c r="D84" s="59" t="s">
        <v>205</v>
      </c>
      <c r="E84" s="57">
        <v>55.94</v>
      </c>
      <c r="F84" s="58"/>
      <c r="G84" s="58">
        <v>1119</v>
      </c>
      <c r="H84" s="58"/>
      <c r="I84" s="58"/>
      <c r="J84" s="58"/>
      <c r="K84" s="58"/>
    </row>
    <row r="85" spans="1:11" ht="19.149999999999999" customHeight="1" x14ac:dyDescent="0.25">
      <c r="A85" s="52" t="s">
        <v>206</v>
      </c>
      <c r="B85" s="51"/>
      <c r="C85" s="51"/>
      <c r="D85" s="51"/>
      <c r="E85" s="51"/>
      <c r="F85" s="51"/>
      <c r="G85" s="51"/>
      <c r="H85" s="51"/>
      <c r="I85" s="51"/>
      <c r="J85" s="51"/>
      <c r="K85" s="51"/>
    </row>
    <row r="86" spans="1:11" ht="75.5" x14ac:dyDescent="0.25">
      <c r="A86" s="53" t="s">
        <v>207</v>
      </c>
      <c r="B86" s="54" t="s">
        <v>208</v>
      </c>
      <c r="C86" s="55" t="s">
        <v>209</v>
      </c>
      <c r="D86" s="56">
        <v>1</v>
      </c>
      <c r="E86" s="57" t="s">
        <v>210</v>
      </c>
      <c r="F86" s="57" t="s">
        <v>211</v>
      </c>
      <c r="G86" s="58">
        <v>379</v>
      </c>
      <c r="H86" s="58">
        <v>31</v>
      </c>
      <c r="I86" s="57" t="s">
        <v>212</v>
      </c>
      <c r="J86" s="58">
        <v>3.09</v>
      </c>
      <c r="K86" s="58">
        <v>3.09</v>
      </c>
    </row>
    <row r="87" spans="1:11" ht="46" x14ac:dyDescent="0.25">
      <c r="A87" s="59" t="s">
        <v>213</v>
      </c>
      <c r="B87" s="54" t="s">
        <v>214</v>
      </c>
      <c r="C87" s="55" t="s">
        <v>215</v>
      </c>
      <c r="D87" s="56">
        <v>1</v>
      </c>
      <c r="E87" s="57">
        <v>2849.56</v>
      </c>
      <c r="F87" s="58"/>
      <c r="G87" s="58">
        <v>2850</v>
      </c>
      <c r="H87" s="58"/>
      <c r="I87" s="58"/>
      <c r="J87" s="58"/>
      <c r="K87" s="58"/>
    </row>
    <row r="88" spans="1:11" ht="41" x14ac:dyDescent="0.25">
      <c r="A88" s="53" t="s">
        <v>216</v>
      </c>
      <c r="B88" s="54" t="s">
        <v>108</v>
      </c>
      <c r="C88" s="55" t="s">
        <v>217</v>
      </c>
      <c r="D88" s="59" t="s">
        <v>218</v>
      </c>
      <c r="E88" s="57" t="s">
        <v>111</v>
      </c>
      <c r="F88" s="58"/>
      <c r="G88" s="58">
        <v>127</v>
      </c>
      <c r="H88" s="58">
        <v>123</v>
      </c>
      <c r="I88" s="58"/>
      <c r="J88" s="58">
        <v>1.03</v>
      </c>
      <c r="K88" s="58">
        <v>12.36</v>
      </c>
    </row>
    <row r="89" spans="1:11" ht="34.5" x14ac:dyDescent="0.25">
      <c r="A89" s="59" t="s">
        <v>219</v>
      </c>
      <c r="B89" s="54" t="s">
        <v>220</v>
      </c>
      <c r="C89" s="55" t="s">
        <v>221</v>
      </c>
      <c r="D89" s="56">
        <v>4</v>
      </c>
      <c r="E89" s="57">
        <v>81.61</v>
      </c>
      <c r="F89" s="58"/>
      <c r="G89" s="58">
        <v>326</v>
      </c>
      <c r="H89" s="58"/>
      <c r="I89" s="58"/>
      <c r="J89" s="58"/>
      <c r="K89" s="58"/>
    </row>
    <row r="90" spans="1:11" ht="34.5" x14ac:dyDescent="0.25">
      <c r="A90" s="59" t="s">
        <v>222</v>
      </c>
      <c r="B90" s="54" t="s">
        <v>223</v>
      </c>
      <c r="C90" s="55" t="s">
        <v>224</v>
      </c>
      <c r="D90" s="56">
        <v>1</v>
      </c>
      <c r="E90" s="57">
        <v>39.25</v>
      </c>
      <c r="F90" s="58"/>
      <c r="G90" s="58">
        <v>39</v>
      </c>
      <c r="H90" s="58"/>
      <c r="I90" s="58"/>
      <c r="J90" s="58"/>
      <c r="K90" s="58"/>
    </row>
    <row r="91" spans="1:11" ht="34.5" x14ac:dyDescent="0.25">
      <c r="A91" s="59" t="s">
        <v>225</v>
      </c>
      <c r="B91" s="54" t="s">
        <v>116</v>
      </c>
      <c r="C91" s="55" t="s">
        <v>183</v>
      </c>
      <c r="D91" s="56">
        <v>3</v>
      </c>
      <c r="E91" s="57">
        <v>29.62</v>
      </c>
      <c r="F91" s="58"/>
      <c r="G91" s="58">
        <v>89</v>
      </c>
      <c r="H91" s="58"/>
      <c r="I91" s="58"/>
      <c r="J91" s="58"/>
      <c r="K91" s="58"/>
    </row>
    <row r="92" spans="1:11" ht="34.5" x14ac:dyDescent="0.25">
      <c r="A92" s="59" t="s">
        <v>226</v>
      </c>
      <c r="B92" s="54" t="s">
        <v>113</v>
      </c>
      <c r="C92" s="55" t="s">
        <v>114</v>
      </c>
      <c r="D92" s="56">
        <v>3</v>
      </c>
      <c r="E92" s="57">
        <v>31.35</v>
      </c>
      <c r="F92" s="58"/>
      <c r="G92" s="58">
        <v>94</v>
      </c>
      <c r="H92" s="58"/>
      <c r="I92" s="58"/>
      <c r="J92" s="58"/>
      <c r="K92" s="58"/>
    </row>
    <row r="93" spans="1:11" ht="34.5" x14ac:dyDescent="0.25">
      <c r="A93" s="59" t="s">
        <v>227</v>
      </c>
      <c r="B93" s="54" t="s">
        <v>154</v>
      </c>
      <c r="C93" s="55" t="s">
        <v>155</v>
      </c>
      <c r="D93" s="56">
        <v>1</v>
      </c>
      <c r="E93" s="57">
        <v>13.12</v>
      </c>
      <c r="F93" s="58"/>
      <c r="G93" s="58">
        <v>13</v>
      </c>
      <c r="H93" s="58"/>
      <c r="I93" s="58"/>
      <c r="J93" s="58"/>
      <c r="K93" s="58"/>
    </row>
    <row r="94" spans="1:11" ht="19.149999999999999" customHeight="1" x14ac:dyDescent="0.25">
      <c r="A94" s="52" t="s">
        <v>228</v>
      </c>
      <c r="B94" s="51"/>
      <c r="C94" s="51"/>
      <c r="D94" s="51"/>
      <c r="E94" s="51"/>
      <c r="F94" s="51"/>
      <c r="G94" s="51"/>
      <c r="H94" s="51"/>
      <c r="I94" s="51"/>
      <c r="J94" s="51"/>
      <c r="K94" s="51"/>
    </row>
    <row r="95" spans="1:11" ht="52.5" x14ac:dyDescent="0.25">
      <c r="A95" s="53" t="s">
        <v>229</v>
      </c>
      <c r="B95" s="54" t="s">
        <v>230</v>
      </c>
      <c r="C95" s="55" t="s">
        <v>231</v>
      </c>
      <c r="D95" s="56">
        <v>2</v>
      </c>
      <c r="E95" s="57" t="s">
        <v>232</v>
      </c>
      <c r="F95" s="57" t="s">
        <v>233</v>
      </c>
      <c r="G95" s="58">
        <v>321</v>
      </c>
      <c r="H95" s="58">
        <v>68</v>
      </c>
      <c r="I95" s="57" t="s">
        <v>83</v>
      </c>
      <c r="J95" s="58">
        <v>3.41</v>
      </c>
      <c r="K95" s="58">
        <v>6.82</v>
      </c>
    </row>
    <row r="96" spans="1:11" ht="46" x14ac:dyDescent="0.25">
      <c r="A96" s="59" t="s">
        <v>234</v>
      </c>
      <c r="B96" s="54" t="s">
        <v>235</v>
      </c>
      <c r="C96" s="55" t="s">
        <v>236</v>
      </c>
      <c r="D96" s="56">
        <v>1</v>
      </c>
      <c r="E96" s="57">
        <v>292.08999999999997</v>
      </c>
      <c r="F96" s="58"/>
      <c r="G96" s="58">
        <v>292</v>
      </c>
      <c r="H96" s="58"/>
      <c r="I96" s="58"/>
      <c r="J96" s="58"/>
      <c r="K96" s="58"/>
    </row>
    <row r="97" spans="1:11" ht="34.5" x14ac:dyDescent="0.25">
      <c r="A97" s="59" t="s">
        <v>237</v>
      </c>
      <c r="B97" s="54" t="s">
        <v>238</v>
      </c>
      <c r="C97" s="55" t="s">
        <v>239</v>
      </c>
      <c r="D97" s="56">
        <v>1</v>
      </c>
      <c r="E97" s="57">
        <v>414.38</v>
      </c>
      <c r="F97" s="58"/>
      <c r="G97" s="58">
        <v>414</v>
      </c>
      <c r="H97" s="58"/>
      <c r="I97" s="58"/>
      <c r="J97" s="58"/>
      <c r="K97" s="58"/>
    </row>
    <row r="98" spans="1:11" ht="75.5" x14ac:dyDescent="0.25">
      <c r="A98" s="53" t="s">
        <v>240</v>
      </c>
      <c r="B98" s="54" t="s">
        <v>241</v>
      </c>
      <c r="C98" s="55" t="s">
        <v>242</v>
      </c>
      <c r="D98" s="56">
        <v>4</v>
      </c>
      <c r="E98" s="57" t="s">
        <v>243</v>
      </c>
      <c r="F98" s="57">
        <v>1.05</v>
      </c>
      <c r="G98" s="58">
        <v>214</v>
      </c>
      <c r="H98" s="58">
        <v>68</v>
      </c>
      <c r="I98" s="58">
        <v>4</v>
      </c>
      <c r="J98" s="58">
        <v>1.8</v>
      </c>
      <c r="K98" s="58">
        <v>7.2</v>
      </c>
    </row>
    <row r="99" spans="1:11" ht="57.5" x14ac:dyDescent="0.25">
      <c r="A99" s="59" t="s">
        <v>244</v>
      </c>
      <c r="B99" s="54" t="s">
        <v>245</v>
      </c>
      <c r="C99" s="55" t="s">
        <v>246</v>
      </c>
      <c r="D99" s="56">
        <v>4</v>
      </c>
      <c r="E99" s="57">
        <v>24.82</v>
      </c>
      <c r="F99" s="58"/>
      <c r="G99" s="58">
        <v>99</v>
      </c>
      <c r="H99" s="58"/>
      <c r="I99" s="58"/>
      <c r="J99" s="58"/>
      <c r="K99" s="58"/>
    </row>
    <row r="100" spans="1:11" ht="110" x14ac:dyDescent="0.25">
      <c r="A100" s="53" t="s">
        <v>247</v>
      </c>
      <c r="B100" s="54" t="s">
        <v>248</v>
      </c>
      <c r="C100" s="55" t="s">
        <v>249</v>
      </c>
      <c r="D100" s="56">
        <v>1</v>
      </c>
      <c r="E100" s="57" t="s">
        <v>250</v>
      </c>
      <c r="F100" s="57" t="s">
        <v>251</v>
      </c>
      <c r="G100" s="58">
        <v>69</v>
      </c>
      <c r="H100" s="58">
        <v>21</v>
      </c>
      <c r="I100" s="58">
        <v>3</v>
      </c>
      <c r="J100" s="58">
        <v>2.12</v>
      </c>
      <c r="K100" s="58">
        <v>2.12</v>
      </c>
    </row>
    <row r="101" spans="1:11" ht="34.5" x14ac:dyDescent="0.25">
      <c r="A101" s="59" t="s">
        <v>252</v>
      </c>
      <c r="B101" s="54" t="s">
        <v>253</v>
      </c>
      <c r="C101" s="55" t="s">
        <v>254</v>
      </c>
      <c r="D101" s="56">
        <v>1</v>
      </c>
      <c r="E101" s="57">
        <v>380.93</v>
      </c>
      <c r="F101" s="58"/>
      <c r="G101" s="58">
        <v>381</v>
      </c>
      <c r="H101" s="58"/>
      <c r="I101" s="58"/>
      <c r="J101" s="58"/>
      <c r="K101" s="58"/>
    </row>
    <row r="102" spans="1:11" ht="41" x14ac:dyDescent="0.25">
      <c r="A102" s="53" t="s">
        <v>255</v>
      </c>
      <c r="B102" s="54" t="s">
        <v>256</v>
      </c>
      <c r="C102" s="55" t="s">
        <v>257</v>
      </c>
      <c r="D102" s="56">
        <v>1</v>
      </c>
      <c r="E102" s="57" t="s">
        <v>258</v>
      </c>
      <c r="F102" s="57" t="s">
        <v>60</v>
      </c>
      <c r="G102" s="58">
        <v>17</v>
      </c>
      <c r="H102" s="58">
        <v>11</v>
      </c>
      <c r="I102" s="58">
        <v>2</v>
      </c>
      <c r="J102" s="58">
        <v>1.1399999999999999</v>
      </c>
      <c r="K102" s="58">
        <v>1.1399999999999999</v>
      </c>
    </row>
    <row r="103" spans="1:11" ht="34.5" x14ac:dyDescent="0.25">
      <c r="A103" s="59" t="s">
        <v>259</v>
      </c>
      <c r="B103" s="54" t="s">
        <v>260</v>
      </c>
      <c r="C103" s="55" t="s">
        <v>261</v>
      </c>
      <c r="D103" s="56">
        <v>1</v>
      </c>
      <c r="E103" s="57">
        <v>202.98</v>
      </c>
      <c r="F103" s="58"/>
      <c r="G103" s="58">
        <v>203</v>
      </c>
      <c r="H103" s="58"/>
      <c r="I103" s="58"/>
      <c r="J103" s="58"/>
      <c r="K103" s="58"/>
    </row>
    <row r="104" spans="1:11" ht="75.5" x14ac:dyDescent="0.25">
      <c r="A104" s="53" t="s">
        <v>262</v>
      </c>
      <c r="B104" s="54" t="s">
        <v>263</v>
      </c>
      <c r="C104" s="55" t="s">
        <v>264</v>
      </c>
      <c r="D104" s="56">
        <v>30</v>
      </c>
      <c r="E104" s="57" t="s">
        <v>265</v>
      </c>
      <c r="F104" s="57" t="s">
        <v>266</v>
      </c>
      <c r="G104" s="58">
        <v>2375</v>
      </c>
      <c r="H104" s="58">
        <v>761</v>
      </c>
      <c r="I104" s="57" t="s">
        <v>267</v>
      </c>
      <c r="J104" s="58">
        <v>2.73</v>
      </c>
      <c r="K104" s="58">
        <v>81.900000000000006</v>
      </c>
    </row>
    <row r="105" spans="1:11" ht="46" x14ac:dyDescent="0.25">
      <c r="A105" s="59" t="s">
        <v>268</v>
      </c>
      <c r="B105" s="54" t="s">
        <v>269</v>
      </c>
      <c r="C105" s="55" t="s">
        <v>270</v>
      </c>
      <c r="D105" s="56">
        <v>29</v>
      </c>
      <c r="E105" s="57">
        <v>175.59</v>
      </c>
      <c r="F105" s="58"/>
      <c r="G105" s="58">
        <v>5092</v>
      </c>
      <c r="H105" s="58"/>
      <c r="I105" s="58"/>
      <c r="J105" s="58"/>
      <c r="K105" s="58"/>
    </row>
    <row r="106" spans="1:11" ht="46" x14ac:dyDescent="0.25">
      <c r="A106" s="59" t="s">
        <v>271</v>
      </c>
      <c r="B106" s="54" t="s">
        <v>272</v>
      </c>
      <c r="C106" s="55" t="s">
        <v>273</v>
      </c>
      <c r="D106" s="56">
        <v>1</v>
      </c>
      <c r="E106" s="57">
        <v>350.1</v>
      </c>
      <c r="F106" s="58"/>
      <c r="G106" s="58">
        <v>350</v>
      </c>
      <c r="H106" s="58"/>
      <c r="I106" s="58"/>
      <c r="J106" s="58"/>
      <c r="K106" s="58"/>
    </row>
    <row r="107" spans="1:11" ht="41" x14ac:dyDescent="0.25">
      <c r="A107" s="53" t="s">
        <v>274</v>
      </c>
      <c r="B107" s="54" t="s">
        <v>275</v>
      </c>
      <c r="C107" s="55" t="s">
        <v>276</v>
      </c>
      <c r="D107" s="59" t="s">
        <v>277</v>
      </c>
      <c r="E107" s="57" t="s">
        <v>278</v>
      </c>
      <c r="F107" s="57" t="s">
        <v>279</v>
      </c>
      <c r="G107" s="58">
        <v>33</v>
      </c>
      <c r="H107" s="58">
        <v>29</v>
      </c>
      <c r="I107" s="58">
        <v>1</v>
      </c>
      <c r="J107" s="58">
        <v>58.73</v>
      </c>
      <c r="K107" s="58">
        <v>2.94</v>
      </c>
    </row>
    <row r="108" spans="1:11" ht="34.5" x14ac:dyDescent="0.25">
      <c r="A108" s="53" t="s">
        <v>280</v>
      </c>
      <c r="B108" s="54" t="s">
        <v>281</v>
      </c>
      <c r="C108" s="55" t="s">
        <v>282</v>
      </c>
      <c r="D108" s="59" t="s">
        <v>277</v>
      </c>
      <c r="E108" s="57">
        <v>7615</v>
      </c>
      <c r="F108" s="58"/>
      <c r="G108" s="58">
        <v>381</v>
      </c>
      <c r="H108" s="58"/>
      <c r="I108" s="58"/>
      <c r="J108" s="58"/>
      <c r="K108" s="58"/>
    </row>
    <row r="109" spans="1:11" ht="52.5" x14ac:dyDescent="0.25">
      <c r="A109" s="53" t="s">
        <v>283</v>
      </c>
      <c r="B109" s="54" t="s">
        <v>284</v>
      </c>
      <c r="C109" s="55" t="s">
        <v>285</v>
      </c>
      <c r="D109" s="59" t="s">
        <v>286</v>
      </c>
      <c r="E109" s="57" t="s">
        <v>287</v>
      </c>
      <c r="F109" s="57" t="s">
        <v>288</v>
      </c>
      <c r="G109" s="58">
        <v>64</v>
      </c>
      <c r="H109" s="58">
        <v>48</v>
      </c>
      <c r="I109" s="58">
        <v>1</v>
      </c>
      <c r="J109" s="58">
        <v>34.56</v>
      </c>
      <c r="K109" s="58">
        <v>4.84</v>
      </c>
    </row>
    <row r="110" spans="1:11" ht="46" x14ac:dyDescent="0.25">
      <c r="A110" s="53" t="s">
        <v>289</v>
      </c>
      <c r="B110" s="54" t="s">
        <v>290</v>
      </c>
      <c r="C110" s="55" t="s">
        <v>291</v>
      </c>
      <c r="D110" s="59" t="s">
        <v>286</v>
      </c>
      <c r="E110" s="57">
        <v>734</v>
      </c>
      <c r="F110" s="58"/>
      <c r="G110" s="58">
        <v>103</v>
      </c>
      <c r="H110" s="58"/>
      <c r="I110" s="58"/>
      <c r="J110" s="58"/>
      <c r="K110" s="58"/>
    </row>
    <row r="111" spans="1:11" ht="52.5" x14ac:dyDescent="0.25">
      <c r="A111" s="53" t="s">
        <v>292</v>
      </c>
      <c r="B111" s="54" t="s">
        <v>293</v>
      </c>
      <c r="C111" s="55" t="s">
        <v>294</v>
      </c>
      <c r="D111" s="59" t="s">
        <v>295</v>
      </c>
      <c r="E111" s="57" t="s">
        <v>296</v>
      </c>
      <c r="F111" s="57" t="s">
        <v>288</v>
      </c>
      <c r="G111" s="58">
        <v>377</v>
      </c>
      <c r="H111" s="58">
        <v>308</v>
      </c>
      <c r="I111" s="57" t="s">
        <v>297</v>
      </c>
      <c r="J111" s="58">
        <v>30.48</v>
      </c>
      <c r="K111" s="58">
        <v>31.09</v>
      </c>
    </row>
    <row r="112" spans="1:11" ht="46" x14ac:dyDescent="0.25">
      <c r="A112" s="53" t="s">
        <v>298</v>
      </c>
      <c r="B112" s="54" t="s">
        <v>299</v>
      </c>
      <c r="C112" s="55" t="s">
        <v>300</v>
      </c>
      <c r="D112" s="59" t="s">
        <v>301</v>
      </c>
      <c r="E112" s="57">
        <v>3803.54</v>
      </c>
      <c r="F112" s="58"/>
      <c r="G112" s="58">
        <v>1217</v>
      </c>
      <c r="H112" s="58"/>
      <c r="I112" s="58"/>
      <c r="J112" s="58"/>
      <c r="K112" s="58"/>
    </row>
    <row r="113" spans="1:11" ht="46" x14ac:dyDescent="0.25">
      <c r="A113" s="53" t="s">
        <v>302</v>
      </c>
      <c r="B113" s="54" t="s">
        <v>303</v>
      </c>
      <c r="C113" s="55" t="s">
        <v>304</v>
      </c>
      <c r="D113" s="59" t="s">
        <v>305</v>
      </c>
      <c r="E113" s="57">
        <v>930</v>
      </c>
      <c r="F113" s="58"/>
      <c r="G113" s="58">
        <v>651</v>
      </c>
      <c r="H113" s="58"/>
      <c r="I113" s="58"/>
      <c r="J113" s="58"/>
      <c r="K113" s="58"/>
    </row>
    <row r="114" spans="1:11" ht="20" x14ac:dyDescent="0.25">
      <c r="A114" s="52" t="s">
        <v>306</v>
      </c>
      <c r="B114" s="51"/>
      <c r="C114" s="51"/>
      <c r="D114" s="51"/>
      <c r="E114" s="51"/>
      <c r="F114" s="51"/>
      <c r="G114" s="57">
        <v>68784</v>
      </c>
      <c r="H114" s="57">
        <v>4894</v>
      </c>
      <c r="I114" s="57" t="s">
        <v>307</v>
      </c>
      <c r="J114" s="58"/>
      <c r="K114" s="57">
        <v>499.14</v>
      </c>
    </row>
    <row r="115" spans="1:11" x14ac:dyDescent="0.25">
      <c r="A115" s="52" t="s">
        <v>308</v>
      </c>
      <c r="B115" s="51"/>
      <c r="C115" s="51"/>
      <c r="D115" s="51"/>
      <c r="E115" s="51"/>
      <c r="F115" s="51"/>
      <c r="G115" s="57">
        <v>4714</v>
      </c>
      <c r="H115" s="58"/>
      <c r="I115" s="58"/>
      <c r="J115" s="58"/>
      <c r="K115" s="58"/>
    </row>
    <row r="116" spans="1:11" x14ac:dyDescent="0.25">
      <c r="A116" s="52" t="s">
        <v>309</v>
      </c>
      <c r="B116" s="51"/>
      <c r="C116" s="51"/>
      <c r="D116" s="51"/>
      <c r="E116" s="51"/>
      <c r="F116" s="51"/>
      <c r="G116" s="57">
        <v>3225</v>
      </c>
      <c r="H116" s="58"/>
      <c r="I116" s="58"/>
      <c r="J116" s="58"/>
      <c r="K116" s="58"/>
    </row>
    <row r="117" spans="1:11" x14ac:dyDescent="0.25">
      <c r="A117" s="60" t="s">
        <v>310</v>
      </c>
      <c r="B117" s="51"/>
      <c r="C117" s="51"/>
      <c r="D117" s="51"/>
      <c r="E117" s="51"/>
      <c r="F117" s="51"/>
      <c r="G117" s="58"/>
      <c r="H117" s="58"/>
      <c r="I117" s="58"/>
      <c r="J117" s="58"/>
      <c r="K117" s="58"/>
    </row>
    <row r="118" spans="1:11" x14ac:dyDescent="0.25">
      <c r="A118" s="52" t="s">
        <v>311</v>
      </c>
      <c r="B118" s="51"/>
      <c r="C118" s="51"/>
      <c r="D118" s="51"/>
      <c r="E118" s="51"/>
      <c r="F118" s="51"/>
      <c r="G118" s="57">
        <v>23202</v>
      </c>
      <c r="H118" s="58"/>
      <c r="I118" s="58"/>
      <c r="J118" s="58"/>
      <c r="K118" s="57">
        <v>499.14</v>
      </c>
    </row>
    <row r="119" spans="1:11" x14ac:dyDescent="0.25">
      <c r="A119" s="52" t="s">
        <v>312</v>
      </c>
      <c r="B119" s="51"/>
      <c r="C119" s="51"/>
      <c r="D119" s="51"/>
      <c r="E119" s="51"/>
      <c r="F119" s="51"/>
      <c r="G119" s="57">
        <v>53521</v>
      </c>
      <c r="H119" s="58"/>
      <c r="I119" s="58"/>
      <c r="J119" s="58"/>
      <c r="K119" s="58"/>
    </row>
    <row r="120" spans="1:11" x14ac:dyDescent="0.25">
      <c r="A120" s="52" t="s">
        <v>313</v>
      </c>
      <c r="B120" s="51"/>
      <c r="C120" s="51"/>
      <c r="D120" s="51"/>
      <c r="E120" s="51"/>
      <c r="F120" s="51"/>
      <c r="G120" s="57">
        <v>76723</v>
      </c>
      <c r="H120" s="58"/>
      <c r="I120" s="58"/>
      <c r="J120" s="58"/>
      <c r="K120" s="57">
        <v>499.14</v>
      </c>
    </row>
    <row r="121" spans="1:11" x14ac:dyDescent="0.25">
      <c r="A121" s="52" t="s">
        <v>314</v>
      </c>
      <c r="B121" s="51"/>
      <c r="C121" s="51"/>
      <c r="D121" s="51"/>
      <c r="E121" s="51"/>
      <c r="F121" s="51"/>
      <c r="G121" s="58"/>
      <c r="H121" s="58"/>
      <c r="I121" s="58"/>
      <c r="J121" s="58"/>
      <c r="K121" s="58"/>
    </row>
    <row r="122" spans="1:11" x14ac:dyDescent="0.25">
      <c r="A122" s="52" t="s">
        <v>315</v>
      </c>
      <c r="B122" s="51"/>
      <c r="C122" s="51"/>
      <c r="D122" s="51"/>
      <c r="E122" s="51"/>
      <c r="F122" s="51"/>
      <c r="G122" s="57">
        <v>9752</v>
      </c>
      <c r="H122" s="58"/>
      <c r="I122" s="58"/>
      <c r="J122" s="58"/>
      <c r="K122" s="58"/>
    </row>
    <row r="123" spans="1:11" x14ac:dyDescent="0.25">
      <c r="A123" s="52" t="s">
        <v>316</v>
      </c>
      <c r="B123" s="51"/>
      <c r="C123" s="51"/>
      <c r="D123" s="51"/>
      <c r="E123" s="51"/>
      <c r="F123" s="51"/>
      <c r="G123" s="57">
        <v>617</v>
      </c>
      <c r="H123" s="58"/>
      <c r="I123" s="58"/>
      <c r="J123" s="58"/>
      <c r="K123" s="58"/>
    </row>
    <row r="124" spans="1:11" x14ac:dyDescent="0.25">
      <c r="A124" s="52" t="s">
        <v>317</v>
      </c>
      <c r="B124" s="51"/>
      <c r="C124" s="51"/>
      <c r="D124" s="51"/>
      <c r="E124" s="51"/>
      <c r="F124" s="51"/>
      <c r="G124" s="57">
        <v>4962</v>
      </c>
      <c r="H124" s="58"/>
      <c r="I124" s="58"/>
      <c r="J124" s="58"/>
      <c r="K124" s="58"/>
    </row>
    <row r="125" spans="1:11" x14ac:dyDescent="0.25">
      <c r="A125" s="52" t="s">
        <v>318</v>
      </c>
      <c r="B125" s="51"/>
      <c r="C125" s="51"/>
      <c r="D125" s="51"/>
      <c r="E125" s="51"/>
      <c r="F125" s="51"/>
      <c r="G125" s="57">
        <v>53521</v>
      </c>
      <c r="H125" s="58"/>
      <c r="I125" s="58"/>
      <c r="J125" s="58"/>
      <c r="K125" s="58"/>
    </row>
    <row r="126" spans="1:11" x14ac:dyDescent="0.25">
      <c r="A126" s="52" t="s">
        <v>319</v>
      </c>
      <c r="B126" s="51"/>
      <c r="C126" s="51"/>
      <c r="D126" s="51"/>
      <c r="E126" s="51"/>
      <c r="F126" s="51"/>
      <c r="G126" s="57">
        <v>4714</v>
      </c>
      <c r="H126" s="58"/>
      <c r="I126" s="58"/>
      <c r="J126" s="58"/>
      <c r="K126" s="58"/>
    </row>
    <row r="127" spans="1:11" x14ac:dyDescent="0.25">
      <c r="A127" s="52" t="s">
        <v>320</v>
      </c>
      <c r="B127" s="51"/>
      <c r="C127" s="51"/>
      <c r="D127" s="51"/>
      <c r="E127" s="51"/>
      <c r="F127" s="51"/>
      <c r="G127" s="57">
        <v>3225</v>
      </c>
      <c r="H127" s="58"/>
      <c r="I127" s="58"/>
      <c r="J127" s="58"/>
      <c r="K127" s="58"/>
    </row>
    <row r="128" spans="1:11" x14ac:dyDescent="0.25">
      <c r="A128" s="60" t="s">
        <v>321</v>
      </c>
      <c r="B128" s="51"/>
      <c r="C128" s="51"/>
      <c r="D128" s="51"/>
      <c r="E128" s="51"/>
      <c r="F128" s="51"/>
      <c r="G128" s="61">
        <v>76723</v>
      </c>
      <c r="H128" s="58"/>
      <c r="I128" s="58"/>
      <c r="J128" s="58"/>
      <c r="K128" s="61">
        <v>499.14</v>
      </c>
    </row>
    <row r="129" spans="1:11" ht="19.149999999999999" customHeight="1" x14ac:dyDescent="0.25">
      <c r="A129" s="50" t="s">
        <v>322</v>
      </c>
      <c r="B129" s="51"/>
      <c r="C129" s="51"/>
      <c r="D129" s="51"/>
      <c r="E129" s="51"/>
      <c r="F129" s="51"/>
      <c r="G129" s="51"/>
      <c r="H129" s="51"/>
      <c r="I129" s="51"/>
      <c r="J129" s="51"/>
      <c r="K129" s="51"/>
    </row>
    <row r="130" spans="1:11" ht="75.5" x14ac:dyDescent="0.25">
      <c r="A130" s="53" t="s">
        <v>323</v>
      </c>
      <c r="B130" s="54" t="s">
        <v>324</v>
      </c>
      <c r="C130" s="55" t="s">
        <v>325</v>
      </c>
      <c r="D130" s="59" t="s">
        <v>326</v>
      </c>
      <c r="E130" s="57" t="s">
        <v>327</v>
      </c>
      <c r="F130" s="58"/>
      <c r="G130" s="58">
        <v>10349</v>
      </c>
      <c r="H130" s="58">
        <v>9238</v>
      </c>
      <c r="I130" s="58"/>
      <c r="J130" s="58">
        <v>15.2</v>
      </c>
      <c r="K130" s="58">
        <v>1006.24</v>
      </c>
    </row>
    <row r="131" spans="1:11" ht="46" x14ac:dyDescent="0.25">
      <c r="A131" s="53" t="s">
        <v>328</v>
      </c>
      <c r="B131" s="54" t="s">
        <v>329</v>
      </c>
      <c r="C131" s="55" t="s">
        <v>330</v>
      </c>
      <c r="D131" s="59" t="s">
        <v>331</v>
      </c>
      <c r="E131" s="57">
        <v>1.61</v>
      </c>
      <c r="F131" s="58"/>
      <c r="G131" s="58">
        <v>8868</v>
      </c>
      <c r="H131" s="58"/>
      <c r="I131" s="58"/>
      <c r="J131" s="58"/>
      <c r="K131" s="58"/>
    </row>
    <row r="132" spans="1:11" ht="46" x14ac:dyDescent="0.25">
      <c r="A132" s="53" t="s">
        <v>332</v>
      </c>
      <c r="B132" s="54" t="s">
        <v>333</v>
      </c>
      <c r="C132" s="55" t="s">
        <v>334</v>
      </c>
      <c r="D132" s="59" t="s">
        <v>335</v>
      </c>
      <c r="E132" s="57">
        <v>5.7</v>
      </c>
      <c r="F132" s="58"/>
      <c r="G132" s="58">
        <v>3547</v>
      </c>
      <c r="H132" s="58"/>
      <c r="I132" s="58"/>
      <c r="J132" s="58"/>
      <c r="K132" s="58"/>
    </row>
    <row r="133" spans="1:11" ht="57.5" x14ac:dyDescent="0.25">
      <c r="A133" s="53" t="s">
        <v>336</v>
      </c>
      <c r="B133" s="54" t="s">
        <v>337</v>
      </c>
      <c r="C133" s="55" t="s">
        <v>338</v>
      </c>
      <c r="D133" s="59" t="s">
        <v>335</v>
      </c>
      <c r="E133" s="57">
        <v>9.76</v>
      </c>
      <c r="F133" s="58"/>
      <c r="G133" s="58">
        <v>6073</v>
      </c>
      <c r="H133" s="58"/>
      <c r="I133" s="58"/>
      <c r="J133" s="58"/>
      <c r="K133" s="58"/>
    </row>
    <row r="134" spans="1:11" ht="34.5" x14ac:dyDescent="0.25">
      <c r="A134" s="53" t="s">
        <v>339</v>
      </c>
      <c r="B134" s="54" t="s">
        <v>340</v>
      </c>
      <c r="C134" s="55" t="s">
        <v>341</v>
      </c>
      <c r="D134" s="59" t="s">
        <v>342</v>
      </c>
      <c r="E134" s="57">
        <v>1.8</v>
      </c>
      <c r="F134" s="58"/>
      <c r="G134" s="58">
        <v>972</v>
      </c>
      <c r="H134" s="58"/>
      <c r="I134" s="58"/>
      <c r="J134" s="58"/>
      <c r="K134" s="58"/>
    </row>
    <row r="135" spans="1:11" ht="34.5" x14ac:dyDescent="0.25">
      <c r="A135" s="53" t="s">
        <v>343</v>
      </c>
      <c r="B135" s="54" t="s">
        <v>344</v>
      </c>
      <c r="C135" s="55" t="s">
        <v>345</v>
      </c>
      <c r="D135" s="59" t="s">
        <v>346</v>
      </c>
      <c r="E135" s="57">
        <v>4.3</v>
      </c>
      <c r="F135" s="58"/>
      <c r="G135" s="58">
        <v>262</v>
      </c>
      <c r="H135" s="58"/>
      <c r="I135" s="58"/>
      <c r="J135" s="58"/>
      <c r="K135" s="58"/>
    </row>
    <row r="136" spans="1:11" ht="34.5" x14ac:dyDescent="0.25">
      <c r="A136" s="53" t="s">
        <v>347</v>
      </c>
      <c r="B136" s="54" t="s">
        <v>348</v>
      </c>
      <c r="C136" s="55" t="s">
        <v>349</v>
      </c>
      <c r="D136" s="59" t="s">
        <v>346</v>
      </c>
      <c r="E136" s="57">
        <v>13.1</v>
      </c>
      <c r="F136" s="58"/>
      <c r="G136" s="58">
        <v>799</v>
      </c>
      <c r="H136" s="58"/>
      <c r="I136" s="58"/>
      <c r="J136" s="58"/>
      <c r="K136" s="58"/>
    </row>
    <row r="137" spans="1:11" ht="75.5" x14ac:dyDescent="0.25">
      <c r="A137" s="53" t="s">
        <v>350</v>
      </c>
      <c r="B137" s="54" t="s">
        <v>351</v>
      </c>
      <c r="C137" s="55" t="s">
        <v>352</v>
      </c>
      <c r="D137" s="59" t="s">
        <v>353</v>
      </c>
      <c r="E137" s="57" t="s">
        <v>354</v>
      </c>
      <c r="F137" s="57" t="s">
        <v>355</v>
      </c>
      <c r="G137" s="58">
        <v>406</v>
      </c>
      <c r="H137" s="58">
        <v>299</v>
      </c>
      <c r="I137" s="57" t="s">
        <v>356</v>
      </c>
      <c r="J137" s="58">
        <v>5.39</v>
      </c>
      <c r="K137" s="58">
        <v>31.8</v>
      </c>
    </row>
    <row r="138" spans="1:11" ht="75.5" x14ac:dyDescent="0.25">
      <c r="A138" s="53" t="s">
        <v>357</v>
      </c>
      <c r="B138" s="54" t="s">
        <v>358</v>
      </c>
      <c r="C138" s="55" t="s">
        <v>359</v>
      </c>
      <c r="D138" s="59" t="s">
        <v>360</v>
      </c>
      <c r="E138" s="57" t="s">
        <v>361</v>
      </c>
      <c r="F138" s="57" t="s">
        <v>70</v>
      </c>
      <c r="G138" s="58">
        <v>4306</v>
      </c>
      <c r="H138" s="58">
        <v>2918</v>
      </c>
      <c r="I138" s="57" t="s">
        <v>362</v>
      </c>
      <c r="J138" s="58">
        <v>6.29</v>
      </c>
      <c r="K138" s="58">
        <v>310.41000000000003</v>
      </c>
    </row>
    <row r="139" spans="1:11" ht="75.5" x14ac:dyDescent="0.25">
      <c r="A139" s="53" t="s">
        <v>363</v>
      </c>
      <c r="B139" s="54" t="s">
        <v>364</v>
      </c>
      <c r="C139" s="55" t="s">
        <v>365</v>
      </c>
      <c r="D139" s="59" t="s">
        <v>366</v>
      </c>
      <c r="E139" s="57" t="s">
        <v>367</v>
      </c>
      <c r="F139" s="57" t="s">
        <v>368</v>
      </c>
      <c r="G139" s="58">
        <v>750</v>
      </c>
      <c r="H139" s="58">
        <v>480</v>
      </c>
      <c r="I139" s="57" t="s">
        <v>369</v>
      </c>
      <c r="J139" s="58">
        <v>8.9600000000000009</v>
      </c>
      <c r="K139" s="58">
        <v>51.07</v>
      </c>
    </row>
    <row r="140" spans="1:11" ht="75.5" x14ac:dyDescent="0.25">
      <c r="A140" s="53" t="s">
        <v>370</v>
      </c>
      <c r="B140" s="54" t="s">
        <v>371</v>
      </c>
      <c r="C140" s="55" t="s">
        <v>372</v>
      </c>
      <c r="D140" s="59" t="s">
        <v>373</v>
      </c>
      <c r="E140" s="57" t="s">
        <v>374</v>
      </c>
      <c r="F140" s="57" t="s">
        <v>375</v>
      </c>
      <c r="G140" s="58">
        <v>697</v>
      </c>
      <c r="H140" s="58">
        <v>434</v>
      </c>
      <c r="I140" s="57" t="s">
        <v>376</v>
      </c>
      <c r="J140" s="58">
        <v>11.68</v>
      </c>
      <c r="K140" s="58">
        <v>46.14</v>
      </c>
    </row>
    <row r="141" spans="1:11" ht="75.5" x14ac:dyDescent="0.25">
      <c r="A141" s="53" t="s">
        <v>377</v>
      </c>
      <c r="B141" s="54" t="s">
        <v>378</v>
      </c>
      <c r="C141" s="55" t="s">
        <v>379</v>
      </c>
      <c r="D141" s="59" t="s">
        <v>380</v>
      </c>
      <c r="E141" s="57" t="s">
        <v>381</v>
      </c>
      <c r="F141" s="57" t="s">
        <v>382</v>
      </c>
      <c r="G141" s="58">
        <v>341</v>
      </c>
      <c r="H141" s="58">
        <v>176</v>
      </c>
      <c r="I141" s="57" t="s">
        <v>383</v>
      </c>
      <c r="J141" s="58">
        <v>14.4</v>
      </c>
      <c r="K141" s="58">
        <v>18.72</v>
      </c>
    </row>
    <row r="142" spans="1:11" ht="75.5" x14ac:dyDescent="0.25">
      <c r="A142" s="53" t="s">
        <v>384</v>
      </c>
      <c r="B142" s="54" t="s">
        <v>385</v>
      </c>
      <c r="C142" s="55" t="s">
        <v>386</v>
      </c>
      <c r="D142" s="59" t="s">
        <v>387</v>
      </c>
      <c r="E142" s="57" t="s">
        <v>388</v>
      </c>
      <c r="F142" s="57" t="s">
        <v>389</v>
      </c>
      <c r="G142" s="58">
        <v>3255</v>
      </c>
      <c r="H142" s="58">
        <v>1939</v>
      </c>
      <c r="I142" s="57" t="s">
        <v>390</v>
      </c>
      <c r="J142" s="58">
        <v>12.24</v>
      </c>
      <c r="K142" s="58">
        <v>206.24</v>
      </c>
    </row>
    <row r="143" spans="1:11" ht="52.5" x14ac:dyDescent="0.25">
      <c r="A143" s="53" t="s">
        <v>391</v>
      </c>
      <c r="B143" s="54" t="s">
        <v>392</v>
      </c>
      <c r="C143" s="55" t="s">
        <v>393</v>
      </c>
      <c r="D143" s="59" t="s">
        <v>394</v>
      </c>
      <c r="E143" s="57" t="s">
        <v>395</v>
      </c>
      <c r="F143" s="57" t="s">
        <v>396</v>
      </c>
      <c r="G143" s="58">
        <v>274</v>
      </c>
      <c r="H143" s="58">
        <v>166</v>
      </c>
      <c r="I143" s="57" t="s">
        <v>397</v>
      </c>
      <c r="J143" s="58">
        <v>23.52</v>
      </c>
      <c r="K143" s="58">
        <v>17.64</v>
      </c>
    </row>
    <row r="144" spans="1:11" ht="34.5" x14ac:dyDescent="0.25">
      <c r="A144" s="53" t="s">
        <v>398</v>
      </c>
      <c r="B144" s="54" t="s">
        <v>399</v>
      </c>
      <c r="C144" s="55" t="s">
        <v>400</v>
      </c>
      <c r="D144" s="56">
        <v>25</v>
      </c>
      <c r="E144" s="57">
        <v>150.71</v>
      </c>
      <c r="F144" s="58"/>
      <c r="G144" s="58">
        <v>3768</v>
      </c>
      <c r="H144" s="58"/>
      <c r="I144" s="58"/>
      <c r="J144" s="58"/>
      <c r="K144" s="58"/>
    </row>
    <row r="145" spans="1:11" ht="34.5" x14ac:dyDescent="0.25">
      <c r="A145" s="53" t="s">
        <v>401</v>
      </c>
      <c r="B145" s="54" t="s">
        <v>402</v>
      </c>
      <c r="C145" s="55" t="s">
        <v>403</v>
      </c>
      <c r="D145" s="59" t="s">
        <v>404</v>
      </c>
      <c r="E145" s="57">
        <v>37.44</v>
      </c>
      <c r="F145" s="58"/>
      <c r="G145" s="58">
        <v>1123</v>
      </c>
      <c r="H145" s="58"/>
      <c r="I145" s="58"/>
      <c r="J145" s="58"/>
      <c r="K145" s="58"/>
    </row>
    <row r="146" spans="1:11" ht="34.5" x14ac:dyDescent="0.25">
      <c r="A146" s="53" t="s">
        <v>405</v>
      </c>
      <c r="B146" s="54" t="s">
        <v>406</v>
      </c>
      <c r="C146" s="55" t="s">
        <v>407</v>
      </c>
      <c r="D146" s="56">
        <v>150</v>
      </c>
      <c r="E146" s="57">
        <v>22.21</v>
      </c>
      <c r="F146" s="58"/>
      <c r="G146" s="58">
        <v>3332</v>
      </c>
      <c r="H146" s="58"/>
      <c r="I146" s="58"/>
      <c r="J146" s="58"/>
      <c r="K146" s="58"/>
    </row>
    <row r="147" spans="1:11" ht="46" x14ac:dyDescent="0.25">
      <c r="A147" s="53" t="s">
        <v>408</v>
      </c>
      <c r="B147" s="54" t="s">
        <v>409</v>
      </c>
      <c r="C147" s="55" t="s">
        <v>410</v>
      </c>
      <c r="D147" s="56">
        <v>75</v>
      </c>
      <c r="E147" s="57">
        <v>24.28</v>
      </c>
      <c r="F147" s="58"/>
      <c r="G147" s="58">
        <v>1821</v>
      </c>
      <c r="H147" s="58"/>
      <c r="I147" s="58"/>
      <c r="J147" s="58"/>
      <c r="K147" s="58"/>
    </row>
    <row r="148" spans="1:11" ht="29.5" x14ac:dyDescent="0.25">
      <c r="A148" s="53" t="s">
        <v>411</v>
      </c>
      <c r="B148" s="54" t="s">
        <v>412</v>
      </c>
      <c r="C148" s="55" t="s">
        <v>413</v>
      </c>
      <c r="D148" s="59" t="s">
        <v>414</v>
      </c>
      <c r="E148" s="57">
        <v>19.100000000000001</v>
      </c>
      <c r="F148" s="58"/>
      <c r="G148" s="58">
        <v>38</v>
      </c>
      <c r="H148" s="58"/>
      <c r="I148" s="58"/>
      <c r="J148" s="58"/>
      <c r="K148" s="58"/>
    </row>
    <row r="149" spans="1:11" ht="29.5" x14ac:dyDescent="0.25">
      <c r="A149" s="53" t="s">
        <v>415</v>
      </c>
      <c r="B149" s="54" t="s">
        <v>416</v>
      </c>
      <c r="C149" s="55" t="s">
        <v>417</v>
      </c>
      <c r="D149" s="59" t="s">
        <v>418</v>
      </c>
      <c r="E149" s="57">
        <v>19778</v>
      </c>
      <c r="F149" s="58"/>
      <c r="G149" s="58">
        <v>267</v>
      </c>
      <c r="H149" s="58"/>
      <c r="I149" s="58"/>
      <c r="J149" s="58"/>
      <c r="K149" s="58"/>
    </row>
    <row r="150" spans="1:11" ht="34.5" x14ac:dyDescent="0.25">
      <c r="A150" s="53" t="s">
        <v>419</v>
      </c>
      <c r="B150" s="54" t="s">
        <v>420</v>
      </c>
      <c r="C150" s="55" t="s">
        <v>421</v>
      </c>
      <c r="D150" s="59" t="s">
        <v>422</v>
      </c>
      <c r="E150" s="57">
        <v>39.35</v>
      </c>
      <c r="F150" s="58"/>
      <c r="G150" s="58">
        <v>59</v>
      </c>
      <c r="H150" s="58"/>
      <c r="I150" s="58"/>
      <c r="J150" s="58"/>
      <c r="K150" s="58"/>
    </row>
    <row r="151" spans="1:11" ht="34.5" x14ac:dyDescent="0.25">
      <c r="A151" s="53" t="s">
        <v>423</v>
      </c>
      <c r="B151" s="54" t="s">
        <v>424</v>
      </c>
      <c r="C151" s="55" t="s">
        <v>425</v>
      </c>
      <c r="D151" s="59" t="s">
        <v>426</v>
      </c>
      <c r="E151" s="57">
        <v>28.97</v>
      </c>
      <c r="F151" s="58"/>
      <c r="G151" s="58">
        <v>101</v>
      </c>
      <c r="H151" s="58"/>
      <c r="I151" s="58"/>
      <c r="J151" s="58"/>
      <c r="K151" s="58"/>
    </row>
    <row r="152" spans="1:11" ht="75.5" x14ac:dyDescent="0.25">
      <c r="A152" s="53" t="s">
        <v>427</v>
      </c>
      <c r="B152" s="54" t="s">
        <v>428</v>
      </c>
      <c r="C152" s="55" t="s">
        <v>429</v>
      </c>
      <c r="D152" s="59" t="s">
        <v>430</v>
      </c>
      <c r="E152" s="57" t="s">
        <v>431</v>
      </c>
      <c r="F152" s="57" t="s">
        <v>432</v>
      </c>
      <c r="G152" s="58">
        <v>161</v>
      </c>
      <c r="H152" s="58">
        <v>87</v>
      </c>
      <c r="I152" s="57" t="s">
        <v>433</v>
      </c>
      <c r="J152" s="58">
        <v>9.2799999999999994</v>
      </c>
      <c r="K152" s="58">
        <v>9.2799999999999994</v>
      </c>
    </row>
    <row r="153" spans="1:11" ht="34.5" x14ac:dyDescent="0.25">
      <c r="A153" s="53" t="s">
        <v>434</v>
      </c>
      <c r="B153" s="54" t="s">
        <v>435</v>
      </c>
      <c r="C153" s="55" t="s">
        <v>436</v>
      </c>
      <c r="D153" s="59" t="s">
        <v>437</v>
      </c>
      <c r="E153" s="57">
        <v>11531.72</v>
      </c>
      <c r="F153" s="58"/>
      <c r="G153" s="58">
        <v>6940</v>
      </c>
      <c r="H153" s="58"/>
      <c r="I153" s="58"/>
      <c r="J153" s="58"/>
      <c r="K153" s="58"/>
    </row>
    <row r="154" spans="1:11" ht="34.5" x14ac:dyDescent="0.25">
      <c r="A154" s="53" t="s">
        <v>438</v>
      </c>
      <c r="B154" s="54" t="s">
        <v>439</v>
      </c>
      <c r="C154" s="55" t="s">
        <v>440</v>
      </c>
      <c r="D154" s="59" t="s">
        <v>441</v>
      </c>
      <c r="E154" s="57">
        <v>6920.41</v>
      </c>
      <c r="F154" s="58"/>
      <c r="G154" s="58">
        <v>18706</v>
      </c>
      <c r="H154" s="58"/>
      <c r="I154" s="58"/>
      <c r="J154" s="58"/>
      <c r="K154" s="58"/>
    </row>
    <row r="155" spans="1:11" ht="34.5" x14ac:dyDescent="0.25">
      <c r="A155" s="53" t="s">
        <v>442</v>
      </c>
      <c r="B155" s="54" t="s">
        <v>443</v>
      </c>
      <c r="C155" s="55" t="s">
        <v>444</v>
      </c>
      <c r="D155" s="59" t="s">
        <v>445</v>
      </c>
      <c r="E155" s="57">
        <v>10296.33</v>
      </c>
      <c r="F155" s="58"/>
      <c r="G155" s="58">
        <v>735</v>
      </c>
      <c r="H155" s="58"/>
      <c r="I155" s="58"/>
      <c r="J155" s="58"/>
      <c r="K155" s="58"/>
    </row>
    <row r="156" spans="1:11" ht="34.5" x14ac:dyDescent="0.25">
      <c r="A156" s="53" t="s">
        <v>446</v>
      </c>
      <c r="B156" s="54" t="s">
        <v>447</v>
      </c>
      <c r="C156" s="55" t="s">
        <v>448</v>
      </c>
      <c r="D156" s="59" t="s">
        <v>449</v>
      </c>
      <c r="E156" s="57">
        <v>15727.78</v>
      </c>
      <c r="F156" s="58"/>
      <c r="G156" s="58">
        <v>802</v>
      </c>
      <c r="H156" s="58"/>
      <c r="I156" s="58"/>
      <c r="J156" s="58"/>
      <c r="K156" s="58"/>
    </row>
    <row r="157" spans="1:11" ht="34.5" x14ac:dyDescent="0.25">
      <c r="A157" s="53" t="s">
        <v>450</v>
      </c>
      <c r="B157" s="54" t="s">
        <v>451</v>
      </c>
      <c r="C157" s="55" t="s">
        <v>452</v>
      </c>
      <c r="D157" s="59" t="s">
        <v>453</v>
      </c>
      <c r="E157" s="57">
        <v>7950.51</v>
      </c>
      <c r="F157" s="58"/>
      <c r="G157" s="58">
        <v>2838</v>
      </c>
      <c r="H157" s="58"/>
      <c r="I157" s="58"/>
      <c r="J157" s="58"/>
      <c r="K157" s="58"/>
    </row>
    <row r="158" spans="1:11" ht="34.5" x14ac:dyDescent="0.25">
      <c r="A158" s="53" t="s">
        <v>454</v>
      </c>
      <c r="B158" s="54" t="s">
        <v>455</v>
      </c>
      <c r="C158" s="55" t="s">
        <v>456</v>
      </c>
      <c r="D158" s="59" t="s">
        <v>457</v>
      </c>
      <c r="E158" s="57">
        <v>11836.8</v>
      </c>
      <c r="F158" s="58"/>
      <c r="G158" s="58">
        <v>25354</v>
      </c>
      <c r="H158" s="58"/>
      <c r="I158" s="58"/>
      <c r="J158" s="58"/>
      <c r="K158" s="58"/>
    </row>
    <row r="159" spans="1:11" ht="34.5" x14ac:dyDescent="0.25">
      <c r="A159" s="53" t="s">
        <v>458</v>
      </c>
      <c r="B159" s="54" t="s">
        <v>459</v>
      </c>
      <c r="C159" s="55" t="s">
        <v>460</v>
      </c>
      <c r="D159" s="59" t="s">
        <v>461</v>
      </c>
      <c r="E159" s="57">
        <v>23572.18</v>
      </c>
      <c r="F159" s="58"/>
      <c r="G159" s="58">
        <v>34863</v>
      </c>
      <c r="H159" s="58"/>
      <c r="I159" s="58"/>
      <c r="J159" s="58"/>
      <c r="K159" s="58"/>
    </row>
    <row r="160" spans="1:11" ht="34.5" x14ac:dyDescent="0.25">
      <c r="A160" s="53" t="s">
        <v>462</v>
      </c>
      <c r="B160" s="54" t="s">
        <v>463</v>
      </c>
      <c r="C160" s="55" t="s">
        <v>464</v>
      </c>
      <c r="D160" s="59" t="s">
        <v>465</v>
      </c>
      <c r="E160" s="57">
        <v>18047.849999999999</v>
      </c>
      <c r="F160" s="58"/>
      <c r="G160" s="58">
        <v>4418</v>
      </c>
      <c r="H160" s="58"/>
      <c r="I160" s="58"/>
      <c r="J160" s="58"/>
      <c r="K160" s="58"/>
    </row>
    <row r="161" spans="1:11" ht="34.5" x14ac:dyDescent="0.25">
      <c r="A161" s="53" t="s">
        <v>466</v>
      </c>
      <c r="B161" s="54" t="s">
        <v>467</v>
      </c>
      <c r="C161" s="55" t="s">
        <v>468</v>
      </c>
      <c r="D161" s="59" t="s">
        <v>469</v>
      </c>
      <c r="E161" s="57">
        <v>32823.49</v>
      </c>
      <c r="F161" s="58"/>
      <c r="G161" s="58">
        <v>5022</v>
      </c>
      <c r="H161" s="58"/>
      <c r="I161" s="58"/>
      <c r="J161" s="58"/>
      <c r="K161" s="58"/>
    </row>
    <row r="162" spans="1:11" ht="34.5" x14ac:dyDescent="0.25">
      <c r="A162" s="53" t="s">
        <v>470</v>
      </c>
      <c r="B162" s="54" t="s">
        <v>471</v>
      </c>
      <c r="C162" s="55" t="s">
        <v>472</v>
      </c>
      <c r="D162" s="59" t="s">
        <v>473</v>
      </c>
      <c r="E162" s="57">
        <v>25431.81</v>
      </c>
      <c r="F162" s="58"/>
      <c r="G162" s="58">
        <v>3372</v>
      </c>
      <c r="H162" s="58"/>
      <c r="I162" s="58"/>
      <c r="J162" s="58"/>
      <c r="K162" s="58"/>
    </row>
    <row r="163" spans="1:11" ht="34.5" x14ac:dyDescent="0.25">
      <c r="A163" s="53" t="s">
        <v>474</v>
      </c>
      <c r="B163" s="54" t="s">
        <v>475</v>
      </c>
      <c r="C163" s="55" t="s">
        <v>476</v>
      </c>
      <c r="D163" s="59" t="s">
        <v>477</v>
      </c>
      <c r="E163" s="57">
        <v>45607.75</v>
      </c>
      <c r="F163" s="58"/>
      <c r="G163" s="58">
        <v>10700</v>
      </c>
      <c r="H163" s="58"/>
      <c r="I163" s="58"/>
      <c r="J163" s="58"/>
      <c r="K163" s="58"/>
    </row>
    <row r="164" spans="1:11" ht="34.5" x14ac:dyDescent="0.25">
      <c r="A164" s="53" t="s">
        <v>478</v>
      </c>
      <c r="B164" s="54" t="s">
        <v>479</v>
      </c>
      <c r="C164" s="55" t="s">
        <v>480</v>
      </c>
      <c r="D164" s="59" t="s">
        <v>481</v>
      </c>
      <c r="E164" s="57">
        <v>64778.22</v>
      </c>
      <c r="F164" s="58"/>
      <c r="G164" s="58">
        <v>10902</v>
      </c>
      <c r="H164" s="58"/>
      <c r="I164" s="58"/>
      <c r="J164" s="58"/>
      <c r="K164" s="58"/>
    </row>
    <row r="165" spans="1:11" ht="34.5" x14ac:dyDescent="0.25">
      <c r="A165" s="53" t="s">
        <v>482</v>
      </c>
      <c r="B165" s="54" t="s">
        <v>483</v>
      </c>
      <c r="C165" s="55" t="s">
        <v>484</v>
      </c>
      <c r="D165" s="59" t="s">
        <v>485</v>
      </c>
      <c r="E165" s="57">
        <v>69309.47</v>
      </c>
      <c r="F165" s="58"/>
      <c r="G165" s="58">
        <v>7070</v>
      </c>
      <c r="H165" s="58"/>
      <c r="I165" s="58"/>
      <c r="J165" s="58"/>
      <c r="K165" s="58"/>
    </row>
    <row r="166" spans="1:11" ht="34.5" x14ac:dyDescent="0.25">
      <c r="A166" s="53" t="s">
        <v>486</v>
      </c>
      <c r="B166" s="54" t="s">
        <v>487</v>
      </c>
      <c r="C166" s="55" t="s">
        <v>488</v>
      </c>
      <c r="D166" s="59" t="s">
        <v>489</v>
      </c>
      <c r="E166" s="57">
        <v>94338.03</v>
      </c>
      <c r="F166" s="58"/>
      <c r="G166" s="58">
        <v>2887</v>
      </c>
      <c r="H166" s="58"/>
      <c r="I166" s="58"/>
      <c r="J166" s="58"/>
      <c r="K166" s="58"/>
    </row>
    <row r="167" spans="1:11" ht="34.5" x14ac:dyDescent="0.25">
      <c r="A167" s="53" t="s">
        <v>490</v>
      </c>
      <c r="B167" s="54" t="s">
        <v>491</v>
      </c>
      <c r="C167" s="55" t="s">
        <v>492</v>
      </c>
      <c r="D167" s="59" t="s">
        <v>493</v>
      </c>
      <c r="E167" s="57">
        <v>145345.32</v>
      </c>
      <c r="F167" s="58"/>
      <c r="G167" s="58">
        <v>8895</v>
      </c>
      <c r="H167" s="58"/>
      <c r="I167" s="58"/>
      <c r="J167" s="58"/>
      <c r="K167" s="58"/>
    </row>
    <row r="168" spans="1:11" ht="34.5" x14ac:dyDescent="0.25">
      <c r="A168" s="53" t="s">
        <v>494</v>
      </c>
      <c r="B168" s="54" t="s">
        <v>495</v>
      </c>
      <c r="C168" s="55" t="s">
        <v>496</v>
      </c>
      <c r="D168" s="59" t="s">
        <v>497</v>
      </c>
      <c r="E168" s="57">
        <v>150364.44</v>
      </c>
      <c r="F168" s="58"/>
      <c r="G168" s="58">
        <v>6135</v>
      </c>
      <c r="H168" s="58"/>
      <c r="I168" s="58"/>
      <c r="J168" s="58"/>
      <c r="K168" s="58"/>
    </row>
    <row r="169" spans="1:11" ht="52.5" x14ac:dyDescent="0.25">
      <c r="A169" s="53" t="s">
        <v>498</v>
      </c>
      <c r="B169" s="54" t="s">
        <v>499</v>
      </c>
      <c r="C169" s="55" t="s">
        <v>500</v>
      </c>
      <c r="D169" s="56">
        <v>2</v>
      </c>
      <c r="E169" s="57" t="s">
        <v>501</v>
      </c>
      <c r="F169" s="57" t="s">
        <v>502</v>
      </c>
      <c r="G169" s="58">
        <v>85</v>
      </c>
      <c r="H169" s="58">
        <v>9</v>
      </c>
      <c r="I169" s="57" t="s">
        <v>503</v>
      </c>
      <c r="J169" s="58">
        <v>0.52</v>
      </c>
      <c r="K169" s="58">
        <v>1.04</v>
      </c>
    </row>
    <row r="170" spans="1:11" ht="43.5" x14ac:dyDescent="0.25">
      <c r="A170" s="59" t="s">
        <v>504</v>
      </c>
      <c r="B170" s="54" t="s">
        <v>505</v>
      </c>
      <c r="C170" s="55" t="s">
        <v>506</v>
      </c>
      <c r="D170" s="56">
        <v>2</v>
      </c>
      <c r="E170" s="57" t="s">
        <v>507</v>
      </c>
      <c r="F170" s="58"/>
      <c r="G170" s="58">
        <v>408</v>
      </c>
      <c r="H170" s="58"/>
      <c r="I170" s="58"/>
      <c r="J170" s="58"/>
      <c r="K170" s="58"/>
    </row>
    <row r="171" spans="1:11" ht="20" x14ac:dyDescent="0.25">
      <c r="A171" s="52" t="s">
        <v>306</v>
      </c>
      <c r="B171" s="51"/>
      <c r="C171" s="51"/>
      <c r="D171" s="51"/>
      <c r="E171" s="51"/>
      <c r="F171" s="51"/>
      <c r="G171" s="57">
        <v>201701</v>
      </c>
      <c r="H171" s="57">
        <v>15746</v>
      </c>
      <c r="I171" s="57" t="s">
        <v>508</v>
      </c>
      <c r="J171" s="58"/>
      <c r="K171" s="57">
        <v>1698.58</v>
      </c>
    </row>
    <row r="172" spans="1:11" x14ac:dyDescent="0.25">
      <c r="A172" s="52" t="s">
        <v>308</v>
      </c>
      <c r="B172" s="51"/>
      <c r="C172" s="51"/>
      <c r="D172" s="51"/>
      <c r="E172" s="51"/>
      <c r="F172" s="51"/>
      <c r="G172" s="57">
        <v>15073</v>
      </c>
      <c r="H172" s="58"/>
      <c r="I172" s="58"/>
      <c r="J172" s="58"/>
      <c r="K172" s="58"/>
    </row>
    <row r="173" spans="1:11" x14ac:dyDescent="0.25">
      <c r="A173" s="52" t="s">
        <v>309</v>
      </c>
      <c r="B173" s="51"/>
      <c r="C173" s="51"/>
      <c r="D173" s="51"/>
      <c r="E173" s="51"/>
      <c r="F173" s="51"/>
      <c r="G173" s="57">
        <v>10314</v>
      </c>
      <c r="H173" s="58"/>
      <c r="I173" s="58"/>
      <c r="J173" s="58"/>
      <c r="K173" s="58"/>
    </row>
    <row r="174" spans="1:11" x14ac:dyDescent="0.25">
      <c r="A174" s="60" t="s">
        <v>509</v>
      </c>
      <c r="B174" s="51"/>
      <c r="C174" s="51"/>
      <c r="D174" s="51"/>
      <c r="E174" s="51"/>
      <c r="F174" s="51"/>
      <c r="G174" s="58"/>
      <c r="H174" s="58"/>
      <c r="I174" s="58"/>
      <c r="J174" s="58"/>
      <c r="K174" s="58"/>
    </row>
    <row r="175" spans="1:11" x14ac:dyDescent="0.25">
      <c r="A175" s="52" t="s">
        <v>311</v>
      </c>
      <c r="B175" s="51"/>
      <c r="C175" s="51"/>
      <c r="D175" s="51"/>
      <c r="E175" s="51"/>
      <c r="F175" s="51"/>
      <c r="G175" s="57">
        <v>226680</v>
      </c>
      <c r="H175" s="58"/>
      <c r="I175" s="58"/>
      <c r="J175" s="58"/>
      <c r="K175" s="57">
        <v>1698.58</v>
      </c>
    </row>
    <row r="176" spans="1:11" x14ac:dyDescent="0.25">
      <c r="A176" s="52" t="s">
        <v>312</v>
      </c>
      <c r="B176" s="51"/>
      <c r="C176" s="51"/>
      <c r="D176" s="51"/>
      <c r="E176" s="51"/>
      <c r="F176" s="51"/>
      <c r="G176" s="57">
        <v>408</v>
      </c>
      <c r="H176" s="58"/>
      <c r="I176" s="58"/>
      <c r="J176" s="58"/>
      <c r="K176" s="58"/>
    </row>
    <row r="177" spans="1:11" x14ac:dyDescent="0.25">
      <c r="A177" s="52" t="s">
        <v>313</v>
      </c>
      <c r="B177" s="51"/>
      <c r="C177" s="51"/>
      <c r="D177" s="51"/>
      <c r="E177" s="51"/>
      <c r="F177" s="51"/>
      <c r="G177" s="57">
        <v>227088</v>
      </c>
      <c r="H177" s="58"/>
      <c r="I177" s="58"/>
      <c r="J177" s="58"/>
      <c r="K177" s="57">
        <v>1698.58</v>
      </c>
    </row>
    <row r="178" spans="1:11" x14ac:dyDescent="0.25">
      <c r="A178" s="52" t="s">
        <v>314</v>
      </c>
      <c r="B178" s="51"/>
      <c r="C178" s="51"/>
      <c r="D178" s="51"/>
      <c r="E178" s="51"/>
      <c r="F178" s="51"/>
      <c r="G178" s="58"/>
      <c r="H178" s="58"/>
      <c r="I178" s="58"/>
      <c r="J178" s="58"/>
      <c r="K178" s="58"/>
    </row>
    <row r="179" spans="1:11" x14ac:dyDescent="0.25">
      <c r="A179" s="52" t="s">
        <v>315</v>
      </c>
      <c r="B179" s="51"/>
      <c r="C179" s="51"/>
      <c r="D179" s="51"/>
      <c r="E179" s="51"/>
      <c r="F179" s="51"/>
      <c r="G179" s="57">
        <v>184341</v>
      </c>
      <c r="H179" s="58"/>
      <c r="I179" s="58"/>
      <c r="J179" s="58"/>
      <c r="K179" s="58"/>
    </row>
    <row r="180" spans="1:11" x14ac:dyDescent="0.25">
      <c r="A180" s="52" t="s">
        <v>316</v>
      </c>
      <c r="B180" s="51"/>
      <c r="C180" s="51"/>
      <c r="D180" s="51"/>
      <c r="E180" s="51"/>
      <c r="F180" s="51"/>
      <c r="G180" s="57">
        <v>1206</v>
      </c>
      <c r="H180" s="58"/>
      <c r="I180" s="58"/>
      <c r="J180" s="58"/>
      <c r="K180" s="58"/>
    </row>
    <row r="181" spans="1:11" x14ac:dyDescent="0.25">
      <c r="A181" s="52" t="s">
        <v>317</v>
      </c>
      <c r="B181" s="51"/>
      <c r="C181" s="51"/>
      <c r="D181" s="51"/>
      <c r="E181" s="51"/>
      <c r="F181" s="51"/>
      <c r="G181" s="57">
        <v>15869</v>
      </c>
      <c r="H181" s="58"/>
      <c r="I181" s="58"/>
      <c r="J181" s="58"/>
      <c r="K181" s="58"/>
    </row>
    <row r="182" spans="1:11" x14ac:dyDescent="0.25">
      <c r="A182" s="52" t="s">
        <v>318</v>
      </c>
      <c r="B182" s="51"/>
      <c r="C182" s="51"/>
      <c r="D182" s="51"/>
      <c r="E182" s="51"/>
      <c r="F182" s="51"/>
      <c r="G182" s="57">
        <v>408</v>
      </c>
      <c r="H182" s="58"/>
      <c r="I182" s="58"/>
      <c r="J182" s="58"/>
      <c r="K182" s="58"/>
    </row>
    <row r="183" spans="1:11" x14ac:dyDescent="0.25">
      <c r="A183" s="52" t="s">
        <v>319</v>
      </c>
      <c r="B183" s="51"/>
      <c r="C183" s="51"/>
      <c r="D183" s="51"/>
      <c r="E183" s="51"/>
      <c r="F183" s="51"/>
      <c r="G183" s="57">
        <v>15073</v>
      </c>
      <c r="H183" s="58"/>
      <c r="I183" s="58"/>
      <c r="J183" s="58"/>
      <c r="K183" s="58"/>
    </row>
    <row r="184" spans="1:11" x14ac:dyDescent="0.25">
      <c r="A184" s="52" t="s">
        <v>320</v>
      </c>
      <c r="B184" s="51"/>
      <c r="C184" s="51"/>
      <c r="D184" s="51"/>
      <c r="E184" s="51"/>
      <c r="F184" s="51"/>
      <c r="G184" s="57">
        <v>10314</v>
      </c>
      <c r="H184" s="58"/>
      <c r="I184" s="58"/>
      <c r="J184" s="58"/>
      <c r="K184" s="58"/>
    </row>
    <row r="185" spans="1:11" x14ac:dyDescent="0.25">
      <c r="A185" s="60" t="s">
        <v>510</v>
      </c>
      <c r="B185" s="51"/>
      <c r="C185" s="51"/>
      <c r="D185" s="51"/>
      <c r="E185" s="51"/>
      <c r="F185" s="51"/>
      <c r="G185" s="61">
        <v>227088</v>
      </c>
      <c r="H185" s="58"/>
      <c r="I185" s="58"/>
      <c r="J185" s="58"/>
      <c r="K185" s="61">
        <v>1698.58</v>
      </c>
    </row>
    <row r="186" spans="1:11" ht="19.149999999999999" customHeight="1" x14ac:dyDescent="0.25">
      <c r="A186" s="50" t="s">
        <v>511</v>
      </c>
      <c r="B186" s="51"/>
      <c r="C186" s="51"/>
      <c r="D186" s="51"/>
      <c r="E186" s="51"/>
      <c r="F186" s="51"/>
      <c r="G186" s="51"/>
      <c r="H186" s="51"/>
      <c r="I186" s="51"/>
      <c r="J186" s="51"/>
      <c r="K186" s="51"/>
    </row>
    <row r="187" spans="1:11" ht="19.149999999999999" customHeight="1" x14ac:dyDescent="0.25">
      <c r="A187" s="52" t="s">
        <v>512</v>
      </c>
      <c r="B187" s="51"/>
      <c r="C187" s="51"/>
      <c r="D187" s="51"/>
      <c r="E187" s="51"/>
      <c r="F187" s="51"/>
      <c r="G187" s="51"/>
      <c r="H187" s="51"/>
      <c r="I187" s="51"/>
      <c r="J187" s="51"/>
      <c r="K187" s="51"/>
    </row>
    <row r="188" spans="1:11" ht="41" x14ac:dyDescent="0.25">
      <c r="A188" s="53" t="s">
        <v>513</v>
      </c>
      <c r="B188" s="54" t="s">
        <v>514</v>
      </c>
      <c r="C188" s="55" t="s">
        <v>515</v>
      </c>
      <c r="D188" s="59" t="s">
        <v>516</v>
      </c>
      <c r="E188" s="57" t="s">
        <v>517</v>
      </c>
      <c r="F188" s="57" t="s">
        <v>382</v>
      </c>
      <c r="G188" s="58">
        <v>53</v>
      </c>
      <c r="H188" s="58">
        <v>31</v>
      </c>
      <c r="I188" s="58">
        <v>1</v>
      </c>
      <c r="J188" s="58">
        <v>78.56</v>
      </c>
      <c r="K188" s="58">
        <v>3.14</v>
      </c>
    </row>
    <row r="189" spans="1:11" ht="69" x14ac:dyDescent="0.25">
      <c r="A189" s="53" t="s">
        <v>518</v>
      </c>
      <c r="B189" s="54" t="s">
        <v>519</v>
      </c>
      <c r="C189" s="55" t="s">
        <v>520</v>
      </c>
      <c r="D189" s="56">
        <v>2</v>
      </c>
      <c r="E189" s="57">
        <v>112.33</v>
      </c>
      <c r="F189" s="58"/>
      <c r="G189" s="58">
        <v>225</v>
      </c>
      <c r="H189" s="58"/>
      <c r="I189" s="58"/>
      <c r="J189" s="58"/>
      <c r="K189" s="58"/>
    </row>
    <row r="190" spans="1:11" ht="69" x14ac:dyDescent="0.25">
      <c r="A190" s="53" t="s">
        <v>521</v>
      </c>
      <c r="B190" s="54" t="s">
        <v>522</v>
      </c>
      <c r="C190" s="55" t="s">
        <v>523</v>
      </c>
      <c r="D190" s="56">
        <v>2</v>
      </c>
      <c r="E190" s="57">
        <v>1313.01</v>
      </c>
      <c r="F190" s="58"/>
      <c r="G190" s="58">
        <v>2626</v>
      </c>
      <c r="H190" s="58"/>
      <c r="I190" s="58"/>
      <c r="J190" s="58"/>
      <c r="K190" s="58"/>
    </row>
    <row r="191" spans="1:11" ht="75.5" x14ac:dyDescent="0.25">
      <c r="A191" s="53" t="s">
        <v>524</v>
      </c>
      <c r="B191" s="54" t="s">
        <v>525</v>
      </c>
      <c r="C191" s="55" t="s">
        <v>526</v>
      </c>
      <c r="D191" s="59" t="s">
        <v>527</v>
      </c>
      <c r="E191" s="57" t="s">
        <v>528</v>
      </c>
      <c r="F191" s="57" t="s">
        <v>529</v>
      </c>
      <c r="G191" s="58">
        <v>536</v>
      </c>
      <c r="H191" s="58">
        <v>273</v>
      </c>
      <c r="I191" s="57" t="s">
        <v>369</v>
      </c>
      <c r="J191" s="58">
        <v>70.64</v>
      </c>
      <c r="K191" s="58">
        <v>27.55</v>
      </c>
    </row>
    <row r="192" spans="1:11" ht="34.5" x14ac:dyDescent="0.25">
      <c r="A192" s="53" t="s">
        <v>530</v>
      </c>
      <c r="B192" s="54" t="s">
        <v>531</v>
      </c>
      <c r="C192" s="55" t="s">
        <v>532</v>
      </c>
      <c r="D192" s="56">
        <v>18</v>
      </c>
      <c r="E192" s="57">
        <v>15.48</v>
      </c>
      <c r="F192" s="58"/>
      <c r="G192" s="58">
        <v>279</v>
      </c>
      <c r="H192" s="58"/>
      <c r="I192" s="58"/>
      <c r="J192" s="58"/>
      <c r="K192" s="58"/>
    </row>
    <row r="193" spans="1:11" ht="57.5" x14ac:dyDescent="0.25">
      <c r="A193" s="53" t="s">
        <v>533</v>
      </c>
      <c r="B193" s="54" t="s">
        <v>534</v>
      </c>
      <c r="C193" s="55" t="s">
        <v>535</v>
      </c>
      <c r="D193" s="56">
        <v>5</v>
      </c>
      <c r="E193" s="57">
        <v>62.49</v>
      </c>
      <c r="F193" s="58"/>
      <c r="G193" s="58">
        <v>312</v>
      </c>
      <c r="H193" s="58"/>
      <c r="I193" s="58"/>
      <c r="J193" s="58"/>
      <c r="K193" s="58"/>
    </row>
    <row r="194" spans="1:11" ht="46" x14ac:dyDescent="0.25">
      <c r="A194" s="53" t="s">
        <v>536</v>
      </c>
      <c r="B194" s="54" t="s">
        <v>537</v>
      </c>
      <c r="C194" s="55" t="s">
        <v>538</v>
      </c>
      <c r="D194" s="56">
        <v>7</v>
      </c>
      <c r="E194" s="57">
        <v>929.38</v>
      </c>
      <c r="F194" s="58"/>
      <c r="G194" s="58">
        <v>6506</v>
      </c>
      <c r="H194" s="58"/>
      <c r="I194" s="58"/>
      <c r="J194" s="58"/>
      <c r="K194" s="58"/>
    </row>
    <row r="195" spans="1:11" ht="29.5" x14ac:dyDescent="0.25">
      <c r="A195" s="53" t="s">
        <v>539</v>
      </c>
      <c r="B195" s="54" t="s">
        <v>540</v>
      </c>
      <c r="C195" s="55" t="s">
        <v>541</v>
      </c>
      <c r="D195" s="56">
        <v>7</v>
      </c>
      <c r="E195" s="57">
        <v>70.91</v>
      </c>
      <c r="F195" s="58"/>
      <c r="G195" s="58">
        <v>496</v>
      </c>
      <c r="H195" s="58"/>
      <c r="I195" s="58"/>
      <c r="J195" s="58"/>
      <c r="K195" s="58"/>
    </row>
    <row r="196" spans="1:11" ht="34.5" x14ac:dyDescent="0.25">
      <c r="A196" s="53" t="s">
        <v>542</v>
      </c>
      <c r="B196" s="54" t="s">
        <v>543</v>
      </c>
      <c r="C196" s="55" t="s">
        <v>544</v>
      </c>
      <c r="D196" s="59" t="s">
        <v>545</v>
      </c>
      <c r="E196" s="57">
        <v>14.75</v>
      </c>
      <c r="F196" s="58"/>
      <c r="G196" s="58">
        <v>10</v>
      </c>
      <c r="H196" s="58"/>
      <c r="I196" s="58"/>
      <c r="J196" s="58"/>
      <c r="K196" s="58"/>
    </row>
    <row r="197" spans="1:11" ht="34.5" x14ac:dyDescent="0.25">
      <c r="A197" s="53" t="s">
        <v>546</v>
      </c>
      <c r="B197" s="54" t="s">
        <v>547</v>
      </c>
      <c r="C197" s="55" t="s">
        <v>548</v>
      </c>
      <c r="D197" s="59" t="s">
        <v>549</v>
      </c>
      <c r="E197" s="57">
        <v>138.31</v>
      </c>
      <c r="F197" s="58"/>
      <c r="G197" s="58">
        <v>2905</v>
      </c>
      <c r="H197" s="58"/>
      <c r="I197" s="58"/>
      <c r="J197" s="58"/>
      <c r="K197" s="58"/>
    </row>
    <row r="198" spans="1:11" ht="46" x14ac:dyDescent="0.25">
      <c r="A198" s="53" t="s">
        <v>550</v>
      </c>
      <c r="B198" s="54" t="s">
        <v>551</v>
      </c>
      <c r="C198" s="55" t="s">
        <v>552</v>
      </c>
      <c r="D198" s="56">
        <v>7</v>
      </c>
      <c r="E198" s="57">
        <v>973.47</v>
      </c>
      <c r="F198" s="58"/>
      <c r="G198" s="58">
        <v>6814</v>
      </c>
      <c r="H198" s="58"/>
      <c r="I198" s="58"/>
      <c r="J198" s="58"/>
      <c r="K198" s="58"/>
    </row>
    <row r="199" spans="1:11" ht="57.5" x14ac:dyDescent="0.25">
      <c r="A199" s="53" t="s">
        <v>553</v>
      </c>
      <c r="B199" s="54" t="s">
        <v>554</v>
      </c>
      <c r="C199" s="55" t="s">
        <v>555</v>
      </c>
      <c r="D199" s="56">
        <v>3</v>
      </c>
      <c r="E199" s="57">
        <v>20.83</v>
      </c>
      <c r="F199" s="58"/>
      <c r="G199" s="58">
        <v>62</v>
      </c>
      <c r="H199" s="58"/>
      <c r="I199" s="58"/>
      <c r="J199" s="58"/>
      <c r="K199" s="58"/>
    </row>
    <row r="200" spans="1:11" ht="46" x14ac:dyDescent="0.25">
      <c r="A200" s="53" t="s">
        <v>556</v>
      </c>
      <c r="B200" s="54" t="s">
        <v>557</v>
      </c>
      <c r="C200" s="55" t="s">
        <v>558</v>
      </c>
      <c r="D200" s="56">
        <v>10</v>
      </c>
      <c r="E200" s="57">
        <v>457.53</v>
      </c>
      <c r="F200" s="58"/>
      <c r="G200" s="58">
        <v>4575</v>
      </c>
      <c r="H200" s="58"/>
      <c r="I200" s="58"/>
      <c r="J200" s="58"/>
      <c r="K200" s="58"/>
    </row>
    <row r="201" spans="1:11" ht="46" x14ac:dyDescent="0.25">
      <c r="A201" s="53" t="s">
        <v>559</v>
      </c>
      <c r="B201" s="54" t="s">
        <v>560</v>
      </c>
      <c r="C201" s="55" t="s">
        <v>561</v>
      </c>
      <c r="D201" s="59" t="s">
        <v>562</v>
      </c>
      <c r="E201" s="57">
        <v>18.87</v>
      </c>
      <c r="F201" s="58"/>
      <c r="G201" s="58">
        <v>604</v>
      </c>
      <c r="H201" s="58"/>
      <c r="I201" s="58"/>
      <c r="J201" s="58"/>
      <c r="K201" s="58"/>
    </row>
    <row r="202" spans="1:11" ht="64" x14ac:dyDescent="0.25">
      <c r="A202" s="53" t="s">
        <v>563</v>
      </c>
      <c r="B202" s="54" t="s">
        <v>564</v>
      </c>
      <c r="C202" s="55" t="s">
        <v>565</v>
      </c>
      <c r="D202" s="59" t="s">
        <v>566</v>
      </c>
      <c r="E202" s="57" t="s">
        <v>567</v>
      </c>
      <c r="F202" s="57" t="s">
        <v>568</v>
      </c>
      <c r="G202" s="58">
        <v>349</v>
      </c>
      <c r="H202" s="58">
        <v>293</v>
      </c>
      <c r="I202" s="57" t="s">
        <v>569</v>
      </c>
      <c r="J202" s="58">
        <v>95.2</v>
      </c>
      <c r="K202" s="58">
        <v>29.51</v>
      </c>
    </row>
    <row r="203" spans="1:11" ht="46" x14ac:dyDescent="0.25">
      <c r="A203" s="53" t="s">
        <v>570</v>
      </c>
      <c r="B203" s="54" t="s">
        <v>571</v>
      </c>
      <c r="C203" s="55" t="s">
        <v>572</v>
      </c>
      <c r="D203" s="56">
        <v>31</v>
      </c>
      <c r="E203" s="57">
        <v>174.82</v>
      </c>
      <c r="F203" s="58"/>
      <c r="G203" s="58">
        <v>5419</v>
      </c>
      <c r="H203" s="58"/>
      <c r="I203" s="58"/>
      <c r="J203" s="58"/>
      <c r="K203" s="58"/>
    </row>
    <row r="204" spans="1:11" ht="46" x14ac:dyDescent="0.25">
      <c r="A204" s="53" t="s">
        <v>573</v>
      </c>
      <c r="B204" s="54" t="s">
        <v>560</v>
      </c>
      <c r="C204" s="55" t="s">
        <v>574</v>
      </c>
      <c r="D204" s="56">
        <v>31</v>
      </c>
      <c r="E204" s="57">
        <v>18.87</v>
      </c>
      <c r="F204" s="58"/>
      <c r="G204" s="58">
        <v>585</v>
      </c>
      <c r="H204" s="58"/>
      <c r="I204" s="58"/>
      <c r="J204" s="58"/>
      <c r="K204" s="58"/>
    </row>
    <row r="205" spans="1:11" ht="75.5" x14ac:dyDescent="0.25">
      <c r="A205" s="53" t="s">
        <v>575</v>
      </c>
      <c r="B205" s="54" t="s">
        <v>576</v>
      </c>
      <c r="C205" s="55" t="s">
        <v>577</v>
      </c>
      <c r="D205" s="59" t="s">
        <v>516</v>
      </c>
      <c r="E205" s="57" t="s">
        <v>578</v>
      </c>
      <c r="F205" s="57" t="s">
        <v>579</v>
      </c>
      <c r="G205" s="58">
        <v>54</v>
      </c>
      <c r="H205" s="58">
        <v>30</v>
      </c>
      <c r="I205" s="57" t="s">
        <v>61</v>
      </c>
      <c r="J205" s="58">
        <v>74.73</v>
      </c>
      <c r="K205" s="58">
        <v>2.99</v>
      </c>
    </row>
    <row r="206" spans="1:11" ht="34.5" x14ac:dyDescent="0.25">
      <c r="A206" s="53" t="s">
        <v>580</v>
      </c>
      <c r="B206" s="54" t="s">
        <v>581</v>
      </c>
      <c r="C206" s="55" t="s">
        <v>582</v>
      </c>
      <c r="D206" s="56">
        <v>4</v>
      </c>
      <c r="E206" s="57">
        <v>1078.25</v>
      </c>
      <c r="F206" s="58"/>
      <c r="G206" s="58">
        <v>4313</v>
      </c>
      <c r="H206" s="58"/>
      <c r="I206" s="58"/>
      <c r="J206" s="58"/>
      <c r="K206" s="58"/>
    </row>
    <row r="207" spans="1:11" ht="34.5" x14ac:dyDescent="0.25">
      <c r="A207" s="53" t="s">
        <v>583</v>
      </c>
      <c r="B207" s="54" t="s">
        <v>584</v>
      </c>
      <c r="C207" s="55" t="s">
        <v>585</v>
      </c>
      <c r="D207" s="59" t="s">
        <v>586</v>
      </c>
      <c r="E207" s="57">
        <v>226.65</v>
      </c>
      <c r="F207" s="58"/>
      <c r="G207" s="58">
        <v>91</v>
      </c>
      <c r="H207" s="58"/>
      <c r="I207" s="58"/>
      <c r="J207" s="58"/>
      <c r="K207" s="58"/>
    </row>
    <row r="208" spans="1:11" ht="64" x14ac:dyDescent="0.25">
      <c r="A208" s="53" t="s">
        <v>587</v>
      </c>
      <c r="B208" s="54" t="s">
        <v>588</v>
      </c>
      <c r="C208" s="55" t="s">
        <v>589</v>
      </c>
      <c r="D208" s="59" t="s">
        <v>590</v>
      </c>
      <c r="E208" s="57" t="s">
        <v>591</v>
      </c>
      <c r="F208" s="57" t="s">
        <v>592</v>
      </c>
      <c r="G208" s="58">
        <v>2138</v>
      </c>
      <c r="H208" s="58">
        <v>970</v>
      </c>
      <c r="I208" s="57" t="s">
        <v>593</v>
      </c>
      <c r="J208" s="58">
        <v>232.8</v>
      </c>
      <c r="K208" s="58">
        <v>97.78</v>
      </c>
    </row>
    <row r="209" spans="1:11" ht="46" x14ac:dyDescent="0.25">
      <c r="A209" s="53" t="s">
        <v>594</v>
      </c>
      <c r="B209" s="54" t="s">
        <v>595</v>
      </c>
      <c r="C209" s="55" t="s">
        <v>596</v>
      </c>
      <c r="D209" s="56">
        <v>42</v>
      </c>
      <c r="E209" s="57">
        <v>637.41999999999996</v>
      </c>
      <c r="F209" s="58"/>
      <c r="G209" s="58">
        <v>26772</v>
      </c>
      <c r="H209" s="58"/>
      <c r="I209" s="58"/>
      <c r="J209" s="58"/>
      <c r="K209" s="58"/>
    </row>
    <row r="210" spans="1:11" ht="34.5" x14ac:dyDescent="0.25">
      <c r="A210" s="53" t="s">
        <v>597</v>
      </c>
      <c r="B210" s="54" t="s">
        <v>598</v>
      </c>
      <c r="C210" s="55" t="s">
        <v>599</v>
      </c>
      <c r="D210" s="59" t="s">
        <v>600</v>
      </c>
      <c r="E210" s="57">
        <v>176.1</v>
      </c>
      <c r="F210" s="58"/>
      <c r="G210" s="58">
        <v>564</v>
      </c>
      <c r="H210" s="58"/>
      <c r="I210" s="58"/>
      <c r="J210" s="58"/>
      <c r="K210" s="58"/>
    </row>
    <row r="211" spans="1:11" ht="34.5" x14ac:dyDescent="0.25">
      <c r="A211" s="53" t="s">
        <v>601</v>
      </c>
      <c r="B211" s="54" t="s">
        <v>602</v>
      </c>
      <c r="C211" s="55" t="s">
        <v>603</v>
      </c>
      <c r="D211" s="59" t="s">
        <v>604</v>
      </c>
      <c r="E211" s="57">
        <v>227.69</v>
      </c>
      <c r="F211" s="58"/>
      <c r="G211" s="58">
        <v>228</v>
      </c>
      <c r="H211" s="58"/>
      <c r="I211" s="58"/>
      <c r="J211" s="58"/>
      <c r="K211" s="58"/>
    </row>
    <row r="212" spans="1:11" ht="52.5" x14ac:dyDescent="0.25">
      <c r="A212" s="53" t="s">
        <v>605</v>
      </c>
      <c r="B212" s="54" t="s">
        <v>606</v>
      </c>
      <c r="C212" s="55" t="s">
        <v>607</v>
      </c>
      <c r="D212" s="59" t="s">
        <v>608</v>
      </c>
      <c r="E212" s="57" t="s">
        <v>609</v>
      </c>
      <c r="F212" s="57" t="s">
        <v>382</v>
      </c>
      <c r="G212" s="58">
        <v>94</v>
      </c>
      <c r="H212" s="58">
        <v>77</v>
      </c>
      <c r="I212" s="57" t="s">
        <v>61</v>
      </c>
      <c r="J212" s="58">
        <v>70.400000000000006</v>
      </c>
      <c r="K212" s="58">
        <v>7.74</v>
      </c>
    </row>
    <row r="213" spans="1:11" ht="34.5" x14ac:dyDescent="0.25">
      <c r="A213" s="53" t="s">
        <v>610</v>
      </c>
      <c r="B213" s="54" t="s">
        <v>611</v>
      </c>
      <c r="C213" s="55" t="s">
        <v>612</v>
      </c>
      <c r="D213" s="56">
        <v>11</v>
      </c>
      <c r="E213" s="57">
        <v>739.03</v>
      </c>
      <c r="F213" s="58"/>
      <c r="G213" s="58">
        <v>8129</v>
      </c>
      <c r="H213" s="58"/>
      <c r="I213" s="58"/>
      <c r="J213" s="58"/>
      <c r="K213" s="58"/>
    </row>
    <row r="214" spans="1:11" ht="46" x14ac:dyDescent="0.25">
      <c r="A214" s="53" t="s">
        <v>613</v>
      </c>
      <c r="B214" s="54" t="s">
        <v>560</v>
      </c>
      <c r="C214" s="55" t="s">
        <v>574</v>
      </c>
      <c r="D214" s="56">
        <v>11</v>
      </c>
      <c r="E214" s="57">
        <v>18.87</v>
      </c>
      <c r="F214" s="58"/>
      <c r="G214" s="58">
        <v>208</v>
      </c>
      <c r="H214" s="58"/>
      <c r="I214" s="58"/>
      <c r="J214" s="58"/>
      <c r="K214" s="58"/>
    </row>
    <row r="215" spans="1:11" ht="64" x14ac:dyDescent="0.25">
      <c r="A215" s="53" t="s">
        <v>614</v>
      </c>
      <c r="B215" s="54" t="s">
        <v>615</v>
      </c>
      <c r="C215" s="55" t="s">
        <v>616</v>
      </c>
      <c r="D215" s="59" t="s">
        <v>617</v>
      </c>
      <c r="E215" s="57" t="s">
        <v>618</v>
      </c>
      <c r="F215" s="57" t="s">
        <v>619</v>
      </c>
      <c r="G215" s="58">
        <v>2154</v>
      </c>
      <c r="H215" s="58">
        <v>1298</v>
      </c>
      <c r="I215" s="57" t="s">
        <v>620</v>
      </c>
      <c r="J215" s="58">
        <v>176.8</v>
      </c>
      <c r="K215" s="58">
        <v>130.83000000000001</v>
      </c>
    </row>
    <row r="216" spans="1:11" ht="46" x14ac:dyDescent="0.25">
      <c r="A216" s="53" t="s">
        <v>621</v>
      </c>
      <c r="B216" s="54" t="s">
        <v>622</v>
      </c>
      <c r="C216" s="55" t="s">
        <v>623</v>
      </c>
      <c r="D216" s="56">
        <v>74</v>
      </c>
      <c r="E216" s="57">
        <v>344.49</v>
      </c>
      <c r="F216" s="58"/>
      <c r="G216" s="58">
        <v>25492</v>
      </c>
      <c r="H216" s="58"/>
      <c r="I216" s="58"/>
      <c r="J216" s="58"/>
      <c r="K216" s="58"/>
    </row>
    <row r="217" spans="1:11" ht="64" x14ac:dyDescent="0.25">
      <c r="A217" s="53" t="s">
        <v>624</v>
      </c>
      <c r="B217" s="54" t="s">
        <v>625</v>
      </c>
      <c r="C217" s="55" t="s">
        <v>626</v>
      </c>
      <c r="D217" s="59" t="s">
        <v>627</v>
      </c>
      <c r="E217" s="57" t="s">
        <v>628</v>
      </c>
      <c r="F217" s="57" t="s">
        <v>629</v>
      </c>
      <c r="G217" s="58">
        <v>598</v>
      </c>
      <c r="H217" s="58">
        <v>381</v>
      </c>
      <c r="I217" s="57" t="s">
        <v>630</v>
      </c>
      <c r="J217" s="58">
        <v>213.6</v>
      </c>
      <c r="K217" s="58">
        <v>38.450000000000003</v>
      </c>
    </row>
    <row r="218" spans="1:11" ht="46" x14ac:dyDescent="0.25">
      <c r="A218" s="53" t="s">
        <v>631</v>
      </c>
      <c r="B218" s="54" t="s">
        <v>632</v>
      </c>
      <c r="C218" s="55" t="s">
        <v>633</v>
      </c>
      <c r="D218" s="56">
        <v>18</v>
      </c>
      <c r="E218" s="57">
        <v>347.21</v>
      </c>
      <c r="F218" s="58"/>
      <c r="G218" s="58">
        <v>6250</v>
      </c>
      <c r="H218" s="58"/>
      <c r="I218" s="58"/>
      <c r="J218" s="58"/>
      <c r="K218" s="58"/>
    </row>
    <row r="219" spans="1:11" ht="34.5" x14ac:dyDescent="0.25">
      <c r="A219" s="53" t="s">
        <v>634</v>
      </c>
      <c r="B219" s="54" t="s">
        <v>635</v>
      </c>
      <c r="C219" s="55" t="s">
        <v>636</v>
      </c>
      <c r="D219" s="59" t="s">
        <v>637</v>
      </c>
      <c r="E219" s="57">
        <v>23.06</v>
      </c>
      <c r="F219" s="58"/>
      <c r="G219" s="58">
        <v>507</v>
      </c>
      <c r="H219" s="58"/>
      <c r="I219" s="58"/>
      <c r="J219" s="58"/>
      <c r="K219" s="58"/>
    </row>
    <row r="220" spans="1:11" ht="75.5" x14ac:dyDescent="0.25">
      <c r="A220" s="53" t="s">
        <v>638</v>
      </c>
      <c r="B220" s="54" t="s">
        <v>639</v>
      </c>
      <c r="C220" s="55" t="s">
        <v>640</v>
      </c>
      <c r="D220" s="59" t="s">
        <v>641</v>
      </c>
      <c r="E220" s="57" t="s">
        <v>642</v>
      </c>
      <c r="F220" s="57" t="s">
        <v>643</v>
      </c>
      <c r="G220" s="58">
        <v>1947</v>
      </c>
      <c r="H220" s="58">
        <v>1015</v>
      </c>
      <c r="I220" s="57" t="s">
        <v>644</v>
      </c>
      <c r="J220" s="58">
        <v>78.08</v>
      </c>
      <c r="K220" s="58">
        <v>102.28</v>
      </c>
    </row>
    <row r="221" spans="1:11" ht="34.5" x14ac:dyDescent="0.25">
      <c r="A221" s="53" t="s">
        <v>645</v>
      </c>
      <c r="B221" s="54" t="s">
        <v>646</v>
      </c>
      <c r="C221" s="55" t="s">
        <v>647</v>
      </c>
      <c r="D221" s="56">
        <v>109</v>
      </c>
      <c r="E221" s="57">
        <v>399.63</v>
      </c>
      <c r="F221" s="58"/>
      <c r="G221" s="58">
        <v>43560</v>
      </c>
      <c r="H221" s="58"/>
      <c r="I221" s="58"/>
      <c r="J221" s="58"/>
      <c r="K221" s="58"/>
    </row>
    <row r="222" spans="1:11" ht="34.5" x14ac:dyDescent="0.25">
      <c r="A222" s="53" t="s">
        <v>648</v>
      </c>
      <c r="B222" s="54" t="s">
        <v>649</v>
      </c>
      <c r="C222" s="55" t="s">
        <v>650</v>
      </c>
      <c r="D222" s="56">
        <v>4</v>
      </c>
      <c r="E222" s="57">
        <v>521.25</v>
      </c>
      <c r="F222" s="58"/>
      <c r="G222" s="58">
        <v>2085</v>
      </c>
      <c r="H222" s="58"/>
      <c r="I222" s="58"/>
      <c r="J222" s="58"/>
      <c r="K222" s="58"/>
    </row>
    <row r="223" spans="1:11" ht="34.5" x14ac:dyDescent="0.25">
      <c r="A223" s="53" t="s">
        <v>651</v>
      </c>
      <c r="B223" s="54" t="s">
        <v>652</v>
      </c>
      <c r="C223" s="55" t="s">
        <v>653</v>
      </c>
      <c r="D223" s="56">
        <v>18</v>
      </c>
      <c r="E223" s="57">
        <v>686.32</v>
      </c>
      <c r="F223" s="58"/>
      <c r="G223" s="58">
        <v>12354</v>
      </c>
      <c r="H223" s="58"/>
      <c r="I223" s="58"/>
      <c r="J223" s="58"/>
      <c r="K223" s="58"/>
    </row>
    <row r="224" spans="1:11" ht="52.5" x14ac:dyDescent="0.25">
      <c r="A224" s="53" t="s">
        <v>654</v>
      </c>
      <c r="B224" s="54" t="s">
        <v>655</v>
      </c>
      <c r="C224" s="55" t="s">
        <v>656</v>
      </c>
      <c r="D224" s="59" t="s">
        <v>286</v>
      </c>
      <c r="E224" s="57" t="s">
        <v>657</v>
      </c>
      <c r="F224" s="57" t="s">
        <v>382</v>
      </c>
      <c r="G224" s="58">
        <v>151</v>
      </c>
      <c r="H224" s="58">
        <v>129</v>
      </c>
      <c r="I224" s="57" t="s">
        <v>297</v>
      </c>
      <c r="J224" s="58">
        <v>92.8</v>
      </c>
      <c r="K224" s="58">
        <v>12.99</v>
      </c>
    </row>
    <row r="225" spans="1:11" ht="34.5" x14ac:dyDescent="0.25">
      <c r="A225" s="53" t="s">
        <v>658</v>
      </c>
      <c r="B225" s="54" t="s">
        <v>659</v>
      </c>
      <c r="C225" s="55" t="s">
        <v>660</v>
      </c>
      <c r="D225" s="56">
        <v>14</v>
      </c>
      <c r="E225" s="57">
        <v>584.73</v>
      </c>
      <c r="F225" s="58"/>
      <c r="G225" s="58">
        <v>8186</v>
      </c>
      <c r="H225" s="58"/>
      <c r="I225" s="58"/>
      <c r="J225" s="58"/>
      <c r="K225" s="58"/>
    </row>
    <row r="226" spans="1:11" ht="46" x14ac:dyDescent="0.25">
      <c r="A226" s="53" t="s">
        <v>661</v>
      </c>
      <c r="B226" s="54" t="s">
        <v>662</v>
      </c>
      <c r="C226" s="55" t="s">
        <v>663</v>
      </c>
      <c r="D226" s="59" t="s">
        <v>664</v>
      </c>
      <c r="E226" s="57">
        <v>61.59</v>
      </c>
      <c r="F226" s="58"/>
      <c r="G226" s="58">
        <v>172</v>
      </c>
      <c r="H226" s="58"/>
      <c r="I226" s="58"/>
      <c r="J226" s="58"/>
      <c r="K226" s="58"/>
    </row>
    <row r="227" spans="1:11" ht="52.5" x14ac:dyDescent="0.25">
      <c r="A227" s="53" t="s">
        <v>665</v>
      </c>
      <c r="B227" s="54" t="s">
        <v>655</v>
      </c>
      <c r="C227" s="55" t="s">
        <v>666</v>
      </c>
      <c r="D227" s="59" t="s">
        <v>667</v>
      </c>
      <c r="E227" s="57" t="s">
        <v>657</v>
      </c>
      <c r="F227" s="57" t="s">
        <v>382</v>
      </c>
      <c r="G227" s="58">
        <v>334</v>
      </c>
      <c r="H227" s="58">
        <v>285</v>
      </c>
      <c r="I227" s="57" t="s">
        <v>668</v>
      </c>
      <c r="J227" s="58">
        <v>92.8</v>
      </c>
      <c r="K227" s="58">
        <v>28.77</v>
      </c>
    </row>
    <row r="228" spans="1:11" ht="46" x14ac:dyDescent="0.25">
      <c r="A228" s="53" t="s">
        <v>669</v>
      </c>
      <c r="B228" s="54" t="s">
        <v>670</v>
      </c>
      <c r="C228" s="55" t="s">
        <v>671</v>
      </c>
      <c r="D228" s="56">
        <v>9</v>
      </c>
      <c r="E228" s="57">
        <v>250.95</v>
      </c>
      <c r="F228" s="58"/>
      <c r="G228" s="58">
        <v>2259</v>
      </c>
      <c r="H228" s="58"/>
      <c r="I228" s="58"/>
      <c r="J228" s="58"/>
      <c r="K228" s="58"/>
    </row>
    <row r="229" spans="1:11" ht="57.5" x14ac:dyDescent="0.25">
      <c r="A229" s="53" t="s">
        <v>672</v>
      </c>
      <c r="B229" s="54" t="s">
        <v>673</v>
      </c>
      <c r="C229" s="55" t="s">
        <v>674</v>
      </c>
      <c r="D229" s="56">
        <v>6</v>
      </c>
      <c r="E229" s="57">
        <v>233.77</v>
      </c>
      <c r="F229" s="58"/>
      <c r="G229" s="58">
        <v>1403</v>
      </c>
      <c r="H229" s="58"/>
      <c r="I229" s="58"/>
      <c r="J229" s="58"/>
      <c r="K229" s="58"/>
    </row>
    <row r="230" spans="1:11" ht="57.5" x14ac:dyDescent="0.25">
      <c r="A230" s="53" t="s">
        <v>675</v>
      </c>
      <c r="B230" s="54" t="s">
        <v>676</v>
      </c>
      <c r="C230" s="55" t="s">
        <v>677</v>
      </c>
      <c r="D230" s="56">
        <v>8</v>
      </c>
      <c r="E230" s="57">
        <v>208.15</v>
      </c>
      <c r="F230" s="58"/>
      <c r="G230" s="58">
        <v>1665</v>
      </c>
      <c r="H230" s="58"/>
      <c r="I230" s="58"/>
      <c r="J230" s="58"/>
      <c r="K230" s="58"/>
    </row>
    <row r="231" spans="1:11" ht="57.5" x14ac:dyDescent="0.25">
      <c r="A231" s="53" t="s">
        <v>678</v>
      </c>
      <c r="B231" s="54" t="s">
        <v>679</v>
      </c>
      <c r="C231" s="55" t="s">
        <v>680</v>
      </c>
      <c r="D231" s="56">
        <v>8</v>
      </c>
      <c r="E231" s="57">
        <v>212.26</v>
      </c>
      <c r="F231" s="58"/>
      <c r="G231" s="58">
        <v>1698</v>
      </c>
      <c r="H231" s="58"/>
      <c r="I231" s="58"/>
      <c r="J231" s="58"/>
      <c r="K231" s="58"/>
    </row>
    <row r="232" spans="1:11" ht="64" x14ac:dyDescent="0.25">
      <c r="A232" s="53" t="s">
        <v>681</v>
      </c>
      <c r="B232" s="54" t="s">
        <v>682</v>
      </c>
      <c r="C232" s="55" t="s">
        <v>683</v>
      </c>
      <c r="D232" s="59" t="s">
        <v>684</v>
      </c>
      <c r="E232" s="57" t="s">
        <v>685</v>
      </c>
      <c r="F232" s="57" t="s">
        <v>686</v>
      </c>
      <c r="G232" s="58">
        <v>503</v>
      </c>
      <c r="H232" s="58">
        <v>443</v>
      </c>
      <c r="I232" s="57" t="s">
        <v>687</v>
      </c>
      <c r="J232" s="58">
        <v>135.19999999999999</v>
      </c>
      <c r="K232" s="58">
        <v>44.62</v>
      </c>
    </row>
    <row r="233" spans="1:11" ht="46" x14ac:dyDescent="0.25">
      <c r="A233" s="53" t="s">
        <v>688</v>
      </c>
      <c r="B233" s="54" t="s">
        <v>689</v>
      </c>
      <c r="C233" s="55" t="s">
        <v>690</v>
      </c>
      <c r="D233" s="56">
        <v>33</v>
      </c>
      <c r="E233" s="57">
        <v>335.68</v>
      </c>
      <c r="F233" s="58"/>
      <c r="G233" s="58">
        <v>11077</v>
      </c>
      <c r="H233" s="58"/>
      <c r="I233" s="58"/>
      <c r="J233" s="58"/>
      <c r="K233" s="58"/>
    </row>
    <row r="234" spans="1:11" ht="34.5" x14ac:dyDescent="0.25">
      <c r="A234" s="53" t="s">
        <v>691</v>
      </c>
      <c r="B234" s="54" t="s">
        <v>635</v>
      </c>
      <c r="C234" s="55" t="s">
        <v>636</v>
      </c>
      <c r="D234" s="59" t="s">
        <v>692</v>
      </c>
      <c r="E234" s="57">
        <v>23.06</v>
      </c>
      <c r="F234" s="58"/>
      <c r="G234" s="58">
        <v>374</v>
      </c>
      <c r="H234" s="58"/>
      <c r="I234" s="58"/>
      <c r="J234" s="58"/>
      <c r="K234" s="58"/>
    </row>
    <row r="235" spans="1:11" ht="46" x14ac:dyDescent="0.25">
      <c r="A235" s="53" t="s">
        <v>693</v>
      </c>
      <c r="B235" s="54" t="s">
        <v>662</v>
      </c>
      <c r="C235" s="55" t="s">
        <v>663</v>
      </c>
      <c r="D235" s="59" t="s">
        <v>694</v>
      </c>
      <c r="E235" s="57">
        <v>61.59</v>
      </c>
      <c r="F235" s="58"/>
      <c r="G235" s="58">
        <v>197</v>
      </c>
      <c r="H235" s="58"/>
      <c r="I235" s="58"/>
      <c r="J235" s="58"/>
      <c r="K235" s="58"/>
    </row>
    <row r="236" spans="1:11" ht="41" x14ac:dyDescent="0.25">
      <c r="A236" s="53" t="s">
        <v>695</v>
      </c>
      <c r="B236" s="54" t="s">
        <v>696</v>
      </c>
      <c r="C236" s="55" t="s">
        <v>697</v>
      </c>
      <c r="D236" s="59" t="s">
        <v>698</v>
      </c>
      <c r="E236" s="57" t="s">
        <v>699</v>
      </c>
      <c r="F236" s="57" t="s">
        <v>700</v>
      </c>
      <c r="G236" s="58">
        <v>576</v>
      </c>
      <c r="H236" s="58">
        <v>352</v>
      </c>
      <c r="I236" s="57" t="s">
        <v>701</v>
      </c>
      <c r="J236" s="58">
        <v>68.239999999999995</v>
      </c>
      <c r="K236" s="58">
        <v>35.479999999999997</v>
      </c>
    </row>
    <row r="237" spans="1:11" ht="34.5" x14ac:dyDescent="0.25">
      <c r="A237" s="53" t="s">
        <v>702</v>
      </c>
      <c r="B237" s="54" t="s">
        <v>703</v>
      </c>
      <c r="C237" s="55" t="s">
        <v>704</v>
      </c>
      <c r="D237" s="56">
        <v>50</v>
      </c>
      <c r="E237" s="57">
        <v>820.8</v>
      </c>
      <c r="F237" s="58"/>
      <c r="G237" s="58">
        <v>41040</v>
      </c>
      <c r="H237" s="58"/>
      <c r="I237" s="58"/>
      <c r="J237" s="58"/>
      <c r="K237" s="58"/>
    </row>
    <row r="238" spans="1:11" ht="29.5" x14ac:dyDescent="0.25">
      <c r="A238" s="53" t="s">
        <v>705</v>
      </c>
      <c r="B238" s="54" t="s">
        <v>706</v>
      </c>
      <c r="C238" s="55" t="s">
        <v>707</v>
      </c>
      <c r="D238" s="56">
        <v>2</v>
      </c>
      <c r="E238" s="57">
        <v>45.25</v>
      </c>
      <c r="F238" s="58"/>
      <c r="G238" s="58">
        <v>91</v>
      </c>
      <c r="H238" s="58"/>
      <c r="I238" s="58"/>
      <c r="J238" s="58"/>
      <c r="K238" s="58"/>
    </row>
    <row r="239" spans="1:11" ht="19.149999999999999" customHeight="1" x14ac:dyDescent="0.25">
      <c r="A239" s="52" t="s">
        <v>708</v>
      </c>
      <c r="B239" s="51"/>
      <c r="C239" s="51"/>
      <c r="D239" s="51"/>
      <c r="E239" s="51"/>
      <c r="F239" s="51"/>
      <c r="G239" s="51"/>
      <c r="H239" s="51"/>
      <c r="I239" s="51"/>
      <c r="J239" s="51"/>
      <c r="K239" s="51"/>
    </row>
    <row r="240" spans="1:11" ht="52.5" x14ac:dyDescent="0.25">
      <c r="A240" s="53" t="s">
        <v>709</v>
      </c>
      <c r="B240" s="54" t="s">
        <v>710</v>
      </c>
      <c r="C240" s="55" t="s">
        <v>711</v>
      </c>
      <c r="D240" s="59" t="s">
        <v>712</v>
      </c>
      <c r="E240" s="57" t="s">
        <v>713</v>
      </c>
      <c r="F240" s="57" t="s">
        <v>288</v>
      </c>
      <c r="G240" s="58">
        <v>354</v>
      </c>
      <c r="H240" s="58">
        <v>307</v>
      </c>
      <c r="I240" s="57" t="s">
        <v>83</v>
      </c>
      <c r="J240" s="58">
        <v>25.76</v>
      </c>
      <c r="K240" s="58">
        <v>30.91</v>
      </c>
    </row>
    <row r="241" spans="1:11" ht="34.5" x14ac:dyDescent="0.25">
      <c r="A241" s="53" t="s">
        <v>714</v>
      </c>
      <c r="B241" s="54" t="s">
        <v>715</v>
      </c>
      <c r="C241" s="55" t="s">
        <v>716</v>
      </c>
      <c r="D241" s="59" t="s">
        <v>717</v>
      </c>
      <c r="E241" s="57">
        <v>62.2</v>
      </c>
      <c r="F241" s="58"/>
      <c r="G241" s="58">
        <v>746</v>
      </c>
      <c r="H241" s="58"/>
      <c r="I241" s="58"/>
      <c r="J241" s="58"/>
      <c r="K241" s="58"/>
    </row>
    <row r="242" spans="1:11" ht="52.5" x14ac:dyDescent="0.25">
      <c r="A242" s="53" t="s">
        <v>718</v>
      </c>
      <c r="B242" s="54" t="s">
        <v>719</v>
      </c>
      <c r="C242" s="55" t="s">
        <v>720</v>
      </c>
      <c r="D242" s="59" t="s">
        <v>721</v>
      </c>
      <c r="E242" s="57" t="s">
        <v>722</v>
      </c>
      <c r="F242" s="57" t="s">
        <v>288</v>
      </c>
      <c r="G242" s="58">
        <v>75</v>
      </c>
      <c r="H242" s="58">
        <v>65</v>
      </c>
      <c r="I242" s="58">
        <v>1</v>
      </c>
      <c r="J242" s="58">
        <v>26.24</v>
      </c>
      <c r="K242" s="58">
        <v>6.56</v>
      </c>
    </row>
    <row r="243" spans="1:11" ht="34.5" x14ac:dyDescent="0.25">
      <c r="A243" s="53" t="s">
        <v>723</v>
      </c>
      <c r="B243" s="54" t="s">
        <v>724</v>
      </c>
      <c r="C243" s="55" t="s">
        <v>725</v>
      </c>
      <c r="D243" s="59" t="s">
        <v>726</v>
      </c>
      <c r="E243" s="57">
        <v>88.8</v>
      </c>
      <c r="F243" s="58"/>
      <c r="G243" s="58">
        <v>222</v>
      </c>
      <c r="H243" s="58"/>
      <c r="I243" s="58"/>
      <c r="J243" s="58"/>
      <c r="K243" s="58"/>
    </row>
    <row r="244" spans="1:11" ht="52.5" x14ac:dyDescent="0.25">
      <c r="A244" s="53" t="s">
        <v>727</v>
      </c>
      <c r="B244" s="54" t="s">
        <v>728</v>
      </c>
      <c r="C244" s="55" t="s">
        <v>729</v>
      </c>
      <c r="D244" s="59" t="s">
        <v>730</v>
      </c>
      <c r="E244" s="57" t="s">
        <v>731</v>
      </c>
      <c r="F244" s="57" t="s">
        <v>732</v>
      </c>
      <c r="G244" s="58">
        <v>387</v>
      </c>
      <c r="H244" s="58">
        <v>302</v>
      </c>
      <c r="I244" s="57" t="s">
        <v>733</v>
      </c>
      <c r="J244" s="58">
        <v>60.8</v>
      </c>
      <c r="K244" s="58">
        <v>30.4</v>
      </c>
    </row>
    <row r="245" spans="1:11" ht="34.5" x14ac:dyDescent="0.25">
      <c r="A245" s="53" t="s">
        <v>734</v>
      </c>
      <c r="B245" s="54" t="s">
        <v>735</v>
      </c>
      <c r="C245" s="55" t="s">
        <v>736</v>
      </c>
      <c r="D245" s="59" t="s">
        <v>737</v>
      </c>
      <c r="E245" s="57">
        <v>93.1</v>
      </c>
      <c r="F245" s="58"/>
      <c r="G245" s="58">
        <v>466</v>
      </c>
      <c r="H245" s="58"/>
      <c r="I245" s="58"/>
      <c r="J245" s="58"/>
      <c r="K245" s="58"/>
    </row>
    <row r="246" spans="1:11" ht="75.5" x14ac:dyDescent="0.25">
      <c r="A246" s="53" t="s">
        <v>738</v>
      </c>
      <c r="B246" s="54" t="s">
        <v>739</v>
      </c>
      <c r="C246" s="55" t="s">
        <v>740</v>
      </c>
      <c r="D246" s="56">
        <v>3</v>
      </c>
      <c r="E246" s="57" t="s">
        <v>741</v>
      </c>
      <c r="F246" s="57">
        <v>0.09</v>
      </c>
      <c r="G246" s="58">
        <v>50</v>
      </c>
      <c r="H246" s="58">
        <v>33</v>
      </c>
      <c r="I246" s="58"/>
      <c r="J246" s="58">
        <v>1.02</v>
      </c>
      <c r="K246" s="58">
        <v>3.06</v>
      </c>
    </row>
    <row r="247" spans="1:11" ht="34.5" x14ac:dyDescent="0.25">
      <c r="A247" s="59" t="s">
        <v>742</v>
      </c>
      <c r="B247" s="54" t="s">
        <v>743</v>
      </c>
      <c r="C247" s="55" t="s">
        <v>744</v>
      </c>
      <c r="D247" s="56">
        <v>3</v>
      </c>
      <c r="E247" s="57">
        <v>123.19</v>
      </c>
      <c r="F247" s="58"/>
      <c r="G247" s="58">
        <v>370</v>
      </c>
      <c r="H247" s="58"/>
      <c r="I247" s="58"/>
      <c r="J247" s="58"/>
      <c r="K247" s="58"/>
    </row>
    <row r="248" spans="1:11" ht="46" x14ac:dyDescent="0.25">
      <c r="A248" s="53" t="s">
        <v>745</v>
      </c>
      <c r="B248" s="54" t="s">
        <v>746</v>
      </c>
      <c r="C248" s="55" t="s">
        <v>747</v>
      </c>
      <c r="D248" s="59" t="s">
        <v>748</v>
      </c>
      <c r="E248" s="57">
        <v>29.8</v>
      </c>
      <c r="F248" s="58"/>
      <c r="G248" s="58">
        <v>447</v>
      </c>
      <c r="H248" s="58"/>
      <c r="I248" s="58"/>
      <c r="J248" s="58"/>
      <c r="K248" s="58"/>
    </row>
    <row r="249" spans="1:11" ht="34.5" x14ac:dyDescent="0.25">
      <c r="A249" s="53" t="s">
        <v>749</v>
      </c>
      <c r="B249" s="54" t="s">
        <v>750</v>
      </c>
      <c r="C249" s="55" t="s">
        <v>751</v>
      </c>
      <c r="D249" s="59" t="s">
        <v>752</v>
      </c>
      <c r="E249" s="57">
        <v>1979.63</v>
      </c>
      <c r="F249" s="58"/>
      <c r="G249" s="58">
        <v>30</v>
      </c>
      <c r="H249" s="58"/>
      <c r="I249" s="58"/>
      <c r="J249" s="58"/>
      <c r="K249" s="58"/>
    </row>
    <row r="250" spans="1:11" ht="29.5" x14ac:dyDescent="0.25">
      <c r="A250" s="53" t="s">
        <v>753</v>
      </c>
      <c r="B250" s="54" t="s">
        <v>754</v>
      </c>
      <c r="C250" s="55" t="s">
        <v>755</v>
      </c>
      <c r="D250" s="59" t="s">
        <v>756</v>
      </c>
      <c r="E250" s="57">
        <v>54.7</v>
      </c>
      <c r="F250" s="58"/>
      <c r="G250" s="58">
        <v>10393</v>
      </c>
      <c r="H250" s="58"/>
      <c r="I250" s="58"/>
      <c r="J250" s="58"/>
      <c r="K250" s="58"/>
    </row>
    <row r="251" spans="1:11" ht="29.5" x14ac:dyDescent="0.25">
      <c r="A251" s="53" t="s">
        <v>757</v>
      </c>
      <c r="B251" s="54" t="s">
        <v>758</v>
      </c>
      <c r="C251" s="55" t="s">
        <v>759</v>
      </c>
      <c r="D251" s="59" t="s">
        <v>737</v>
      </c>
      <c r="E251" s="57">
        <v>345.3</v>
      </c>
      <c r="F251" s="58"/>
      <c r="G251" s="58">
        <v>1727</v>
      </c>
      <c r="H251" s="58"/>
      <c r="I251" s="58"/>
      <c r="J251" s="58"/>
      <c r="K251" s="58"/>
    </row>
    <row r="252" spans="1:11" ht="75.5" x14ac:dyDescent="0.25">
      <c r="A252" s="53" t="s">
        <v>760</v>
      </c>
      <c r="B252" s="54" t="s">
        <v>324</v>
      </c>
      <c r="C252" s="55" t="s">
        <v>761</v>
      </c>
      <c r="D252" s="59" t="s">
        <v>762</v>
      </c>
      <c r="E252" s="57" t="s">
        <v>327</v>
      </c>
      <c r="F252" s="58"/>
      <c r="G252" s="58">
        <v>3752</v>
      </c>
      <c r="H252" s="58">
        <v>3349</v>
      </c>
      <c r="I252" s="58"/>
      <c r="J252" s="58">
        <v>15.2</v>
      </c>
      <c r="K252" s="58">
        <v>364.8</v>
      </c>
    </row>
    <row r="253" spans="1:11" ht="46" x14ac:dyDescent="0.25">
      <c r="A253" s="53" t="s">
        <v>763</v>
      </c>
      <c r="B253" s="54" t="s">
        <v>329</v>
      </c>
      <c r="C253" s="55" t="s">
        <v>330</v>
      </c>
      <c r="D253" s="59" t="s">
        <v>764</v>
      </c>
      <c r="E253" s="57">
        <v>1.61</v>
      </c>
      <c r="F253" s="58"/>
      <c r="G253" s="58">
        <v>3941</v>
      </c>
      <c r="H253" s="58"/>
      <c r="I253" s="58"/>
      <c r="J253" s="58"/>
      <c r="K253" s="58"/>
    </row>
    <row r="254" spans="1:11" ht="34.5" x14ac:dyDescent="0.25">
      <c r="A254" s="53" t="s">
        <v>765</v>
      </c>
      <c r="B254" s="54" t="s">
        <v>766</v>
      </c>
      <c r="C254" s="55" t="s">
        <v>767</v>
      </c>
      <c r="D254" s="59" t="s">
        <v>768</v>
      </c>
      <c r="E254" s="57">
        <v>129</v>
      </c>
      <c r="F254" s="58"/>
      <c r="G254" s="58">
        <v>1974</v>
      </c>
      <c r="H254" s="58"/>
      <c r="I254" s="58"/>
      <c r="J254" s="58"/>
      <c r="K254" s="58"/>
    </row>
    <row r="255" spans="1:11" ht="34.5" x14ac:dyDescent="0.25">
      <c r="A255" s="53" t="s">
        <v>769</v>
      </c>
      <c r="B255" s="54" t="s">
        <v>340</v>
      </c>
      <c r="C255" s="55" t="s">
        <v>341</v>
      </c>
      <c r="D255" s="59" t="s">
        <v>770</v>
      </c>
      <c r="E255" s="57">
        <v>1.8</v>
      </c>
      <c r="F255" s="58"/>
      <c r="G255" s="58">
        <v>432</v>
      </c>
      <c r="H255" s="58"/>
      <c r="I255" s="58"/>
      <c r="J255" s="58"/>
      <c r="K255" s="58"/>
    </row>
    <row r="256" spans="1:11" ht="75.5" x14ac:dyDescent="0.25">
      <c r="A256" s="53" t="s">
        <v>771</v>
      </c>
      <c r="B256" s="54" t="s">
        <v>351</v>
      </c>
      <c r="C256" s="55" t="s">
        <v>772</v>
      </c>
      <c r="D256" s="59" t="s">
        <v>773</v>
      </c>
      <c r="E256" s="57" t="s">
        <v>354</v>
      </c>
      <c r="F256" s="57" t="s">
        <v>355</v>
      </c>
      <c r="G256" s="58">
        <v>1375</v>
      </c>
      <c r="H256" s="58">
        <v>1013</v>
      </c>
      <c r="I256" s="57" t="s">
        <v>774</v>
      </c>
      <c r="J256" s="58">
        <v>5.39</v>
      </c>
      <c r="K256" s="58">
        <v>107.8</v>
      </c>
    </row>
    <row r="257" spans="1:11" ht="75.5" x14ac:dyDescent="0.25">
      <c r="A257" s="53" t="s">
        <v>775</v>
      </c>
      <c r="B257" s="54" t="s">
        <v>776</v>
      </c>
      <c r="C257" s="55" t="s">
        <v>777</v>
      </c>
      <c r="D257" s="59" t="s">
        <v>778</v>
      </c>
      <c r="E257" s="57" t="s">
        <v>779</v>
      </c>
      <c r="F257" s="57" t="s">
        <v>60</v>
      </c>
      <c r="G257" s="58">
        <v>587</v>
      </c>
      <c r="H257" s="58">
        <v>370</v>
      </c>
      <c r="I257" s="57" t="s">
        <v>780</v>
      </c>
      <c r="J257" s="58">
        <v>1.83</v>
      </c>
      <c r="K257" s="58">
        <v>39.35</v>
      </c>
    </row>
    <row r="258" spans="1:11" ht="75.5" x14ac:dyDescent="0.25">
      <c r="A258" s="53" t="s">
        <v>781</v>
      </c>
      <c r="B258" s="54" t="s">
        <v>358</v>
      </c>
      <c r="C258" s="55" t="s">
        <v>782</v>
      </c>
      <c r="D258" s="59" t="s">
        <v>783</v>
      </c>
      <c r="E258" s="57" t="s">
        <v>361</v>
      </c>
      <c r="F258" s="57" t="s">
        <v>70</v>
      </c>
      <c r="G258" s="58">
        <v>349</v>
      </c>
      <c r="H258" s="58">
        <v>237</v>
      </c>
      <c r="I258" s="57" t="s">
        <v>784</v>
      </c>
      <c r="J258" s="58">
        <v>6.29</v>
      </c>
      <c r="K258" s="58">
        <v>25.16</v>
      </c>
    </row>
    <row r="259" spans="1:11" ht="75.5" x14ac:dyDescent="0.25">
      <c r="A259" s="53" t="s">
        <v>785</v>
      </c>
      <c r="B259" s="54" t="s">
        <v>385</v>
      </c>
      <c r="C259" s="55" t="s">
        <v>786</v>
      </c>
      <c r="D259" s="59" t="s">
        <v>787</v>
      </c>
      <c r="E259" s="57" t="s">
        <v>388</v>
      </c>
      <c r="F259" s="57" t="s">
        <v>389</v>
      </c>
      <c r="G259" s="58">
        <v>7571</v>
      </c>
      <c r="H259" s="58">
        <v>4510</v>
      </c>
      <c r="I259" s="57" t="s">
        <v>788</v>
      </c>
      <c r="J259" s="58">
        <v>12.24</v>
      </c>
      <c r="K259" s="58">
        <v>479.81</v>
      </c>
    </row>
    <row r="260" spans="1:11" ht="34.5" x14ac:dyDescent="0.25">
      <c r="A260" s="53" t="s">
        <v>789</v>
      </c>
      <c r="B260" s="54" t="s">
        <v>790</v>
      </c>
      <c r="C260" s="55" t="s">
        <v>791</v>
      </c>
      <c r="D260" s="59" t="s">
        <v>792</v>
      </c>
      <c r="E260" s="57">
        <v>4832.12</v>
      </c>
      <c r="F260" s="58"/>
      <c r="G260" s="58">
        <v>20454</v>
      </c>
      <c r="H260" s="58"/>
      <c r="I260" s="58"/>
      <c r="J260" s="58"/>
      <c r="K260" s="58"/>
    </row>
    <row r="261" spans="1:11" ht="34.5" x14ac:dyDescent="0.25">
      <c r="A261" s="53" t="s">
        <v>793</v>
      </c>
      <c r="B261" s="54" t="s">
        <v>435</v>
      </c>
      <c r="C261" s="55" t="s">
        <v>436</v>
      </c>
      <c r="D261" s="59" t="s">
        <v>794</v>
      </c>
      <c r="E261" s="57">
        <v>11531.72</v>
      </c>
      <c r="F261" s="58"/>
      <c r="G261" s="58">
        <v>21172</v>
      </c>
      <c r="H261" s="58"/>
      <c r="I261" s="58"/>
      <c r="J261" s="58"/>
      <c r="K261" s="58"/>
    </row>
    <row r="262" spans="1:11" ht="34.5" x14ac:dyDescent="0.25">
      <c r="A262" s="53" t="s">
        <v>795</v>
      </c>
      <c r="B262" s="54" t="s">
        <v>439</v>
      </c>
      <c r="C262" s="55" t="s">
        <v>440</v>
      </c>
      <c r="D262" s="59" t="s">
        <v>457</v>
      </c>
      <c r="E262" s="57">
        <v>6920.41</v>
      </c>
      <c r="F262" s="58"/>
      <c r="G262" s="58">
        <v>14824</v>
      </c>
      <c r="H262" s="58"/>
      <c r="I262" s="58"/>
      <c r="J262" s="58"/>
      <c r="K262" s="58"/>
    </row>
    <row r="263" spans="1:11" ht="34.5" x14ac:dyDescent="0.25">
      <c r="A263" s="53" t="s">
        <v>796</v>
      </c>
      <c r="B263" s="54" t="s">
        <v>447</v>
      </c>
      <c r="C263" s="55" t="s">
        <v>448</v>
      </c>
      <c r="D263" s="59" t="s">
        <v>497</v>
      </c>
      <c r="E263" s="57">
        <v>15727.78</v>
      </c>
      <c r="F263" s="58"/>
      <c r="G263" s="58">
        <v>642</v>
      </c>
      <c r="H263" s="58"/>
      <c r="I263" s="58"/>
      <c r="J263" s="58"/>
      <c r="K263" s="58"/>
    </row>
    <row r="264" spans="1:11" ht="34.5" x14ac:dyDescent="0.25">
      <c r="A264" s="53" t="s">
        <v>797</v>
      </c>
      <c r="B264" s="54" t="s">
        <v>451</v>
      </c>
      <c r="C264" s="55" t="s">
        <v>452</v>
      </c>
      <c r="D264" s="59" t="s">
        <v>798</v>
      </c>
      <c r="E264" s="57">
        <v>7950.51</v>
      </c>
      <c r="F264" s="58"/>
      <c r="G264" s="58">
        <v>3244</v>
      </c>
      <c r="H264" s="58"/>
      <c r="I264" s="58"/>
      <c r="J264" s="58"/>
      <c r="K264" s="58"/>
    </row>
    <row r="265" spans="1:11" ht="34.5" x14ac:dyDescent="0.25">
      <c r="A265" s="53" t="s">
        <v>799</v>
      </c>
      <c r="B265" s="54" t="s">
        <v>455</v>
      </c>
      <c r="C265" s="55" t="s">
        <v>456</v>
      </c>
      <c r="D265" s="59" t="s">
        <v>485</v>
      </c>
      <c r="E265" s="57">
        <v>11836.8</v>
      </c>
      <c r="F265" s="58"/>
      <c r="G265" s="58">
        <v>1207</v>
      </c>
      <c r="H265" s="58"/>
      <c r="I265" s="58"/>
      <c r="J265" s="58"/>
      <c r="K265" s="58"/>
    </row>
    <row r="266" spans="1:11" ht="34.5" x14ac:dyDescent="0.25">
      <c r="A266" s="53" t="s">
        <v>800</v>
      </c>
      <c r="B266" s="54" t="s">
        <v>801</v>
      </c>
      <c r="C266" s="55" t="s">
        <v>802</v>
      </c>
      <c r="D266" s="59" t="s">
        <v>469</v>
      </c>
      <c r="E266" s="57">
        <v>18184.759999999998</v>
      </c>
      <c r="F266" s="58"/>
      <c r="G266" s="58">
        <v>2782</v>
      </c>
      <c r="H266" s="58"/>
      <c r="I266" s="58"/>
      <c r="J266" s="58"/>
      <c r="K266" s="58"/>
    </row>
    <row r="267" spans="1:11" ht="20" x14ac:dyDescent="0.25">
      <c r="A267" s="52" t="s">
        <v>306</v>
      </c>
      <c r="B267" s="51"/>
      <c r="C267" s="51"/>
      <c r="D267" s="51"/>
      <c r="E267" s="51"/>
      <c r="F267" s="51"/>
      <c r="G267" s="57">
        <v>339193</v>
      </c>
      <c r="H267" s="57">
        <v>15763</v>
      </c>
      <c r="I267" s="57" t="s">
        <v>803</v>
      </c>
      <c r="J267" s="58"/>
      <c r="K267" s="57">
        <v>1649.98</v>
      </c>
    </row>
    <row r="268" spans="1:11" x14ac:dyDescent="0.25">
      <c r="A268" s="52" t="s">
        <v>308</v>
      </c>
      <c r="B268" s="51"/>
      <c r="C268" s="51"/>
      <c r="D268" s="51"/>
      <c r="E268" s="51"/>
      <c r="F268" s="51"/>
      <c r="G268" s="57">
        <v>15514</v>
      </c>
      <c r="H268" s="58"/>
      <c r="I268" s="58"/>
      <c r="J268" s="58"/>
      <c r="K268" s="58"/>
    </row>
    <row r="269" spans="1:11" x14ac:dyDescent="0.25">
      <c r="A269" s="52" t="s">
        <v>309</v>
      </c>
      <c r="B269" s="51"/>
      <c r="C269" s="51"/>
      <c r="D269" s="51"/>
      <c r="E269" s="51"/>
      <c r="F269" s="51"/>
      <c r="G269" s="57">
        <v>10615</v>
      </c>
      <c r="H269" s="58"/>
      <c r="I269" s="58"/>
      <c r="J269" s="58"/>
      <c r="K269" s="58"/>
    </row>
    <row r="270" spans="1:11" x14ac:dyDescent="0.25">
      <c r="A270" s="60" t="s">
        <v>804</v>
      </c>
      <c r="B270" s="51"/>
      <c r="C270" s="51"/>
      <c r="D270" s="51"/>
      <c r="E270" s="51"/>
      <c r="F270" s="51"/>
      <c r="G270" s="58"/>
      <c r="H270" s="58"/>
      <c r="I270" s="58"/>
      <c r="J270" s="58"/>
      <c r="K270" s="58"/>
    </row>
    <row r="271" spans="1:11" x14ac:dyDescent="0.25">
      <c r="A271" s="52" t="s">
        <v>311</v>
      </c>
      <c r="B271" s="51"/>
      <c r="C271" s="51"/>
      <c r="D271" s="51"/>
      <c r="E271" s="51"/>
      <c r="F271" s="51"/>
      <c r="G271" s="57">
        <v>364952</v>
      </c>
      <c r="H271" s="58"/>
      <c r="I271" s="58"/>
      <c r="J271" s="58"/>
      <c r="K271" s="57">
        <v>1649.98</v>
      </c>
    </row>
    <row r="272" spans="1:11" x14ac:dyDescent="0.25">
      <c r="A272" s="52" t="s">
        <v>312</v>
      </c>
      <c r="B272" s="51"/>
      <c r="C272" s="51"/>
      <c r="D272" s="51"/>
      <c r="E272" s="51"/>
      <c r="F272" s="51"/>
      <c r="G272" s="57">
        <v>370</v>
      </c>
      <c r="H272" s="58"/>
      <c r="I272" s="58"/>
      <c r="J272" s="58"/>
      <c r="K272" s="58"/>
    </row>
    <row r="273" spans="1:11" x14ac:dyDescent="0.25">
      <c r="A273" s="52" t="s">
        <v>313</v>
      </c>
      <c r="B273" s="51"/>
      <c r="C273" s="51"/>
      <c r="D273" s="51"/>
      <c r="E273" s="51"/>
      <c r="F273" s="51"/>
      <c r="G273" s="57">
        <v>365322</v>
      </c>
      <c r="H273" s="58"/>
      <c r="I273" s="58"/>
      <c r="J273" s="58"/>
      <c r="K273" s="57">
        <v>1649.98</v>
      </c>
    </row>
    <row r="274" spans="1:11" x14ac:dyDescent="0.25">
      <c r="A274" s="52" t="s">
        <v>314</v>
      </c>
      <c r="B274" s="51"/>
      <c r="C274" s="51"/>
      <c r="D274" s="51"/>
      <c r="E274" s="51"/>
      <c r="F274" s="51"/>
      <c r="G274" s="58"/>
      <c r="H274" s="58"/>
      <c r="I274" s="58"/>
      <c r="J274" s="58"/>
      <c r="K274" s="58"/>
    </row>
    <row r="275" spans="1:11" x14ac:dyDescent="0.25">
      <c r="A275" s="52" t="s">
        <v>315</v>
      </c>
      <c r="B275" s="51"/>
      <c r="C275" s="51"/>
      <c r="D275" s="51"/>
      <c r="E275" s="51"/>
      <c r="F275" s="51"/>
      <c r="G275" s="57">
        <v>319808</v>
      </c>
      <c r="H275" s="58"/>
      <c r="I275" s="58"/>
      <c r="J275" s="58"/>
      <c r="K275" s="58"/>
    </row>
    <row r="276" spans="1:11" x14ac:dyDescent="0.25">
      <c r="A276" s="52" t="s">
        <v>316</v>
      </c>
      <c r="B276" s="51"/>
      <c r="C276" s="51"/>
      <c r="D276" s="51"/>
      <c r="E276" s="51"/>
      <c r="F276" s="51"/>
      <c r="G276" s="57">
        <v>3252</v>
      </c>
      <c r="H276" s="58"/>
      <c r="I276" s="58"/>
      <c r="J276" s="58"/>
      <c r="K276" s="58"/>
    </row>
    <row r="277" spans="1:11" x14ac:dyDescent="0.25">
      <c r="A277" s="52" t="s">
        <v>317</v>
      </c>
      <c r="B277" s="51"/>
      <c r="C277" s="51"/>
      <c r="D277" s="51"/>
      <c r="E277" s="51"/>
      <c r="F277" s="51"/>
      <c r="G277" s="57">
        <v>16330</v>
      </c>
      <c r="H277" s="58"/>
      <c r="I277" s="58"/>
      <c r="J277" s="58"/>
      <c r="K277" s="58"/>
    </row>
    <row r="278" spans="1:11" x14ac:dyDescent="0.25">
      <c r="A278" s="52" t="s">
        <v>318</v>
      </c>
      <c r="B278" s="51"/>
      <c r="C278" s="51"/>
      <c r="D278" s="51"/>
      <c r="E278" s="51"/>
      <c r="F278" s="51"/>
      <c r="G278" s="57">
        <v>370</v>
      </c>
      <c r="H278" s="58"/>
      <c r="I278" s="58"/>
      <c r="J278" s="58"/>
      <c r="K278" s="58"/>
    </row>
    <row r="279" spans="1:11" x14ac:dyDescent="0.25">
      <c r="A279" s="52" t="s">
        <v>319</v>
      </c>
      <c r="B279" s="51"/>
      <c r="C279" s="51"/>
      <c r="D279" s="51"/>
      <c r="E279" s="51"/>
      <c r="F279" s="51"/>
      <c r="G279" s="57">
        <v>15514</v>
      </c>
      <c r="H279" s="58"/>
      <c r="I279" s="58"/>
      <c r="J279" s="58"/>
      <c r="K279" s="58"/>
    </row>
    <row r="280" spans="1:11" x14ac:dyDescent="0.25">
      <c r="A280" s="52" t="s">
        <v>320</v>
      </c>
      <c r="B280" s="51"/>
      <c r="C280" s="51"/>
      <c r="D280" s="51"/>
      <c r="E280" s="51"/>
      <c r="F280" s="51"/>
      <c r="G280" s="57">
        <v>10615</v>
      </c>
      <c r="H280" s="58"/>
      <c r="I280" s="58"/>
      <c r="J280" s="58"/>
      <c r="K280" s="58"/>
    </row>
    <row r="281" spans="1:11" x14ac:dyDescent="0.25">
      <c r="A281" s="60" t="s">
        <v>805</v>
      </c>
      <c r="B281" s="51"/>
      <c r="C281" s="51"/>
      <c r="D281" s="51"/>
      <c r="E281" s="51"/>
      <c r="F281" s="51"/>
      <c r="G281" s="61">
        <v>365322</v>
      </c>
      <c r="H281" s="58"/>
      <c r="I281" s="58"/>
      <c r="J281" s="58"/>
      <c r="K281" s="61">
        <v>1649.98</v>
      </c>
    </row>
    <row r="282" spans="1:11" ht="19.149999999999999" customHeight="1" x14ac:dyDescent="0.25">
      <c r="A282" s="50" t="s">
        <v>806</v>
      </c>
      <c r="B282" s="51"/>
      <c r="C282" s="51"/>
      <c r="D282" s="51"/>
      <c r="E282" s="51"/>
      <c r="F282" s="51"/>
      <c r="G282" s="51"/>
      <c r="H282" s="51"/>
      <c r="I282" s="51"/>
      <c r="J282" s="51"/>
      <c r="K282" s="51"/>
    </row>
    <row r="283" spans="1:11" ht="64" x14ac:dyDescent="0.25">
      <c r="A283" s="53" t="s">
        <v>807</v>
      </c>
      <c r="B283" s="54" t="s">
        <v>808</v>
      </c>
      <c r="C283" s="55" t="s">
        <v>809</v>
      </c>
      <c r="D283" s="59" t="s">
        <v>810</v>
      </c>
      <c r="E283" s="57" t="s">
        <v>811</v>
      </c>
      <c r="F283" s="57" t="s">
        <v>812</v>
      </c>
      <c r="G283" s="58">
        <v>1333</v>
      </c>
      <c r="H283" s="58">
        <v>280</v>
      </c>
      <c r="I283" s="57" t="s">
        <v>813</v>
      </c>
      <c r="J283" s="58">
        <v>18.5</v>
      </c>
      <c r="K283" s="58">
        <v>29.79</v>
      </c>
    </row>
    <row r="284" spans="1:11" ht="29.5" x14ac:dyDescent="0.25">
      <c r="A284" s="53" t="s">
        <v>814</v>
      </c>
      <c r="B284" s="54" t="s">
        <v>815</v>
      </c>
      <c r="C284" s="55" t="s">
        <v>816</v>
      </c>
      <c r="D284" s="56">
        <v>0.15679999999999999</v>
      </c>
      <c r="E284" s="57">
        <v>5386.09</v>
      </c>
      <c r="F284" s="58"/>
      <c r="G284" s="58">
        <v>845</v>
      </c>
      <c r="H284" s="58"/>
      <c r="I284" s="58"/>
      <c r="J284" s="58"/>
      <c r="K284" s="58"/>
    </row>
    <row r="285" spans="1:11" ht="29.5" x14ac:dyDescent="0.25">
      <c r="A285" s="53" t="s">
        <v>817</v>
      </c>
      <c r="B285" s="54" t="s">
        <v>818</v>
      </c>
      <c r="C285" s="55" t="s">
        <v>819</v>
      </c>
      <c r="D285" s="56">
        <v>3.7699999999999999E-3</v>
      </c>
      <c r="E285" s="57">
        <v>7394.14</v>
      </c>
      <c r="F285" s="58"/>
      <c r="G285" s="58">
        <v>28</v>
      </c>
      <c r="H285" s="58"/>
      <c r="I285" s="58"/>
      <c r="J285" s="58"/>
      <c r="K285" s="58"/>
    </row>
    <row r="286" spans="1:11" ht="43.5" x14ac:dyDescent="0.25">
      <c r="A286" s="53" t="s">
        <v>820</v>
      </c>
      <c r="B286" s="54" t="s">
        <v>821</v>
      </c>
      <c r="C286" s="55" t="s">
        <v>822</v>
      </c>
      <c r="D286" s="56">
        <v>200</v>
      </c>
      <c r="E286" s="57" t="s">
        <v>823</v>
      </c>
      <c r="F286" s="58"/>
      <c r="G286" s="58">
        <v>372</v>
      </c>
      <c r="H286" s="58"/>
      <c r="I286" s="58"/>
      <c r="J286" s="58"/>
      <c r="K286" s="58"/>
    </row>
    <row r="287" spans="1:11" ht="41" x14ac:dyDescent="0.25">
      <c r="A287" s="53" t="s">
        <v>824</v>
      </c>
      <c r="B287" s="54" t="s">
        <v>825</v>
      </c>
      <c r="C287" s="55" t="s">
        <v>826</v>
      </c>
      <c r="D287" s="56">
        <v>4</v>
      </c>
      <c r="E287" s="57" t="s">
        <v>827</v>
      </c>
      <c r="F287" s="58"/>
      <c r="G287" s="58">
        <v>21</v>
      </c>
      <c r="H287" s="58">
        <v>20</v>
      </c>
      <c r="I287" s="58"/>
      <c r="J287" s="58">
        <v>0.5</v>
      </c>
      <c r="K287" s="58">
        <v>2</v>
      </c>
    </row>
    <row r="288" spans="1:11" ht="57.5" x14ac:dyDescent="0.25">
      <c r="A288" s="53" t="s">
        <v>828</v>
      </c>
      <c r="B288" s="54" t="s">
        <v>829</v>
      </c>
      <c r="C288" s="55" t="s">
        <v>830</v>
      </c>
      <c r="D288" s="59" t="s">
        <v>586</v>
      </c>
      <c r="E288" s="57">
        <v>132.24</v>
      </c>
      <c r="F288" s="58"/>
      <c r="G288" s="58">
        <v>53</v>
      </c>
      <c r="H288" s="58"/>
      <c r="I288" s="58"/>
      <c r="J288" s="58"/>
      <c r="K288" s="58"/>
    </row>
    <row r="289" spans="1:11" ht="64" x14ac:dyDescent="0.25">
      <c r="A289" s="53" t="s">
        <v>831</v>
      </c>
      <c r="B289" s="54" t="s">
        <v>832</v>
      </c>
      <c r="C289" s="55" t="s">
        <v>833</v>
      </c>
      <c r="D289" s="59" t="s">
        <v>834</v>
      </c>
      <c r="E289" s="57" t="s">
        <v>835</v>
      </c>
      <c r="F289" s="57" t="s">
        <v>836</v>
      </c>
      <c r="G289" s="58">
        <v>93</v>
      </c>
      <c r="H289" s="58">
        <v>68</v>
      </c>
      <c r="I289" s="57" t="s">
        <v>837</v>
      </c>
      <c r="J289" s="58">
        <v>3.59</v>
      </c>
      <c r="K289" s="58">
        <v>7.18</v>
      </c>
    </row>
    <row r="290" spans="1:11" ht="29.5" x14ac:dyDescent="0.25">
      <c r="A290" s="53" t="s">
        <v>838</v>
      </c>
      <c r="B290" s="54" t="s">
        <v>839</v>
      </c>
      <c r="C290" s="55" t="s">
        <v>840</v>
      </c>
      <c r="D290" s="59" t="s">
        <v>834</v>
      </c>
      <c r="E290" s="57">
        <v>39</v>
      </c>
      <c r="F290" s="58"/>
      <c r="G290" s="58">
        <v>78</v>
      </c>
      <c r="H290" s="58"/>
      <c r="I290" s="58"/>
      <c r="J290" s="58"/>
      <c r="K290" s="58"/>
    </row>
    <row r="291" spans="1:11" ht="64" x14ac:dyDescent="0.25">
      <c r="A291" s="53" t="s">
        <v>841</v>
      </c>
      <c r="B291" s="54" t="s">
        <v>842</v>
      </c>
      <c r="C291" s="55" t="s">
        <v>843</v>
      </c>
      <c r="D291" s="59" t="s">
        <v>844</v>
      </c>
      <c r="E291" s="57" t="s">
        <v>845</v>
      </c>
      <c r="F291" s="57" t="s">
        <v>70</v>
      </c>
      <c r="G291" s="58">
        <v>3108</v>
      </c>
      <c r="H291" s="58">
        <v>1904</v>
      </c>
      <c r="I291" s="57" t="s">
        <v>846</v>
      </c>
      <c r="J291" s="58">
        <v>32.159999999999997</v>
      </c>
      <c r="K291" s="58">
        <v>202.61</v>
      </c>
    </row>
    <row r="292" spans="1:11" ht="34.5" x14ac:dyDescent="0.25">
      <c r="A292" s="53" t="s">
        <v>847</v>
      </c>
      <c r="B292" s="54" t="s">
        <v>848</v>
      </c>
      <c r="C292" s="55" t="s">
        <v>849</v>
      </c>
      <c r="D292" s="59" t="s">
        <v>850</v>
      </c>
      <c r="E292" s="57">
        <v>2079.7199999999998</v>
      </c>
      <c r="F292" s="58"/>
      <c r="G292" s="58">
        <v>643</v>
      </c>
      <c r="H292" s="58"/>
      <c r="I292" s="58"/>
      <c r="J292" s="58"/>
      <c r="K292" s="58"/>
    </row>
    <row r="293" spans="1:11" ht="34.5" x14ac:dyDescent="0.25">
      <c r="A293" s="53" t="s">
        <v>851</v>
      </c>
      <c r="B293" s="54" t="s">
        <v>852</v>
      </c>
      <c r="C293" s="55" t="s">
        <v>853</v>
      </c>
      <c r="D293" s="59" t="s">
        <v>850</v>
      </c>
      <c r="E293" s="57">
        <v>4645.43</v>
      </c>
      <c r="F293" s="58"/>
      <c r="G293" s="58">
        <v>1435</v>
      </c>
      <c r="H293" s="58"/>
      <c r="I293" s="58"/>
      <c r="J293" s="58"/>
      <c r="K293" s="58"/>
    </row>
    <row r="294" spans="1:11" ht="34.5" x14ac:dyDescent="0.25">
      <c r="A294" s="53" t="s">
        <v>854</v>
      </c>
      <c r="B294" s="54" t="s">
        <v>855</v>
      </c>
      <c r="C294" s="55" t="s">
        <v>856</v>
      </c>
      <c r="D294" s="59" t="s">
        <v>489</v>
      </c>
      <c r="E294" s="57">
        <v>19363.45</v>
      </c>
      <c r="F294" s="58"/>
      <c r="G294" s="58">
        <v>593</v>
      </c>
      <c r="H294" s="58"/>
      <c r="I294" s="58"/>
      <c r="J294" s="58"/>
      <c r="K294" s="58"/>
    </row>
    <row r="295" spans="1:11" ht="20" x14ac:dyDescent="0.25">
      <c r="A295" s="52" t="s">
        <v>306</v>
      </c>
      <c r="B295" s="51"/>
      <c r="C295" s="51"/>
      <c r="D295" s="51"/>
      <c r="E295" s="51"/>
      <c r="F295" s="51"/>
      <c r="G295" s="57">
        <v>8602</v>
      </c>
      <c r="H295" s="57">
        <v>2272</v>
      </c>
      <c r="I295" s="57" t="s">
        <v>857</v>
      </c>
      <c r="J295" s="58"/>
      <c r="K295" s="57">
        <v>241.58</v>
      </c>
    </row>
    <row r="296" spans="1:11" x14ac:dyDescent="0.25">
      <c r="A296" s="52" t="s">
        <v>308</v>
      </c>
      <c r="B296" s="51"/>
      <c r="C296" s="51"/>
      <c r="D296" s="51"/>
      <c r="E296" s="51"/>
      <c r="F296" s="51"/>
      <c r="G296" s="57">
        <v>2170</v>
      </c>
      <c r="H296" s="58"/>
      <c r="I296" s="58"/>
      <c r="J296" s="58"/>
      <c r="K296" s="58"/>
    </row>
    <row r="297" spans="1:11" x14ac:dyDescent="0.25">
      <c r="A297" s="52" t="s">
        <v>309</v>
      </c>
      <c r="B297" s="51"/>
      <c r="C297" s="51"/>
      <c r="D297" s="51"/>
      <c r="E297" s="51"/>
      <c r="F297" s="51"/>
      <c r="G297" s="57">
        <v>1486</v>
      </c>
      <c r="H297" s="58"/>
      <c r="I297" s="58"/>
      <c r="J297" s="58"/>
      <c r="K297" s="58"/>
    </row>
    <row r="298" spans="1:11" x14ac:dyDescent="0.25">
      <c r="A298" s="60" t="s">
        <v>858</v>
      </c>
      <c r="B298" s="51"/>
      <c r="C298" s="51"/>
      <c r="D298" s="51"/>
      <c r="E298" s="51"/>
      <c r="F298" s="51"/>
      <c r="G298" s="58"/>
      <c r="H298" s="58"/>
      <c r="I298" s="58"/>
      <c r="J298" s="58"/>
      <c r="K298" s="58"/>
    </row>
    <row r="299" spans="1:11" x14ac:dyDescent="0.25">
      <c r="A299" s="52" t="s">
        <v>859</v>
      </c>
      <c r="B299" s="51"/>
      <c r="C299" s="51"/>
      <c r="D299" s="51"/>
      <c r="E299" s="51"/>
      <c r="F299" s="51"/>
      <c r="G299" s="57">
        <v>8162</v>
      </c>
      <c r="H299" s="58"/>
      <c r="I299" s="58"/>
      <c r="J299" s="58"/>
      <c r="K299" s="57">
        <v>239.58</v>
      </c>
    </row>
    <row r="300" spans="1:11" x14ac:dyDescent="0.25">
      <c r="A300" s="52" t="s">
        <v>860</v>
      </c>
      <c r="B300" s="51"/>
      <c r="C300" s="51"/>
      <c r="D300" s="51"/>
      <c r="E300" s="51"/>
      <c r="F300" s="51"/>
      <c r="G300" s="57">
        <v>4047</v>
      </c>
      <c r="H300" s="58"/>
      <c r="I300" s="58"/>
      <c r="J300" s="58"/>
      <c r="K300" s="58"/>
    </row>
    <row r="301" spans="1:11" x14ac:dyDescent="0.25">
      <c r="A301" s="52" t="s">
        <v>861</v>
      </c>
      <c r="B301" s="51"/>
      <c r="C301" s="51"/>
      <c r="D301" s="51"/>
      <c r="E301" s="51"/>
      <c r="F301" s="51"/>
      <c r="G301" s="57">
        <v>49</v>
      </c>
      <c r="H301" s="58"/>
      <c r="I301" s="58"/>
      <c r="J301" s="58"/>
      <c r="K301" s="57">
        <v>2</v>
      </c>
    </row>
    <row r="302" spans="1:11" x14ac:dyDescent="0.25">
      <c r="A302" s="52" t="s">
        <v>313</v>
      </c>
      <c r="B302" s="51"/>
      <c r="C302" s="51"/>
      <c r="D302" s="51"/>
      <c r="E302" s="51"/>
      <c r="F302" s="51"/>
      <c r="G302" s="57">
        <v>12258</v>
      </c>
      <c r="H302" s="58"/>
      <c r="I302" s="58"/>
      <c r="J302" s="58"/>
      <c r="K302" s="57">
        <v>241.58</v>
      </c>
    </row>
    <row r="303" spans="1:11" x14ac:dyDescent="0.25">
      <c r="A303" s="52" t="s">
        <v>314</v>
      </c>
      <c r="B303" s="51"/>
      <c r="C303" s="51"/>
      <c r="D303" s="51"/>
      <c r="E303" s="51"/>
      <c r="F303" s="51"/>
      <c r="G303" s="58"/>
      <c r="H303" s="58"/>
      <c r="I303" s="58"/>
      <c r="J303" s="58"/>
      <c r="K303" s="58"/>
    </row>
    <row r="304" spans="1:11" x14ac:dyDescent="0.25">
      <c r="A304" s="52" t="s">
        <v>315</v>
      </c>
      <c r="B304" s="51"/>
      <c r="C304" s="51"/>
      <c r="D304" s="51"/>
      <c r="E304" s="51"/>
      <c r="F304" s="51"/>
      <c r="G304" s="57">
        <v>6178</v>
      </c>
      <c r="H304" s="58"/>
      <c r="I304" s="58"/>
      <c r="J304" s="58"/>
      <c r="K304" s="58"/>
    </row>
    <row r="305" spans="1:11" x14ac:dyDescent="0.25">
      <c r="A305" s="52" t="s">
        <v>316</v>
      </c>
      <c r="B305" s="51"/>
      <c r="C305" s="51"/>
      <c r="D305" s="51"/>
      <c r="E305" s="51"/>
      <c r="F305" s="51"/>
      <c r="G305" s="57">
        <v>152</v>
      </c>
      <c r="H305" s="58"/>
      <c r="I305" s="58"/>
      <c r="J305" s="58"/>
      <c r="K305" s="58"/>
    </row>
    <row r="306" spans="1:11" x14ac:dyDescent="0.25">
      <c r="A306" s="52" t="s">
        <v>317</v>
      </c>
      <c r="B306" s="51"/>
      <c r="C306" s="51"/>
      <c r="D306" s="51"/>
      <c r="E306" s="51"/>
      <c r="F306" s="51"/>
      <c r="G306" s="57">
        <v>2287</v>
      </c>
      <c r="H306" s="58"/>
      <c r="I306" s="58"/>
      <c r="J306" s="58"/>
      <c r="K306" s="58"/>
    </row>
    <row r="307" spans="1:11" x14ac:dyDescent="0.25">
      <c r="A307" s="52" t="s">
        <v>319</v>
      </c>
      <c r="B307" s="51"/>
      <c r="C307" s="51"/>
      <c r="D307" s="51"/>
      <c r="E307" s="51"/>
      <c r="F307" s="51"/>
      <c r="G307" s="57">
        <v>2170</v>
      </c>
      <c r="H307" s="58"/>
      <c r="I307" s="58"/>
      <c r="J307" s="58"/>
      <c r="K307" s="58"/>
    </row>
    <row r="308" spans="1:11" x14ac:dyDescent="0.25">
      <c r="A308" s="52" t="s">
        <v>320</v>
      </c>
      <c r="B308" s="51"/>
      <c r="C308" s="51"/>
      <c r="D308" s="51"/>
      <c r="E308" s="51"/>
      <c r="F308" s="51"/>
      <c r="G308" s="57">
        <v>1486</v>
      </c>
      <c r="H308" s="58"/>
      <c r="I308" s="58"/>
      <c r="J308" s="58"/>
      <c r="K308" s="58"/>
    </row>
    <row r="309" spans="1:11" x14ac:dyDescent="0.25">
      <c r="A309" s="60" t="s">
        <v>862</v>
      </c>
      <c r="B309" s="51"/>
      <c r="C309" s="51"/>
      <c r="D309" s="51"/>
      <c r="E309" s="51"/>
      <c r="F309" s="51"/>
      <c r="G309" s="61">
        <v>12258</v>
      </c>
      <c r="H309" s="58"/>
      <c r="I309" s="58"/>
      <c r="J309" s="58"/>
      <c r="K309" s="61">
        <v>241.58</v>
      </c>
    </row>
    <row r="310" spans="1:11" ht="19.149999999999999" customHeight="1" x14ac:dyDescent="0.25">
      <c r="A310" s="50" t="s">
        <v>863</v>
      </c>
      <c r="B310" s="51"/>
      <c r="C310" s="51"/>
      <c r="D310" s="51"/>
      <c r="E310" s="51"/>
      <c r="F310" s="51"/>
      <c r="G310" s="51"/>
      <c r="H310" s="51"/>
      <c r="I310" s="51"/>
      <c r="J310" s="51"/>
      <c r="K310" s="51"/>
    </row>
    <row r="311" spans="1:11" ht="118" x14ac:dyDescent="0.25">
      <c r="A311" s="53" t="s">
        <v>864</v>
      </c>
      <c r="B311" s="54" t="s">
        <v>865</v>
      </c>
      <c r="C311" s="55" t="s">
        <v>866</v>
      </c>
      <c r="D311" s="59" t="s">
        <v>867</v>
      </c>
      <c r="E311" s="57" t="s">
        <v>868</v>
      </c>
      <c r="F311" s="58"/>
      <c r="G311" s="58">
        <v>341</v>
      </c>
      <c r="H311" s="58">
        <v>341</v>
      </c>
      <c r="I311" s="58"/>
      <c r="J311" s="58">
        <v>135.69999999999999</v>
      </c>
      <c r="K311" s="58">
        <v>43.7</v>
      </c>
    </row>
    <row r="312" spans="1:11" ht="106.5" x14ac:dyDescent="0.25">
      <c r="A312" s="53" t="s">
        <v>869</v>
      </c>
      <c r="B312" s="54" t="s">
        <v>870</v>
      </c>
      <c r="C312" s="55" t="s">
        <v>871</v>
      </c>
      <c r="D312" s="59" t="s">
        <v>867</v>
      </c>
      <c r="E312" s="57" t="s">
        <v>872</v>
      </c>
      <c r="F312" s="58"/>
      <c r="G312" s="58">
        <v>270</v>
      </c>
      <c r="H312" s="58">
        <v>270</v>
      </c>
      <c r="I312" s="58"/>
      <c r="J312" s="58">
        <v>111.78</v>
      </c>
      <c r="K312" s="58">
        <v>35.99</v>
      </c>
    </row>
    <row r="313" spans="1:11" ht="52.5" x14ac:dyDescent="0.25">
      <c r="A313" s="53" t="s">
        <v>873</v>
      </c>
      <c r="B313" s="54" t="s">
        <v>874</v>
      </c>
      <c r="C313" s="55" t="s">
        <v>875</v>
      </c>
      <c r="D313" s="59" t="s">
        <v>876</v>
      </c>
      <c r="E313" s="57" t="s">
        <v>877</v>
      </c>
      <c r="F313" s="57" t="s">
        <v>878</v>
      </c>
      <c r="G313" s="58">
        <v>2503</v>
      </c>
      <c r="H313" s="58">
        <v>311</v>
      </c>
      <c r="I313" s="57" t="s">
        <v>879</v>
      </c>
      <c r="J313" s="58">
        <v>14.4</v>
      </c>
      <c r="K313" s="58">
        <v>33.119999999999997</v>
      </c>
    </row>
    <row r="314" spans="1:11" ht="34.5" x14ac:dyDescent="0.25">
      <c r="A314" s="53" t="s">
        <v>880</v>
      </c>
      <c r="B314" s="54" t="s">
        <v>881</v>
      </c>
      <c r="C314" s="55" t="s">
        <v>882</v>
      </c>
      <c r="D314" s="56">
        <v>0.36109999999999998</v>
      </c>
      <c r="E314" s="57">
        <v>5763</v>
      </c>
      <c r="F314" s="58"/>
      <c r="G314" s="58">
        <v>2081</v>
      </c>
      <c r="H314" s="58"/>
      <c r="I314" s="58"/>
      <c r="J314" s="58"/>
      <c r="K314" s="58"/>
    </row>
    <row r="315" spans="1:11" ht="52.5" x14ac:dyDescent="0.25">
      <c r="A315" s="53" t="s">
        <v>883</v>
      </c>
      <c r="B315" s="54" t="s">
        <v>884</v>
      </c>
      <c r="C315" s="55" t="s">
        <v>885</v>
      </c>
      <c r="D315" s="59" t="s">
        <v>886</v>
      </c>
      <c r="E315" s="57" t="s">
        <v>887</v>
      </c>
      <c r="F315" s="57" t="s">
        <v>888</v>
      </c>
      <c r="G315" s="58">
        <v>862</v>
      </c>
      <c r="H315" s="58">
        <v>122</v>
      </c>
      <c r="I315" s="57" t="s">
        <v>503</v>
      </c>
      <c r="J315" s="58">
        <v>9.27</v>
      </c>
      <c r="K315" s="58">
        <v>12.98</v>
      </c>
    </row>
    <row r="316" spans="1:11" ht="34.5" x14ac:dyDescent="0.25">
      <c r="A316" s="53" t="s">
        <v>889</v>
      </c>
      <c r="B316" s="54" t="s">
        <v>890</v>
      </c>
      <c r="C316" s="55" t="s">
        <v>891</v>
      </c>
      <c r="D316" s="56">
        <v>0.11323999999999999</v>
      </c>
      <c r="E316" s="57">
        <v>6297.91</v>
      </c>
      <c r="F316" s="58"/>
      <c r="G316" s="58">
        <v>713</v>
      </c>
      <c r="H316" s="58"/>
      <c r="I316" s="58"/>
      <c r="J316" s="58"/>
      <c r="K316" s="58"/>
    </row>
    <row r="317" spans="1:11" ht="64" x14ac:dyDescent="0.25">
      <c r="A317" s="53" t="s">
        <v>892</v>
      </c>
      <c r="B317" s="54" t="s">
        <v>893</v>
      </c>
      <c r="C317" s="55" t="s">
        <v>894</v>
      </c>
      <c r="D317" s="59" t="s">
        <v>895</v>
      </c>
      <c r="E317" s="57" t="s">
        <v>896</v>
      </c>
      <c r="F317" s="57" t="s">
        <v>897</v>
      </c>
      <c r="G317" s="58">
        <v>2229</v>
      </c>
      <c r="H317" s="58">
        <v>510</v>
      </c>
      <c r="I317" s="57" t="s">
        <v>898</v>
      </c>
      <c r="J317" s="58">
        <v>17.5</v>
      </c>
      <c r="K317" s="58">
        <v>54.25</v>
      </c>
    </row>
    <row r="318" spans="1:11" ht="34.5" x14ac:dyDescent="0.25">
      <c r="A318" s="53" t="s">
        <v>899</v>
      </c>
      <c r="B318" s="54" t="s">
        <v>900</v>
      </c>
      <c r="C318" s="55" t="s">
        <v>901</v>
      </c>
      <c r="D318" s="56">
        <v>0.12245</v>
      </c>
      <c r="E318" s="57">
        <v>5230.01</v>
      </c>
      <c r="F318" s="58"/>
      <c r="G318" s="58">
        <v>640</v>
      </c>
      <c r="H318" s="58"/>
      <c r="I318" s="58"/>
      <c r="J318" s="58"/>
      <c r="K318" s="58"/>
    </row>
    <row r="319" spans="1:11" ht="20" x14ac:dyDescent="0.25">
      <c r="A319" s="52" t="s">
        <v>306</v>
      </c>
      <c r="B319" s="51"/>
      <c r="C319" s="51"/>
      <c r="D319" s="51"/>
      <c r="E319" s="51"/>
      <c r="F319" s="51"/>
      <c r="G319" s="57">
        <v>9639</v>
      </c>
      <c r="H319" s="57">
        <v>1554</v>
      </c>
      <c r="I319" s="57" t="s">
        <v>902</v>
      </c>
      <c r="J319" s="58"/>
      <c r="K319" s="57">
        <v>180.04</v>
      </c>
    </row>
    <row r="320" spans="1:11" x14ac:dyDescent="0.25">
      <c r="A320" s="52" t="s">
        <v>308</v>
      </c>
      <c r="B320" s="51"/>
      <c r="C320" s="51"/>
      <c r="D320" s="51"/>
      <c r="E320" s="51"/>
      <c r="F320" s="51"/>
      <c r="G320" s="57">
        <v>1410</v>
      </c>
      <c r="H320" s="58"/>
      <c r="I320" s="58"/>
      <c r="J320" s="58"/>
      <c r="K320" s="58"/>
    </row>
    <row r="321" spans="1:11" x14ac:dyDescent="0.25">
      <c r="A321" s="52" t="s">
        <v>309</v>
      </c>
      <c r="B321" s="51"/>
      <c r="C321" s="51"/>
      <c r="D321" s="51"/>
      <c r="E321" s="51"/>
      <c r="F321" s="51"/>
      <c r="G321" s="57">
        <v>905</v>
      </c>
      <c r="H321" s="58"/>
      <c r="I321" s="58"/>
      <c r="J321" s="58"/>
      <c r="K321" s="58"/>
    </row>
    <row r="322" spans="1:11" x14ac:dyDescent="0.25">
      <c r="A322" s="60" t="s">
        <v>903</v>
      </c>
      <c r="B322" s="51"/>
      <c r="C322" s="51"/>
      <c r="D322" s="51"/>
      <c r="E322" s="51"/>
      <c r="F322" s="51"/>
      <c r="G322" s="58"/>
      <c r="H322" s="58"/>
      <c r="I322" s="58"/>
      <c r="J322" s="58"/>
      <c r="K322" s="58"/>
    </row>
    <row r="323" spans="1:11" x14ac:dyDescent="0.25">
      <c r="A323" s="52" t="s">
        <v>904</v>
      </c>
      <c r="B323" s="51"/>
      <c r="C323" s="51"/>
      <c r="D323" s="51"/>
      <c r="E323" s="51"/>
      <c r="F323" s="51"/>
      <c r="G323" s="57">
        <v>1375</v>
      </c>
      <c r="H323" s="58"/>
      <c r="I323" s="58"/>
      <c r="J323" s="58"/>
      <c r="K323" s="57">
        <v>79.69</v>
      </c>
    </row>
    <row r="324" spans="1:11" x14ac:dyDescent="0.25">
      <c r="A324" s="52" t="s">
        <v>311</v>
      </c>
      <c r="B324" s="51"/>
      <c r="C324" s="51"/>
      <c r="D324" s="51"/>
      <c r="E324" s="51"/>
      <c r="F324" s="51"/>
      <c r="G324" s="57">
        <v>10579</v>
      </c>
      <c r="H324" s="58"/>
      <c r="I324" s="58"/>
      <c r="J324" s="58"/>
      <c r="K324" s="57">
        <v>100.35</v>
      </c>
    </row>
    <row r="325" spans="1:11" x14ac:dyDescent="0.25">
      <c r="A325" s="52" t="s">
        <v>313</v>
      </c>
      <c r="B325" s="51"/>
      <c r="C325" s="51"/>
      <c r="D325" s="51"/>
      <c r="E325" s="51"/>
      <c r="F325" s="51"/>
      <c r="G325" s="57">
        <v>11954</v>
      </c>
      <c r="H325" s="58"/>
      <c r="I325" s="58"/>
      <c r="J325" s="58"/>
      <c r="K325" s="57">
        <v>180.04</v>
      </c>
    </row>
    <row r="326" spans="1:11" x14ac:dyDescent="0.25">
      <c r="A326" s="52" t="s">
        <v>314</v>
      </c>
      <c r="B326" s="51"/>
      <c r="C326" s="51"/>
      <c r="D326" s="51"/>
      <c r="E326" s="51"/>
      <c r="F326" s="51"/>
      <c r="G326" s="58"/>
      <c r="H326" s="58"/>
      <c r="I326" s="58"/>
      <c r="J326" s="58"/>
      <c r="K326" s="58"/>
    </row>
    <row r="327" spans="1:11" x14ac:dyDescent="0.25">
      <c r="A327" s="52" t="s">
        <v>315</v>
      </c>
      <c r="B327" s="51"/>
      <c r="C327" s="51"/>
      <c r="D327" s="51"/>
      <c r="E327" s="51"/>
      <c r="F327" s="51"/>
      <c r="G327" s="57">
        <v>7762</v>
      </c>
      <c r="H327" s="58"/>
      <c r="I327" s="58"/>
      <c r="J327" s="58"/>
      <c r="K327" s="58"/>
    </row>
    <row r="328" spans="1:11" x14ac:dyDescent="0.25">
      <c r="A328" s="52" t="s">
        <v>316</v>
      </c>
      <c r="B328" s="51"/>
      <c r="C328" s="51"/>
      <c r="D328" s="51"/>
      <c r="E328" s="51"/>
      <c r="F328" s="51"/>
      <c r="G328" s="57">
        <v>323</v>
      </c>
      <c r="H328" s="58"/>
      <c r="I328" s="58"/>
      <c r="J328" s="58"/>
      <c r="K328" s="58"/>
    </row>
    <row r="329" spans="1:11" x14ac:dyDescent="0.25">
      <c r="A329" s="52" t="s">
        <v>317</v>
      </c>
      <c r="B329" s="51"/>
      <c r="C329" s="51"/>
      <c r="D329" s="51"/>
      <c r="E329" s="51"/>
      <c r="F329" s="51"/>
      <c r="G329" s="57">
        <v>1580</v>
      </c>
      <c r="H329" s="58"/>
      <c r="I329" s="58"/>
      <c r="J329" s="58"/>
      <c r="K329" s="58"/>
    </row>
    <row r="330" spans="1:11" x14ac:dyDescent="0.25">
      <c r="A330" s="52" t="s">
        <v>319</v>
      </c>
      <c r="B330" s="51"/>
      <c r="C330" s="51"/>
      <c r="D330" s="51"/>
      <c r="E330" s="51"/>
      <c r="F330" s="51"/>
      <c r="G330" s="57">
        <v>1410</v>
      </c>
      <c r="H330" s="58"/>
      <c r="I330" s="58"/>
      <c r="J330" s="58"/>
      <c r="K330" s="58"/>
    </row>
    <row r="331" spans="1:11" x14ac:dyDescent="0.25">
      <c r="A331" s="52" t="s">
        <v>320</v>
      </c>
      <c r="B331" s="51"/>
      <c r="C331" s="51"/>
      <c r="D331" s="51"/>
      <c r="E331" s="51"/>
      <c r="F331" s="51"/>
      <c r="G331" s="57">
        <v>905</v>
      </c>
      <c r="H331" s="58"/>
      <c r="I331" s="58"/>
      <c r="J331" s="58"/>
      <c r="K331" s="58"/>
    </row>
    <row r="332" spans="1:11" x14ac:dyDescent="0.25">
      <c r="A332" s="60" t="s">
        <v>905</v>
      </c>
      <c r="B332" s="51"/>
      <c r="C332" s="51"/>
      <c r="D332" s="51"/>
      <c r="E332" s="51"/>
      <c r="F332" s="51"/>
      <c r="G332" s="61">
        <v>11954</v>
      </c>
      <c r="H332" s="58"/>
      <c r="I332" s="58"/>
      <c r="J332" s="58"/>
      <c r="K332" s="61">
        <v>180.04</v>
      </c>
    </row>
    <row r="333" spans="1:11" ht="19.149999999999999" customHeight="1" x14ac:dyDescent="0.25">
      <c r="A333" s="50" t="s">
        <v>906</v>
      </c>
      <c r="B333" s="51"/>
      <c r="C333" s="51"/>
      <c r="D333" s="51"/>
      <c r="E333" s="51"/>
      <c r="F333" s="51"/>
      <c r="G333" s="51"/>
      <c r="H333" s="51"/>
      <c r="I333" s="51"/>
      <c r="J333" s="51"/>
      <c r="K333" s="51"/>
    </row>
    <row r="334" spans="1:11" ht="19.149999999999999" customHeight="1" x14ac:dyDescent="0.25">
      <c r="A334" s="52" t="s">
        <v>907</v>
      </c>
      <c r="B334" s="51"/>
      <c r="C334" s="51"/>
      <c r="D334" s="51"/>
      <c r="E334" s="51"/>
      <c r="F334" s="51"/>
      <c r="G334" s="51"/>
      <c r="H334" s="51"/>
      <c r="I334" s="51"/>
      <c r="J334" s="51"/>
      <c r="K334" s="51"/>
    </row>
    <row r="335" spans="1:11" ht="75.5" x14ac:dyDescent="0.25">
      <c r="A335" s="53" t="s">
        <v>908</v>
      </c>
      <c r="B335" s="54" t="s">
        <v>94</v>
      </c>
      <c r="C335" s="55" t="s">
        <v>909</v>
      </c>
      <c r="D335" s="56">
        <v>2</v>
      </c>
      <c r="E335" s="57" t="s">
        <v>96</v>
      </c>
      <c r="F335" s="57" t="s">
        <v>97</v>
      </c>
      <c r="G335" s="58">
        <v>438</v>
      </c>
      <c r="H335" s="58">
        <v>41</v>
      </c>
      <c r="I335" s="57" t="s">
        <v>910</v>
      </c>
      <c r="J335" s="58">
        <v>2.06</v>
      </c>
      <c r="K335" s="58">
        <v>4.12</v>
      </c>
    </row>
    <row r="336" spans="1:11" ht="46" x14ac:dyDescent="0.25">
      <c r="A336" s="53" t="s">
        <v>911</v>
      </c>
      <c r="B336" s="54" t="s">
        <v>141</v>
      </c>
      <c r="C336" s="55" t="s">
        <v>142</v>
      </c>
      <c r="D336" s="56">
        <v>2</v>
      </c>
      <c r="E336" s="57">
        <v>153.02000000000001</v>
      </c>
      <c r="F336" s="58"/>
      <c r="G336" s="58">
        <v>306</v>
      </c>
      <c r="H336" s="58"/>
      <c r="I336" s="58"/>
      <c r="J336" s="58"/>
      <c r="K336" s="58"/>
    </row>
    <row r="337" spans="1:11" ht="41" x14ac:dyDescent="0.25">
      <c r="A337" s="53" t="s">
        <v>912</v>
      </c>
      <c r="B337" s="54" t="s">
        <v>108</v>
      </c>
      <c r="C337" s="55" t="s">
        <v>913</v>
      </c>
      <c r="D337" s="59" t="s">
        <v>914</v>
      </c>
      <c r="E337" s="57" t="s">
        <v>111</v>
      </c>
      <c r="F337" s="58"/>
      <c r="G337" s="58">
        <v>148</v>
      </c>
      <c r="H337" s="58">
        <v>143</v>
      </c>
      <c r="I337" s="58"/>
      <c r="J337" s="58">
        <v>1.03</v>
      </c>
      <c r="K337" s="58">
        <v>14.42</v>
      </c>
    </row>
    <row r="338" spans="1:11" ht="34.5" x14ac:dyDescent="0.25">
      <c r="A338" s="59" t="s">
        <v>915</v>
      </c>
      <c r="B338" s="54" t="s">
        <v>154</v>
      </c>
      <c r="C338" s="55" t="s">
        <v>155</v>
      </c>
      <c r="D338" s="56">
        <v>12</v>
      </c>
      <c r="E338" s="57">
        <v>13.12</v>
      </c>
      <c r="F338" s="58"/>
      <c r="G338" s="58">
        <v>157</v>
      </c>
      <c r="H338" s="58"/>
      <c r="I338" s="58"/>
      <c r="J338" s="58"/>
      <c r="K338" s="58"/>
    </row>
    <row r="339" spans="1:11" ht="34.5" x14ac:dyDescent="0.25">
      <c r="A339" s="59" t="s">
        <v>916</v>
      </c>
      <c r="B339" s="54" t="s">
        <v>158</v>
      </c>
      <c r="C339" s="55" t="s">
        <v>159</v>
      </c>
      <c r="D339" s="56">
        <v>2</v>
      </c>
      <c r="E339" s="57">
        <v>39.25</v>
      </c>
      <c r="F339" s="58"/>
      <c r="G339" s="58">
        <v>79</v>
      </c>
      <c r="H339" s="58"/>
      <c r="I339" s="58"/>
      <c r="J339" s="58"/>
      <c r="K339" s="58"/>
    </row>
    <row r="340" spans="1:11" ht="19.149999999999999" customHeight="1" x14ac:dyDescent="0.25">
      <c r="A340" s="52" t="s">
        <v>917</v>
      </c>
      <c r="B340" s="51"/>
      <c r="C340" s="51"/>
      <c r="D340" s="51"/>
      <c r="E340" s="51"/>
      <c r="F340" s="51"/>
      <c r="G340" s="51"/>
      <c r="H340" s="51"/>
      <c r="I340" s="51"/>
      <c r="J340" s="51"/>
      <c r="K340" s="51"/>
    </row>
    <row r="341" spans="1:11" ht="64" x14ac:dyDescent="0.25">
      <c r="A341" s="53" t="s">
        <v>918</v>
      </c>
      <c r="B341" s="54" t="s">
        <v>193</v>
      </c>
      <c r="C341" s="55" t="s">
        <v>919</v>
      </c>
      <c r="D341" s="56">
        <v>3</v>
      </c>
      <c r="E341" s="57" t="s">
        <v>195</v>
      </c>
      <c r="F341" s="57" t="s">
        <v>196</v>
      </c>
      <c r="G341" s="58">
        <v>168</v>
      </c>
      <c r="H341" s="58">
        <v>53</v>
      </c>
      <c r="I341" s="57" t="s">
        <v>297</v>
      </c>
      <c r="J341" s="58">
        <v>1.78</v>
      </c>
      <c r="K341" s="58">
        <v>5.34</v>
      </c>
    </row>
    <row r="342" spans="1:11" ht="34.5" x14ac:dyDescent="0.25">
      <c r="A342" s="59" t="s">
        <v>920</v>
      </c>
      <c r="B342" s="54" t="s">
        <v>921</v>
      </c>
      <c r="C342" s="55" t="s">
        <v>922</v>
      </c>
      <c r="D342" s="56">
        <v>3</v>
      </c>
      <c r="E342" s="57">
        <v>1472.43</v>
      </c>
      <c r="F342" s="58"/>
      <c r="G342" s="58">
        <v>4417</v>
      </c>
      <c r="H342" s="58"/>
      <c r="I342" s="58"/>
      <c r="J342" s="58"/>
      <c r="K342" s="58"/>
    </row>
    <row r="343" spans="1:11" ht="41" x14ac:dyDescent="0.25">
      <c r="A343" s="53" t="s">
        <v>923</v>
      </c>
      <c r="B343" s="54" t="s">
        <v>108</v>
      </c>
      <c r="C343" s="55" t="s">
        <v>924</v>
      </c>
      <c r="D343" s="56">
        <v>9</v>
      </c>
      <c r="E343" s="57" t="s">
        <v>111</v>
      </c>
      <c r="F343" s="58"/>
      <c r="G343" s="58">
        <v>95</v>
      </c>
      <c r="H343" s="58">
        <v>92</v>
      </c>
      <c r="I343" s="58"/>
      <c r="J343" s="58">
        <v>1.03</v>
      </c>
      <c r="K343" s="58">
        <v>9.27</v>
      </c>
    </row>
    <row r="344" spans="1:11" ht="34.5" x14ac:dyDescent="0.25">
      <c r="A344" s="59" t="s">
        <v>925</v>
      </c>
      <c r="B344" s="54" t="s">
        <v>128</v>
      </c>
      <c r="C344" s="55" t="s">
        <v>129</v>
      </c>
      <c r="D344" s="56">
        <v>9</v>
      </c>
      <c r="E344" s="57">
        <v>10.46</v>
      </c>
      <c r="F344" s="58"/>
      <c r="G344" s="58">
        <v>94</v>
      </c>
      <c r="H344" s="58"/>
      <c r="I344" s="58"/>
      <c r="J344" s="58"/>
      <c r="K344" s="58"/>
    </row>
    <row r="345" spans="1:11" ht="52.5" x14ac:dyDescent="0.25">
      <c r="A345" s="53" t="s">
        <v>926</v>
      </c>
      <c r="B345" s="54" t="s">
        <v>927</v>
      </c>
      <c r="C345" s="55" t="s">
        <v>928</v>
      </c>
      <c r="D345" s="56">
        <v>9</v>
      </c>
      <c r="E345" s="57" t="s">
        <v>929</v>
      </c>
      <c r="F345" s="57" t="s">
        <v>60</v>
      </c>
      <c r="G345" s="58">
        <v>45</v>
      </c>
      <c r="H345" s="58">
        <v>25</v>
      </c>
      <c r="I345" s="57" t="s">
        <v>930</v>
      </c>
      <c r="J345" s="58">
        <v>0.28000000000000003</v>
      </c>
      <c r="K345" s="58">
        <v>2.52</v>
      </c>
    </row>
    <row r="346" spans="1:11" ht="34.5" x14ac:dyDescent="0.25">
      <c r="A346" s="59" t="s">
        <v>931</v>
      </c>
      <c r="B346" s="54" t="s">
        <v>932</v>
      </c>
      <c r="C346" s="55" t="s">
        <v>933</v>
      </c>
      <c r="D346" s="56">
        <v>9</v>
      </c>
      <c r="E346" s="57">
        <v>184.23</v>
      </c>
      <c r="F346" s="58"/>
      <c r="G346" s="58">
        <v>1658</v>
      </c>
      <c r="H346" s="58"/>
      <c r="I346" s="58"/>
      <c r="J346" s="58"/>
      <c r="K346" s="58"/>
    </row>
    <row r="347" spans="1:11" ht="19.149999999999999" customHeight="1" x14ac:dyDescent="0.25">
      <c r="A347" s="52" t="s">
        <v>934</v>
      </c>
      <c r="B347" s="51"/>
      <c r="C347" s="51"/>
      <c r="D347" s="51"/>
      <c r="E347" s="51"/>
      <c r="F347" s="51"/>
      <c r="G347" s="51"/>
      <c r="H347" s="51"/>
      <c r="I347" s="51"/>
      <c r="J347" s="51"/>
      <c r="K347" s="51"/>
    </row>
    <row r="348" spans="1:11" ht="75.5" x14ac:dyDescent="0.25">
      <c r="A348" s="53" t="s">
        <v>935</v>
      </c>
      <c r="B348" s="54" t="s">
        <v>208</v>
      </c>
      <c r="C348" s="55" t="s">
        <v>936</v>
      </c>
      <c r="D348" s="56">
        <v>9</v>
      </c>
      <c r="E348" s="57" t="s">
        <v>210</v>
      </c>
      <c r="F348" s="57" t="s">
        <v>211</v>
      </c>
      <c r="G348" s="58">
        <v>3410</v>
      </c>
      <c r="H348" s="58">
        <v>276</v>
      </c>
      <c r="I348" s="57" t="s">
        <v>937</v>
      </c>
      <c r="J348" s="58">
        <v>3.09</v>
      </c>
      <c r="K348" s="58">
        <v>27.81</v>
      </c>
    </row>
    <row r="349" spans="1:11" ht="34.5" x14ac:dyDescent="0.25">
      <c r="A349" s="59" t="s">
        <v>938</v>
      </c>
      <c r="B349" s="54" t="s">
        <v>939</v>
      </c>
      <c r="C349" s="55" t="s">
        <v>940</v>
      </c>
      <c r="D349" s="56">
        <v>9</v>
      </c>
      <c r="E349" s="57">
        <v>146.93</v>
      </c>
      <c r="F349" s="58"/>
      <c r="G349" s="58">
        <v>1322</v>
      </c>
      <c r="H349" s="58"/>
      <c r="I349" s="58"/>
      <c r="J349" s="58"/>
      <c r="K349" s="58"/>
    </row>
    <row r="350" spans="1:11" ht="41" x14ac:dyDescent="0.25">
      <c r="A350" s="53" t="s">
        <v>941</v>
      </c>
      <c r="B350" s="54" t="s">
        <v>108</v>
      </c>
      <c r="C350" s="55" t="s">
        <v>942</v>
      </c>
      <c r="D350" s="59" t="s">
        <v>943</v>
      </c>
      <c r="E350" s="57" t="s">
        <v>111</v>
      </c>
      <c r="F350" s="58"/>
      <c r="G350" s="58">
        <v>668</v>
      </c>
      <c r="H350" s="58">
        <v>644</v>
      </c>
      <c r="I350" s="58"/>
      <c r="J350" s="58">
        <v>1.03</v>
      </c>
      <c r="K350" s="58">
        <v>64.89</v>
      </c>
    </row>
    <row r="351" spans="1:11" ht="46" x14ac:dyDescent="0.25">
      <c r="A351" s="59" t="s">
        <v>944</v>
      </c>
      <c r="B351" s="54" t="s">
        <v>131</v>
      </c>
      <c r="C351" s="55" t="s">
        <v>132</v>
      </c>
      <c r="D351" s="59" t="s">
        <v>945</v>
      </c>
      <c r="E351" s="57">
        <v>95.16</v>
      </c>
      <c r="F351" s="58"/>
      <c r="G351" s="58">
        <v>1713</v>
      </c>
      <c r="H351" s="58"/>
      <c r="I351" s="58"/>
      <c r="J351" s="58"/>
      <c r="K351" s="58"/>
    </row>
    <row r="352" spans="1:11" ht="34.5" x14ac:dyDescent="0.25">
      <c r="A352" s="59" t="s">
        <v>946</v>
      </c>
      <c r="B352" s="54" t="s">
        <v>122</v>
      </c>
      <c r="C352" s="55" t="s">
        <v>123</v>
      </c>
      <c r="D352" s="59" t="s">
        <v>947</v>
      </c>
      <c r="E352" s="57">
        <v>9.8699999999999992</v>
      </c>
      <c r="F352" s="58"/>
      <c r="G352" s="58">
        <v>355</v>
      </c>
      <c r="H352" s="58"/>
      <c r="I352" s="58"/>
      <c r="J352" s="58"/>
      <c r="K352" s="58"/>
    </row>
    <row r="353" spans="1:11" ht="34.5" x14ac:dyDescent="0.25">
      <c r="A353" s="59" t="s">
        <v>948</v>
      </c>
      <c r="B353" s="54" t="s">
        <v>162</v>
      </c>
      <c r="C353" s="55" t="s">
        <v>163</v>
      </c>
      <c r="D353" s="56">
        <v>9</v>
      </c>
      <c r="E353" s="57">
        <v>29.62</v>
      </c>
      <c r="F353" s="58"/>
      <c r="G353" s="58">
        <v>267</v>
      </c>
      <c r="H353" s="58"/>
      <c r="I353" s="58"/>
      <c r="J353" s="58"/>
      <c r="K353" s="58"/>
    </row>
    <row r="354" spans="1:11" ht="19.149999999999999" customHeight="1" x14ac:dyDescent="0.25">
      <c r="A354" s="52" t="s">
        <v>708</v>
      </c>
      <c r="B354" s="51"/>
      <c r="C354" s="51"/>
      <c r="D354" s="51"/>
      <c r="E354" s="51"/>
      <c r="F354" s="51"/>
      <c r="G354" s="51"/>
      <c r="H354" s="51"/>
      <c r="I354" s="51"/>
      <c r="J354" s="51"/>
      <c r="K354" s="51"/>
    </row>
    <row r="355" spans="1:11" ht="75.5" x14ac:dyDescent="0.25">
      <c r="A355" s="53" t="s">
        <v>949</v>
      </c>
      <c r="B355" s="54" t="s">
        <v>525</v>
      </c>
      <c r="C355" s="55" t="s">
        <v>950</v>
      </c>
      <c r="D355" s="59" t="s">
        <v>951</v>
      </c>
      <c r="E355" s="57" t="s">
        <v>528</v>
      </c>
      <c r="F355" s="57" t="s">
        <v>529</v>
      </c>
      <c r="G355" s="58">
        <v>508</v>
      </c>
      <c r="H355" s="58">
        <v>259</v>
      </c>
      <c r="I355" s="57" t="s">
        <v>952</v>
      </c>
      <c r="J355" s="58">
        <v>70.64</v>
      </c>
      <c r="K355" s="58">
        <v>26.14</v>
      </c>
    </row>
    <row r="356" spans="1:11" ht="34.5" x14ac:dyDescent="0.25">
      <c r="A356" s="53" t="s">
        <v>953</v>
      </c>
      <c r="B356" s="54" t="s">
        <v>531</v>
      </c>
      <c r="C356" s="55" t="s">
        <v>954</v>
      </c>
      <c r="D356" s="59" t="s">
        <v>955</v>
      </c>
      <c r="E356" s="57">
        <v>15.48</v>
      </c>
      <c r="F356" s="58"/>
      <c r="G356" s="58">
        <v>248</v>
      </c>
      <c r="H356" s="58"/>
      <c r="I356" s="58"/>
      <c r="J356" s="58"/>
      <c r="K356" s="58"/>
    </row>
    <row r="357" spans="1:11" ht="57.5" x14ac:dyDescent="0.25">
      <c r="A357" s="53" t="s">
        <v>956</v>
      </c>
      <c r="B357" s="54" t="s">
        <v>957</v>
      </c>
      <c r="C357" s="55" t="s">
        <v>958</v>
      </c>
      <c r="D357" s="56">
        <v>21</v>
      </c>
      <c r="E357" s="57">
        <v>19.84</v>
      </c>
      <c r="F357" s="58"/>
      <c r="G357" s="58">
        <v>417</v>
      </c>
      <c r="H357" s="58"/>
      <c r="I357" s="58"/>
      <c r="J357" s="58"/>
      <c r="K357" s="58"/>
    </row>
    <row r="358" spans="1:11" ht="46" x14ac:dyDescent="0.25">
      <c r="A358" s="53" t="s">
        <v>959</v>
      </c>
      <c r="B358" s="54" t="s">
        <v>960</v>
      </c>
      <c r="C358" s="55" t="s">
        <v>961</v>
      </c>
      <c r="D358" s="56">
        <v>14</v>
      </c>
      <c r="E358" s="57">
        <v>58.58</v>
      </c>
      <c r="F358" s="58"/>
      <c r="G358" s="58">
        <v>820</v>
      </c>
      <c r="H358" s="58"/>
      <c r="I358" s="58"/>
      <c r="J358" s="58"/>
      <c r="K358" s="58"/>
    </row>
    <row r="359" spans="1:11" ht="29.5" x14ac:dyDescent="0.25">
      <c r="A359" s="53" t="s">
        <v>962</v>
      </c>
      <c r="B359" s="54" t="s">
        <v>963</v>
      </c>
      <c r="C359" s="55" t="s">
        <v>964</v>
      </c>
      <c r="D359" s="59" t="s">
        <v>965</v>
      </c>
      <c r="E359" s="57">
        <v>14.57</v>
      </c>
      <c r="F359" s="58"/>
      <c r="G359" s="58">
        <v>947</v>
      </c>
      <c r="H359" s="58"/>
      <c r="I359" s="58"/>
      <c r="J359" s="58"/>
      <c r="K359" s="58"/>
    </row>
    <row r="360" spans="1:11" ht="41" x14ac:dyDescent="0.25">
      <c r="A360" s="53" t="s">
        <v>966</v>
      </c>
      <c r="B360" s="54" t="s">
        <v>696</v>
      </c>
      <c r="C360" s="55" t="s">
        <v>967</v>
      </c>
      <c r="D360" s="59" t="s">
        <v>968</v>
      </c>
      <c r="E360" s="57" t="s">
        <v>699</v>
      </c>
      <c r="F360" s="57" t="s">
        <v>700</v>
      </c>
      <c r="G360" s="58">
        <v>133</v>
      </c>
      <c r="H360" s="58">
        <v>81</v>
      </c>
      <c r="I360" s="58">
        <v>2</v>
      </c>
      <c r="J360" s="58">
        <v>68.239999999999995</v>
      </c>
      <c r="K360" s="58">
        <v>8.19</v>
      </c>
    </row>
    <row r="361" spans="1:11" ht="34.5" x14ac:dyDescent="0.25">
      <c r="A361" s="53" t="s">
        <v>969</v>
      </c>
      <c r="B361" s="54" t="s">
        <v>703</v>
      </c>
      <c r="C361" s="55" t="s">
        <v>704</v>
      </c>
      <c r="D361" s="56">
        <v>11</v>
      </c>
      <c r="E361" s="57">
        <v>820.8</v>
      </c>
      <c r="F361" s="58"/>
      <c r="G361" s="58">
        <v>9029</v>
      </c>
      <c r="H361" s="58"/>
      <c r="I361" s="58"/>
      <c r="J361" s="58"/>
      <c r="K361" s="58"/>
    </row>
    <row r="362" spans="1:11" ht="29.5" x14ac:dyDescent="0.25">
      <c r="A362" s="53" t="s">
        <v>970</v>
      </c>
      <c r="B362" s="54" t="s">
        <v>706</v>
      </c>
      <c r="C362" s="55" t="s">
        <v>707</v>
      </c>
      <c r="D362" s="56">
        <v>1</v>
      </c>
      <c r="E362" s="57">
        <v>45.25</v>
      </c>
      <c r="F362" s="58"/>
      <c r="G362" s="58">
        <v>45</v>
      </c>
      <c r="H362" s="58"/>
      <c r="I362" s="58"/>
      <c r="J362" s="58"/>
      <c r="K362" s="58"/>
    </row>
    <row r="363" spans="1:11" ht="41" x14ac:dyDescent="0.25">
      <c r="A363" s="53" t="s">
        <v>971</v>
      </c>
      <c r="B363" s="54" t="s">
        <v>256</v>
      </c>
      <c r="C363" s="55" t="s">
        <v>257</v>
      </c>
      <c r="D363" s="56">
        <v>1</v>
      </c>
      <c r="E363" s="57" t="s">
        <v>258</v>
      </c>
      <c r="F363" s="57" t="s">
        <v>60</v>
      </c>
      <c r="G363" s="58">
        <v>17</v>
      </c>
      <c r="H363" s="58">
        <v>11</v>
      </c>
      <c r="I363" s="58">
        <v>2</v>
      </c>
      <c r="J363" s="58">
        <v>1.1399999999999999</v>
      </c>
      <c r="K363" s="58">
        <v>1.1399999999999999</v>
      </c>
    </row>
    <row r="364" spans="1:11" ht="34.5" x14ac:dyDescent="0.25">
      <c r="A364" s="59" t="s">
        <v>972</v>
      </c>
      <c r="B364" s="54" t="s">
        <v>260</v>
      </c>
      <c r="C364" s="55" t="s">
        <v>261</v>
      </c>
      <c r="D364" s="56">
        <v>1</v>
      </c>
      <c r="E364" s="57">
        <v>202.98</v>
      </c>
      <c r="F364" s="58"/>
      <c r="G364" s="58">
        <v>203</v>
      </c>
      <c r="H364" s="58"/>
      <c r="I364" s="58"/>
      <c r="J364" s="58"/>
      <c r="K364" s="58"/>
    </row>
    <row r="365" spans="1:11" ht="52.5" x14ac:dyDescent="0.25">
      <c r="A365" s="53" t="s">
        <v>973</v>
      </c>
      <c r="B365" s="54" t="s">
        <v>710</v>
      </c>
      <c r="C365" s="55" t="s">
        <v>974</v>
      </c>
      <c r="D365" s="59" t="s">
        <v>975</v>
      </c>
      <c r="E365" s="57" t="s">
        <v>713</v>
      </c>
      <c r="F365" s="57" t="s">
        <v>288</v>
      </c>
      <c r="G365" s="58">
        <v>183</v>
      </c>
      <c r="H365" s="58">
        <v>158</v>
      </c>
      <c r="I365" s="58">
        <v>3</v>
      </c>
      <c r="J365" s="58">
        <v>25.76</v>
      </c>
      <c r="K365" s="58">
        <v>15.97</v>
      </c>
    </row>
    <row r="366" spans="1:11" ht="34.5" x14ac:dyDescent="0.25">
      <c r="A366" s="53" t="s">
        <v>976</v>
      </c>
      <c r="B366" s="54" t="s">
        <v>715</v>
      </c>
      <c r="C366" s="55" t="s">
        <v>716</v>
      </c>
      <c r="D366" s="59" t="s">
        <v>977</v>
      </c>
      <c r="E366" s="57">
        <v>62.2</v>
      </c>
      <c r="F366" s="58"/>
      <c r="G366" s="58">
        <v>386</v>
      </c>
      <c r="H366" s="58"/>
      <c r="I366" s="58"/>
      <c r="J366" s="58"/>
      <c r="K366" s="58"/>
    </row>
    <row r="367" spans="1:11" ht="52.5" x14ac:dyDescent="0.25">
      <c r="A367" s="53" t="s">
        <v>978</v>
      </c>
      <c r="B367" s="54" t="s">
        <v>719</v>
      </c>
      <c r="C367" s="55" t="s">
        <v>979</v>
      </c>
      <c r="D367" s="59" t="s">
        <v>627</v>
      </c>
      <c r="E367" s="57" t="s">
        <v>722</v>
      </c>
      <c r="F367" s="57" t="s">
        <v>288</v>
      </c>
      <c r="G367" s="58">
        <v>54</v>
      </c>
      <c r="H367" s="58">
        <v>47</v>
      </c>
      <c r="I367" s="58">
        <v>1</v>
      </c>
      <c r="J367" s="58">
        <v>26.24</v>
      </c>
      <c r="K367" s="58">
        <v>4.72</v>
      </c>
    </row>
    <row r="368" spans="1:11" ht="34.5" x14ac:dyDescent="0.25">
      <c r="A368" s="53" t="s">
        <v>980</v>
      </c>
      <c r="B368" s="54" t="s">
        <v>724</v>
      </c>
      <c r="C368" s="55" t="s">
        <v>725</v>
      </c>
      <c r="D368" s="59" t="s">
        <v>981</v>
      </c>
      <c r="E368" s="57">
        <v>88.8</v>
      </c>
      <c r="F368" s="58"/>
      <c r="G368" s="58">
        <v>160</v>
      </c>
      <c r="H368" s="58"/>
      <c r="I368" s="58"/>
      <c r="J368" s="58"/>
      <c r="K368" s="58"/>
    </row>
    <row r="369" spans="1:11" ht="75.5" x14ac:dyDescent="0.25">
      <c r="A369" s="53" t="s">
        <v>982</v>
      </c>
      <c r="B369" s="54" t="s">
        <v>983</v>
      </c>
      <c r="C369" s="55" t="s">
        <v>984</v>
      </c>
      <c r="D369" s="59" t="s">
        <v>985</v>
      </c>
      <c r="E369" s="57" t="s">
        <v>986</v>
      </c>
      <c r="F369" s="57" t="s">
        <v>987</v>
      </c>
      <c r="G369" s="58">
        <v>8128</v>
      </c>
      <c r="H369" s="58">
        <v>5006</v>
      </c>
      <c r="I369" s="57" t="s">
        <v>988</v>
      </c>
      <c r="J369" s="58">
        <v>41.28</v>
      </c>
      <c r="K369" s="58">
        <v>532.51</v>
      </c>
    </row>
    <row r="370" spans="1:11" ht="34.5" x14ac:dyDescent="0.25">
      <c r="A370" s="53" t="s">
        <v>989</v>
      </c>
      <c r="B370" s="54" t="s">
        <v>790</v>
      </c>
      <c r="C370" s="55" t="s">
        <v>791</v>
      </c>
      <c r="D370" s="59" t="s">
        <v>990</v>
      </c>
      <c r="E370" s="57">
        <v>4832.12</v>
      </c>
      <c r="F370" s="58"/>
      <c r="G370" s="58">
        <v>3697</v>
      </c>
      <c r="H370" s="58"/>
      <c r="I370" s="58"/>
      <c r="J370" s="58"/>
      <c r="K370" s="58"/>
    </row>
    <row r="371" spans="1:11" ht="34.5" x14ac:dyDescent="0.25">
      <c r="A371" s="53" t="s">
        <v>991</v>
      </c>
      <c r="B371" s="54" t="s">
        <v>439</v>
      </c>
      <c r="C371" s="55" t="s">
        <v>440</v>
      </c>
      <c r="D371" s="59" t="s">
        <v>992</v>
      </c>
      <c r="E371" s="57">
        <v>6920.41</v>
      </c>
      <c r="F371" s="58"/>
      <c r="G371" s="58">
        <v>3812</v>
      </c>
      <c r="H371" s="58"/>
      <c r="I371" s="58"/>
      <c r="J371" s="58"/>
      <c r="K371" s="58"/>
    </row>
    <row r="372" spans="1:11" ht="20" x14ac:dyDescent="0.25">
      <c r="A372" s="52" t="s">
        <v>306</v>
      </c>
      <c r="B372" s="51"/>
      <c r="C372" s="51"/>
      <c r="D372" s="51"/>
      <c r="E372" s="51"/>
      <c r="F372" s="51"/>
      <c r="G372" s="57">
        <v>44127</v>
      </c>
      <c r="H372" s="57">
        <v>6836</v>
      </c>
      <c r="I372" s="57" t="s">
        <v>993</v>
      </c>
      <c r="J372" s="58"/>
      <c r="K372" s="57">
        <v>717.04</v>
      </c>
    </row>
    <row r="373" spans="1:11" x14ac:dyDescent="0.25">
      <c r="A373" s="52" t="s">
        <v>308</v>
      </c>
      <c r="B373" s="51"/>
      <c r="C373" s="51"/>
      <c r="D373" s="51"/>
      <c r="E373" s="51"/>
      <c r="F373" s="51"/>
      <c r="G373" s="57">
        <v>6627</v>
      </c>
      <c r="H373" s="58"/>
      <c r="I373" s="58"/>
      <c r="J373" s="58"/>
      <c r="K373" s="58"/>
    </row>
    <row r="374" spans="1:11" x14ac:dyDescent="0.25">
      <c r="A374" s="52" t="s">
        <v>309</v>
      </c>
      <c r="B374" s="51"/>
      <c r="C374" s="51"/>
      <c r="D374" s="51"/>
      <c r="E374" s="51"/>
      <c r="F374" s="51"/>
      <c r="G374" s="57">
        <v>4534</v>
      </c>
      <c r="H374" s="58"/>
      <c r="I374" s="58"/>
      <c r="J374" s="58"/>
      <c r="K374" s="58"/>
    </row>
    <row r="375" spans="1:11" x14ac:dyDescent="0.25">
      <c r="A375" s="60" t="s">
        <v>994</v>
      </c>
      <c r="B375" s="51"/>
      <c r="C375" s="51"/>
      <c r="D375" s="51"/>
      <c r="E375" s="51"/>
      <c r="F375" s="51"/>
      <c r="G375" s="58"/>
      <c r="H375" s="58"/>
      <c r="I375" s="58"/>
      <c r="J375" s="58"/>
      <c r="K375" s="58"/>
    </row>
    <row r="376" spans="1:11" x14ac:dyDescent="0.25">
      <c r="A376" s="52" t="s">
        <v>311</v>
      </c>
      <c r="B376" s="51"/>
      <c r="C376" s="51"/>
      <c r="D376" s="51"/>
      <c r="E376" s="51"/>
      <c r="F376" s="51"/>
      <c r="G376" s="57">
        <v>45023</v>
      </c>
      <c r="H376" s="58"/>
      <c r="I376" s="58"/>
      <c r="J376" s="58"/>
      <c r="K376" s="57">
        <v>717.04</v>
      </c>
    </row>
    <row r="377" spans="1:11" x14ac:dyDescent="0.25">
      <c r="A377" s="52" t="s">
        <v>312</v>
      </c>
      <c r="B377" s="51"/>
      <c r="C377" s="51"/>
      <c r="D377" s="51"/>
      <c r="E377" s="51"/>
      <c r="F377" s="51"/>
      <c r="G377" s="57">
        <v>10265</v>
      </c>
      <c r="H377" s="58"/>
      <c r="I377" s="58"/>
      <c r="J377" s="58"/>
      <c r="K377" s="58"/>
    </row>
    <row r="378" spans="1:11" x14ac:dyDescent="0.25">
      <c r="A378" s="52" t="s">
        <v>313</v>
      </c>
      <c r="B378" s="51"/>
      <c r="C378" s="51"/>
      <c r="D378" s="51"/>
      <c r="E378" s="51"/>
      <c r="F378" s="51"/>
      <c r="G378" s="57">
        <v>55288</v>
      </c>
      <c r="H378" s="58"/>
      <c r="I378" s="58"/>
      <c r="J378" s="58"/>
      <c r="K378" s="57">
        <v>717.04</v>
      </c>
    </row>
    <row r="379" spans="1:11" x14ac:dyDescent="0.25">
      <c r="A379" s="52" t="s">
        <v>314</v>
      </c>
      <c r="B379" s="51"/>
      <c r="C379" s="51"/>
      <c r="D379" s="51"/>
      <c r="E379" s="51"/>
      <c r="F379" s="51"/>
      <c r="G379" s="58"/>
      <c r="H379" s="58"/>
      <c r="I379" s="58"/>
      <c r="J379" s="58"/>
      <c r="K379" s="58"/>
    </row>
    <row r="380" spans="1:11" x14ac:dyDescent="0.25">
      <c r="A380" s="52" t="s">
        <v>315</v>
      </c>
      <c r="B380" s="51"/>
      <c r="C380" s="51"/>
      <c r="D380" s="51"/>
      <c r="E380" s="51"/>
      <c r="F380" s="51"/>
      <c r="G380" s="57">
        <v>25725</v>
      </c>
      <c r="H380" s="58"/>
      <c r="I380" s="58"/>
      <c r="J380" s="58"/>
      <c r="K380" s="58"/>
    </row>
    <row r="381" spans="1:11" x14ac:dyDescent="0.25">
      <c r="A381" s="52" t="s">
        <v>316</v>
      </c>
      <c r="B381" s="51"/>
      <c r="C381" s="51"/>
      <c r="D381" s="51"/>
      <c r="E381" s="51"/>
      <c r="F381" s="51"/>
      <c r="G381" s="57">
        <v>1301</v>
      </c>
      <c r="H381" s="58"/>
      <c r="I381" s="58"/>
      <c r="J381" s="58"/>
      <c r="K381" s="58"/>
    </row>
    <row r="382" spans="1:11" x14ac:dyDescent="0.25">
      <c r="A382" s="52" t="s">
        <v>317</v>
      </c>
      <c r="B382" s="51"/>
      <c r="C382" s="51"/>
      <c r="D382" s="51"/>
      <c r="E382" s="51"/>
      <c r="F382" s="51"/>
      <c r="G382" s="57">
        <v>6976</v>
      </c>
      <c r="H382" s="58"/>
      <c r="I382" s="58"/>
      <c r="J382" s="58"/>
      <c r="K382" s="58"/>
    </row>
    <row r="383" spans="1:11" x14ac:dyDescent="0.25">
      <c r="A383" s="52" t="s">
        <v>318</v>
      </c>
      <c r="B383" s="51"/>
      <c r="C383" s="51"/>
      <c r="D383" s="51"/>
      <c r="E383" s="51"/>
      <c r="F383" s="51"/>
      <c r="G383" s="57">
        <v>10265</v>
      </c>
      <c r="H383" s="58"/>
      <c r="I383" s="58"/>
      <c r="J383" s="58"/>
      <c r="K383" s="58"/>
    </row>
    <row r="384" spans="1:11" x14ac:dyDescent="0.25">
      <c r="A384" s="52" t="s">
        <v>319</v>
      </c>
      <c r="B384" s="51"/>
      <c r="C384" s="51"/>
      <c r="D384" s="51"/>
      <c r="E384" s="51"/>
      <c r="F384" s="51"/>
      <c r="G384" s="57">
        <v>6627</v>
      </c>
      <c r="H384" s="58"/>
      <c r="I384" s="58"/>
      <c r="J384" s="58"/>
      <c r="K384" s="58"/>
    </row>
    <row r="385" spans="1:11" x14ac:dyDescent="0.25">
      <c r="A385" s="52" t="s">
        <v>320</v>
      </c>
      <c r="B385" s="51"/>
      <c r="C385" s="51"/>
      <c r="D385" s="51"/>
      <c r="E385" s="51"/>
      <c r="F385" s="51"/>
      <c r="G385" s="57">
        <v>4534</v>
      </c>
      <c r="H385" s="58"/>
      <c r="I385" s="58"/>
      <c r="J385" s="58"/>
      <c r="K385" s="58"/>
    </row>
    <row r="386" spans="1:11" x14ac:dyDescent="0.25">
      <c r="A386" s="60" t="s">
        <v>995</v>
      </c>
      <c r="B386" s="51"/>
      <c r="C386" s="51"/>
      <c r="D386" s="51"/>
      <c r="E386" s="51"/>
      <c r="F386" s="51"/>
      <c r="G386" s="61">
        <v>55288</v>
      </c>
      <c r="H386" s="58"/>
      <c r="I386" s="58"/>
      <c r="J386" s="58"/>
      <c r="K386" s="61">
        <v>717.04</v>
      </c>
    </row>
    <row r="387" spans="1:11" x14ac:dyDescent="0.25">
      <c r="A387" s="62" t="s">
        <v>996</v>
      </c>
      <c r="B387" s="63"/>
      <c r="C387" s="63"/>
      <c r="D387" s="63"/>
      <c r="E387" s="63"/>
      <c r="F387" s="63"/>
      <c r="G387" s="63"/>
      <c r="H387" s="63"/>
      <c r="I387" s="63"/>
      <c r="J387" s="63"/>
      <c r="K387" s="63"/>
    </row>
    <row r="388" spans="1:11" ht="20" x14ac:dyDescent="0.25">
      <c r="A388" s="52" t="s">
        <v>997</v>
      </c>
      <c r="B388" s="51"/>
      <c r="C388" s="51"/>
      <c r="D388" s="51"/>
      <c r="E388" s="51"/>
      <c r="F388" s="51"/>
      <c r="G388" s="57">
        <v>672046</v>
      </c>
      <c r="H388" s="57">
        <v>47065</v>
      </c>
      <c r="I388" s="57" t="s">
        <v>998</v>
      </c>
      <c r="J388" s="58"/>
      <c r="K388" s="57">
        <v>4986.3599999999997</v>
      </c>
    </row>
    <row r="389" spans="1:11" x14ac:dyDescent="0.25">
      <c r="A389" s="52" t="s">
        <v>308</v>
      </c>
      <c r="B389" s="51"/>
      <c r="C389" s="51"/>
      <c r="D389" s="51"/>
      <c r="E389" s="51"/>
      <c r="F389" s="51"/>
      <c r="G389" s="57">
        <v>45507</v>
      </c>
      <c r="H389" s="58"/>
      <c r="I389" s="58"/>
      <c r="J389" s="58"/>
      <c r="K389" s="58"/>
    </row>
    <row r="390" spans="1:11" x14ac:dyDescent="0.25">
      <c r="A390" s="52" t="s">
        <v>309</v>
      </c>
      <c r="B390" s="51"/>
      <c r="C390" s="51"/>
      <c r="D390" s="51"/>
      <c r="E390" s="51"/>
      <c r="F390" s="51"/>
      <c r="G390" s="57">
        <v>31079</v>
      </c>
      <c r="H390" s="58"/>
      <c r="I390" s="58"/>
      <c r="J390" s="58"/>
      <c r="K390" s="58"/>
    </row>
    <row r="391" spans="1:11" x14ac:dyDescent="0.25">
      <c r="A391" s="60" t="s">
        <v>999</v>
      </c>
      <c r="B391" s="51"/>
      <c r="C391" s="51"/>
      <c r="D391" s="51"/>
      <c r="E391" s="51"/>
      <c r="F391" s="51"/>
      <c r="G391" s="58"/>
      <c r="H391" s="58"/>
      <c r="I391" s="58"/>
      <c r="J391" s="58"/>
      <c r="K391" s="58"/>
    </row>
    <row r="392" spans="1:11" x14ac:dyDescent="0.25">
      <c r="A392" s="52" t="s">
        <v>904</v>
      </c>
      <c r="B392" s="51"/>
      <c r="C392" s="51"/>
      <c r="D392" s="51"/>
      <c r="E392" s="51"/>
      <c r="F392" s="51"/>
      <c r="G392" s="57">
        <v>1375</v>
      </c>
      <c r="H392" s="58"/>
      <c r="I392" s="58"/>
      <c r="J392" s="58"/>
      <c r="K392" s="57">
        <v>79.69</v>
      </c>
    </row>
    <row r="393" spans="1:11" x14ac:dyDescent="0.25">
      <c r="A393" s="52" t="s">
        <v>311</v>
      </c>
      <c r="B393" s="51"/>
      <c r="C393" s="51"/>
      <c r="D393" s="51"/>
      <c r="E393" s="51"/>
      <c r="F393" s="51"/>
      <c r="G393" s="57">
        <v>682693</v>
      </c>
      <c r="H393" s="58"/>
      <c r="I393" s="58"/>
      <c r="J393" s="58"/>
      <c r="K393" s="57">
        <v>4906.67</v>
      </c>
    </row>
    <row r="394" spans="1:11" x14ac:dyDescent="0.25">
      <c r="A394" s="52" t="s">
        <v>312</v>
      </c>
      <c r="B394" s="51"/>
      <c r="C394" s="51"/>
      <c r="D394" s="51"/>
      <c r="E394" s="51"/>
      <c r="F394" s="51"/>
      <c r="G394" s="57">
        <v>64564</v>
      </c>
      <c r="H394" s="58"/>
      <c r="I394" s="58"/>
      <c r="J394" s="58"/>
      <c r="K394" s="58"/>
    </row>
    <row r="395" spans="1:11" x14ac:dyDescent="0.25">
      <c r="A395" s="52" t="s">
        <v>313</v>
      </c>
      <c r="B395" s="51"/>
      <c r="C395" s="51"/>
      <c r="D395" s="51"/>
      <c r="E395" s="51"/>
      <c r="F395" s="51"/>
      <c r="G395" s="57">
        <v>748632</v>
      </c>
      <c r="H395" s="58"/>
      <c r="I395" s="58"/>
      <c r="J395" s="58"/>
      <c r="K395" s="57">
        <v>4986.3599999999997</v>
      </c>
    </row>
    <row r="396" spans="1:11" x14ac:dyDescent="0.25">
      <c r="A396" s="52" t="s">
        <v>314</v>
      </c>
      <c r="B396" s="51"/>
      <c r="C396" s="51"/>
      <c r="D396" s="51"/>
      <c r="E396" s="51"/>
      <c r="F396" s="51"/>
      <c r="G396" s="58"/>
      <c r="H396" s="58"/>
      <c r="I396" s="58"/>
      <c r="J396" s="58"/>
      <c r="K396" s="58"/>
    </row>
    <row r="397" spans="1:11" x14ac:dyDescent="0.25">
      <c r="A397" s="52" t="s">
        <v>315</v>
      </c>
      <c r="B397" s="51"/>
      <c r="C397" s="51"/>
      <c r="D397" s="51"/>
      <c r="E397" s="51"/>
      <c r="F397" s="51"/>
      <c r="G397" s="57">
        <v>553566</v>
      </c>
      <c r="H397" s="58"/>
      <c r="I397" s="58"/>
      <c r="J397" s="58"/>
      <c r="K397" s="58"/>
    </row>
    <row r="398" spans="1:11" x14ac:dyDescent="0.25">
      <c r="A398" s="52" t="s">
        <v>316</v>
      </c>
      <c r="B398" s="51"/>
      <c r="C398" s="51"/>
      <c r="D398" s="51"/>
      <c r="E398" s="51"/>
      <c r="F398" s="51"/>
      <c r="G398" s="57">
        <v>6851</v>
      </c>
      <c r="H398" s="58"/>
      <c r="I398" s="58"/>
      <c r="J398" s="58"/>
      <c r="K398" s="58"/>
    </row>
    <row r="399" spans="1:11" x14ac:dyDescent="0.25">
      <c r="A399" s="52" t="s">
        <v>317</v>
      </c>
      <c r="B399" s="51"/>
      <c r="C399" s="51"/>
      <c r="D399" s="51"/>
      <c r="E399" s="51"/>
      <c r="F399" s="51"/>
      <c r="G399" s="57">
        <v>48004</v>
      </c>
      <c r="H399" s="58"/>
      <c r="I399" s="58"/>
      <c r="J399" s="58"/>
      <c r="K399" s="58"/>
    </row>
    <row r="400" spans="1:11" x14ac:dyDescent="0.25">
      <c r="A400" s="52" t="s">
        <v>318</v>
      </c>
      <c r="B400" s="51"/>
      <c r="C400" s="51"/>
      <c r="D400" s="51"/>
      <c r="E400" s="51"/>
      <c r="F400" s="51"/>
      <c r="G400" s="57">
        <v>64564</v>
      </c>
      <c r="H400" s="58"/>
      <c r="I400" s="58"/>
      <c r="J400" s="58"/>
      <c r="K400" s="58"/>
    </row>
    <row r="401" spans="1:11" x14ac:dyDescent="0.25">
      <c r="A401" s="52" t="s">
        <v>319</v>
      </c>
      <c r="B401" s="51"/>
      <c r="C401" s="51"/>
      <c r="D401" s="51"/>
      <c r="E401" s="51"/>
      <c r="F401" s="51"/>
      <c r="G401" s="57">
        <v>45507</v>
      </c>
      <c r="H401" s="58"/>
      <c r="I401" s="58"/>
      <c r="J401" s="58"/>
      <c r="K401" s="58"/>
    </row>
    <row r="402" spans="1:11" x14ac:dyDescent="0.25">
      <c r="A402" s="52" t="s">
        <v>320</v>
      </c>
      <c r="B402" s="51"/>
      <c r="C402" s="51"/>
      <c r="D402" s="51"/>
      <c r="E402" s="51"/>
      <c r="F402" s="51"/>
      <c r="G402" s="57">
        <v>31079</v>
      </c>
      <c r="H402" s="58"/>
      <c r="I402" s="58"/>
      <c r="J402" s="58"/>
      <c r="K402" s="58"/>
    </row>
    <row r="403" spans="1:11" x14ac:dyDescent="0.25">
      <c r="A403" s="60" t="s">
        <v>1000</v>
      </c>
      <c r="B403" s="51"/>
      <c r="C403" s="51"/>
      <c r="D403" s="51"/>
      <c r="E403" s="51"/>
      <c r="F403" s="51"/>
      <c r="G403" s="61">
        <v>748632</v>
      </c>
      <c r="H403" s="58"/>
      <c r="I403" s="58"/>
      <c r="J403" s="58"/>
      <c r="K403" s="61">
        <v>4986.3599999999997</v>
      </c>
    </row>
    <row r="404" spans="1:11" x14ac:dyDescent="0.25">
      <c r="A404" s="52" t="s">
        <v>1001</v>
      </c>
      <c r="B404" s="64"/>
      <c r="C404" s="64"/>
      <c r="D404" s="64"/>
      <c r="E404" s="64"/>
      <c r="F404" s="64"/>
      <c r="G404" s="65">
        <f>(G392+G393)*0.0128</f>
        <v>8756.0704000000005</v>
      </c>
      <c r="H404" s="58"/>
      <c r="I404" s="58"/>
      <c r="J404" s="58"/>
      <c r="K404" s="61"/>
    </row>
    <row r="405" spans="1:11" x14ac:dyDescent="0.25">
      <c r="A405" s="52" t="s">
        <v>1002</v>
      </c>
      <c r="B405" s="64"/>
      <c r="C405" s="64"/>
      <c r="D405" s="64"/>
      <c r="E405" s="64"/>
      <c r="F405" s="64"/>
      <c r="G405" s="65">
        <f>G392+G393+G404</f>
        <v>692824.07039999997</v>
      </c>
      <c r="H405" s="58"/>
      <c r="I405" s="58"/>
      <c r="J405" s="58"/>
      <c r="K405" s="61"/>
    </row>
    <row r="406" spans="1:11" x14ac:dyDescent="0.25">
      <c r="A406" s="52" t="s">
        <v>1003</v>
      </c>
      <c r="B406" s="64"/>
      <c r="C406" s="64"/>
      <c r="D406" s="64"/>
      <c r="E406" s="64"/>
      <c r="F406" s="64"/>
      <c r="G406" s="65">
        <f>G405*0.022</f>
        <v>15242.129548799998</v>
      </c>
      <c r="H406" s="58"/>
      <c r="I406" s="58"/>
      <c r="J406" s="58"/>
      <c r="K406" s="61"/>
    </row>
    <row r="407" spans="1:11" x14ac:dyDescent="0.25">
      <c r="A407" s="52" t="s">
        <v>1004</v>
      </c>
      <c r="B407" s="64"/>
      <c r="C407" s="64"/>
      <c r="D407" s="64"/>
      <c r="E407" s="64"/>
      <c r="F407" s="64"/>
      <c r="G407" s="65">
        <f>G405+G406</f>
        <v>708066.19994879991</v>
      </c>
      <c r="H407" s="58"/>
      <c r="I407" s="58"/>
      <c r="J407" s="58"/>
      <c r="K407" s="61"/>
    </row>
    <row r="408" spans="1:11" x14ac:dyDescent="0.25">
      <c r="A408" s="52" t="s">
        <v>1005</v>
      </c>
      <c r="B408" s="64"/>
      <c r="C408" s="64"/>
      <c r="D408" s="64"/>
      <c r="E408" s="64"/>
      <c r="F408" s="64"/>
      <c r="G408" s="65">
        <f>G407*7.53</f>
        <v>5331738.4856144637</v>
      </c>
      <c r="H408" s="58"/>
      <c r="I408" s="58"/>
      <c r="J408" s="58"/>
      <c r="K408" s="61"/>
    </row>
    <row r="409" spans="1:11" x14ac:dyDescent="0.25">
      <c r="A409" s="66" t="s">
        <v>1006</v>
      </c>
      <c r="B409" s="67"/>
      <c r="C409" s="67"/>
      <c r="D409" s="67"/>
      <c r="E409" s="67"/>
      <c r="F409" s="67"/>
      <c r="G409" s="65">
        <f>G394*4.44</f>
        <v>286664.16000000003</v>
      </c>
      <c r="H409" s="58"/>
      <c r="I409" s="58"/>
      <c r="J409" s="58"/>
      <c r="K409" s="61"/>
    </row>
    <row r="410" spans="1:11" ht="12.65" customHeight="1" x14ac:dyDescent="0.25">
      <c r="A410" s="68" t="s">
        <v>1007</v>
      </c>
      <c r="B410" s="69"/>
      <c r="C410" s="69"/>
      <c r="D410" s="69"/>
      <c r="E410" s="69"/>
      <c r="F410" s="70"/>
      <c r="G410" s="65">
        <f>G408+G409</f>
        <v>5618402.6456144638</v>
      </c>
      <c r="H410" s="58"/>
      <c r="I410" s="58"/>
      <c r="J410" s="58"/>
      <c r="K410" s="61"/>
    </row>
    <row r="411" spans="1:11" x14ac:dyDescent="0.25">
      <c r="A411" s="52" t="s">
        <v>1008</v>
      </c>
      <c r="B411" s="64"/>
      <c r="C411" s="64"/>
      <c r="D411" s="64"/>
      <c r="E411" s="64"/>
      <c r="F411" s="64"/>
      <c r="G411" s="65">
        <f>G410*1.051</f>
        <v>5904941.180540801</v>
      </c>
      <c r="H411" s="58"/>
      <c r="I411" s="58"/>
      <c r="J411" s="58"/>
      <c r="K411" s="61"/>
    </row>
    <row r="412" spans="1:11" x14ac:dyDescent="0.25">
      <c r="A412" s="52" t="s">
        <v>1009</v>
      </c>
      <c r="B412" s="64"/>
      <c r="C412" s="64"/>
      <c r="D412" s="64"/>
      <c r="E412" s="64"/>
      <c r="F412" s="64"/>
      <c r="G412" s="65">
        <f>G411*1.048</f>
        <v>6188378.35720676</v>
      </c>
      <c r="H412" s="58"/>
      <c r="I412" s="58"/>
      <c r="J412" s="58"/>
      <c r="K412" s="61"/>
    </row>
    <row r="413" spans="1:11" ht="13" x14ac:dyDescent="0.25">
      <c r="A413" s="60" t="s">
        <v>1010</v>
      </c>
      <c r="B413" s="71"/>
      <c r="C413" s="71"/>
      <c r="D413" s="71"/>
      <c r="E413" s="71"/>
      <c r="F413" s="71"/>
      <c r="G413" s="72">
        <f>G412*0.94</f>
        <v>5817075.655774354</v>
      </c>
      <c r="H413" s="58"/>
      <c r="I413" s="58"/>
      <c r="J413" s="58"/>
      <c r="K413" s="61"/>
    </row>
    <row r="414" spans="1:11" x14ac:dyDescent="0.25">
      <c r="A414" s="52" t="s">
        <v>1011</v>
      </c>
      <c r="B414" s="64"/>
      <c r="C414" s="64"/>
      <c r="D414" s="64"/>
      <c r="E414" s="64"/>
      <c r="F414" s="64"/>
      <c r="G414" s="65">
        <f>ROUND((G413*0.2),2)</f>
        <v>1163415.1299999999</v>
      </c>
      <c r="H414" s="58"/>
      <c r="I414" s="58"/>
      <c r="J414" s="58"/>
      <c r="K414" s="61"/>
    </row>
    <row r="415" spans="1:11" ht="13" x14ac:dyDescent="0.25">
      <c r="A415" s="60" t="s">
        <v>1012</v>
      </c>
      <c r="B415" s="71"/>
      <c r="C415" s="71"/>
      <c r="D415" s="71"/>
      <c r="E415" s="71"/>
      <c r="F415" s="71"/>
      <c r="G415" s="72">
        <f>G413+G414</f>
        <v>6980490.7857743539</v>
      </c>
      <c r="H415" s="58"/>
      <c r="I415" s="58"/>
      <c r="J415" s="58"/>
      <c r="K415" s="61"/>
    </row>
    <row r="418" spans="1:11" x14ac:dyDescent="0.25">
      <c r="A418" s="15" t="s">
        <v>1013</v>
      </c>
      <c r="B418" s="16"/>
      <c r="C418" s="16"/>
      <c r="D418" s="16"/>
      <c r="E418" s="16"/>
      <c r="F418" s="16"/>
      <c r="G418" s="16"/>
      <c r="H418" s="16"/>
      <c r="I418" s="16"/>
      <c r="J418" s="16"/>
      <c r="K418" s="16"/>
    </row>
    <row r="419" spans="1:11" x14ac:dyDescent="0.25">
      <c r="A419" s="73" t="s">
        <v>1014</v>
      </c>
      <c r="B419" s="16"/>
      <c r="C419" s="16"/>
      <c r="D419" s="16"/>
      <c r="E419" s="16"/>
      <c r="F419" s="16"/>
      <c r="G419" s="16"/>
      <c r="H419" s="16"/>
      <c r="I419" s="16"/>
      <c r="J419" s="16"/>
      <c r="K419" s="16"/>
    </row>
    <row r="421" spans="1:11" x14ac:dyDescent="0.25">
      <c r="A421" s="15" t="s">
        <v>1015</v>
      </c>
      <c r="B421" s="16"/>
      <c r="C421" s="16"/>
      <c r="D421" s="16"/>
      <c r="E421" s="16"/>
      <c r="F421" s="16"/>
      <c r="G421" s="16"/>
      <c r="H421" s="16"/>
      <c r="I421" s="16"/>
      <c r="J421" s="16"/>
      <c r="K421" s="16"/>
    </row>
    <row r="422" spans="1:11" x14ac:dyDescent="0.25">
      <c r="A422" s="73" t="s">
        <v>1014</v>
      </c>
      <c r="B422" s="16"/>
      <c r="C422" s="16"/>
      <c r="D422" s="16"/>
      <c r="E422" s="16"/>
      <c r="F422" s="16"/>
      <c r="G422" s="16"/>
      <c r="H422" s="16"/>
      <c r="I422" s="16"/>
      <c r="J422" s="16"/>
      <c r="K422" s="16"/>
    </row>
  </sheetData>
  <mergeCells count="162">
    <mergeCell ref="A414:F414"/>
    <mergeCell ref="A415:F415"/>
    <mergeCell ref="A418:K418"/>
    <mergeCell ref="A419:K419"/>
    <mergeCell ref="A421:K421"/>
    <mergeCell ref="A422:K422"/>
    <mergeCell ref="A408:F408"/>
    <mergeCell ref="A409:F409"/>
    <mergeCell ref="A410:F410"/>
    <mergeCell ref="A411:F411"/>
    <mergeCell ref="A412:F412"/>
    <mergeCell ref="A413:F413"/>
    <mergeCell ref="A402:F402"/>
    <mergeCell ref="A403:F403"/>
    <mergeCell ref="A404:F404"/>
    <mergeCell ref="A405:F405"/>
    <mergeCell ref="A406:F406"/>
    <mergeCell ref="A407:F407"/>
    <mergeCell ref="A396:F396"/>
    <mergeCell ref="A397:F397"/>
    <mergeCell ref="A398:F398"/>
    <mergeCell ref="A399:F399"/>
    <mergeCell ref="A400:F400"/>
    <mergeCell ref="A401:F401"/>
    <mergeCell ref="A390:F390"/>
    <mergeCell ref="A391:F391"/>
    <mergeCell ref="A392:F392"/>
    <mergeCell ref="A393:F393"/>
    <mergeCell ref="A394:F394"/>
    <mergeCell ref="A395:F395"/>
    <mergeCell ref="A384:F384"/>
    <mergeCell ref="A385:F385"/>
    <mergeCell ref="A386:F386"/>
    <mergeCell ref="A387:K387"/>
    <mergeCell ref="A388:F388"/>
    <mergeCell ref="A389:F389"/>
    <mergeCell ref="A378:F378"/>
    <mergeCell ref="A379:F379"/>
    <mergeCell ref="A380:F380"/>
    <mergeCell ref="A381:F381"/>
    <mergeCell ref="A382:F382"/>
    <mergeCell ref="A383:F383"/>
    <mergeCell ref="A372:F372"/>
    <mergeCell ref="A373:F373"/>
    <mergeCell ref="A374:F374"/>
    <mergeCell ref="A375:F375"/>
    <mergeCell ref="A376:F376"/>
    <mergeCell ref="A377:F377"/>
    <mergeCell ref="A332:F332"/>
    <mergeCell ref="A333:K333"/>
    <mergeCell ref="A334:K334"/>
    <mergeCell ref="A340:K340"/>
    <mergeCell ref="A347:K347"/>
    <mergeCell ref="A354:K354"/>
    <mergeCell ref="A326:F326"/>
    <mergeCell ref="A327:F327"/>
    <mergeCell ref="A328:F328"/>
    <mergeCell ref="A329:F329"/>
    <mergeCell ref="A330:F330"/>
    <mergeCell ref="A331:F331"/>
    <mergeCell ref="A320:F320"/>
    <mergeCell ref="A321:F321"/>
    <mergeCell ref="A322:F322"/>
    <mergeCell ref="A323:F323"/>
    <mergeCell ref="A324:F324"/>
    <mergeCell ref="A325:F325"/>
    <mergeCell ref="A306:F306"/>
    <mergeCell ref="A307:F307"/>
    <mergeCell ref="A308:F308"/>
    <mergeCell ref="A309:F309"/>
    <mergeCell ref="A310:K310"/>
    <mergeCell ref="A319:F319"/>
    <mergeCell ref="A300:F300"/>
    <mergeCell ref="A301:F301"/>
    <mergeCell ref="A302:F302"/>
    <mergeCell ref="A303:F303"/>
    <mergeCell ref="A304:F304"/>
    <mergeCell ref="A305:F305"/>
    <mergeCell ref="A282:K282"/>
    <mergeCell ref="A295:F295"/>
    <mergeCell ref="A296:F296"/>
    <mergeCell ref="A297:F297"/>
    <mergeCell ref="A298:F298"/>
    <mergeCell ref="A299:F299"/>
    <mergeCell ref="A276:F276"/>
    <mergeCell ref="A277:F277"/>
    <mergeCell ref="A278:F278"/>
    <mergeCell ref="A279:F279"/>
    <mergeCell ref="A280:F280"/>
    <mergeCell ref="A281:F281"/>
    <mergeCell ref="A270:F270"/>
    <mergeCell ref="A271:F271"/>
    <mergeCell ref="A272:F272"/>
    <mergeCell ref="A273:F273"/>
    <mergeCell ref="A274:F274"/>
    <mergeCell ref="A275:F275"/>
    <mergeCell ref="A186:K186"/>
    <mergeCell ref="A187:K187"/>
    <mergeCell ref="A239:K239"/>
    <mergeCell ref="A267:F267"/>
    <mergeCell ref="A268:F268"/>
    <mergeCell ref="A269:F269"/>
    <mergeCell ref="A180:F180"/>
    <mergeCell ref="A181:F181"/>
    <mergeCell ref="A182:F182"/>
    <mergeCell ref="A183:F183"/>
    <mergeCell ref="A184:F184"/>
    <mergeCell ref="A185:F185"/>
    <mergeCell ref="A174:F174"/>
    <mergeCell ref="A175:F175"/>
    <mergeCell ref="A176:F176"/>
    <mergeCell ref="A177:F177"/>
    <mergeCell ref="A178:F178"/>
    <mergeCell ref="A179:F179"/>
    <mergeCell ref="A127:F127"/>
    <mergeCell ref="A128:F128"/>
    <mergeCell ref="A129:K129"/>
    <mergeCell ref="A171:F171"/>
    <mergeCell ref="A172:F172"/>
    <mergeCell ref="A173:F173"/>
    <mergeCell ref="A121:F121"/>
    <mergeCell ref="A122:F122"/>
    <mergeCell ref="A123:F123"/>
    <mergeCell ref="A124:F124"/>
    <mergeCell ref="A125:F125"/>
    <mergeCell ref="A126:F126"/>
    <mergeCell ref="A115:F115"/>
    <mergeCell ref="A116:F116"/>
    <mergeCell ref="A117:F117"/>
    <mergeCell ref="A118:F118"/>
    <mergeCell ref="A119:F119"/>
    <mergeCell ref="A120:F120"/>
    <mergeCell ref="A55:K55"/>
    <mergeCell ref="A69:K69"/>
    <mergeCell ref="A80:K80"/>
    <mergeCell ref="A85:K85"/>
    <mergeCell ref="A94:K94"/>
    <mergeCell ref="A114:F114"/>
    <mergeCell ref="J25:K26"/>
    <mergeCell ref="G26:G27"/>
    <mergeCell ref="H26:H27"/>
    <mergeCell ref="A29:K29"/>
    <mergeCell ref="A30:K30"/>
    <mergeCell ref="A43:K43"/>
    <mergeCell ref="A25:A27"/>
    <mergeCell ref="B25:B27"/>
    <mergeCell ref="C25:C27"/>
    <mergeCell ref="D25:D27"/>
    <mergeCell ref="E25:F25"/>
    <mergeCell ref="G25:I25"/>
    <mergeCell ref="D16:E16"/>
    <mergeCell ref="D17:E17"/>
    <mergeCell ref="D18:E18"/>
    <mergeCell ref="D19:E19"/>
    <mergeCell ref="D20:E20"/>
    <mergeCell ref="D21:E21"/>
    <mergeCell ref="A2:C2"/>
    <mergeCell ref="I2:K2"/>
    <mergeCell ref="I4:K4"/>
    <mergeCell ref="A6:K6"/>
    <mergeCell ref="B12:K12"/>
    <mergeCell ref="B15:K15"/>
  </mergeCells>
  <pageMargins left="0.23622047244094491" right="0.19685039370078741" top="0.51181102362204722" bottom="0.43307086614173229" header="0.31496062992125984" footer="0.23622047244094491"/>
  <pageSetup paperSize="9" fitToHeight="0" orientation="landscape" r:id="rId1"/>
  <headerFooter alignWithMargins="0">
    <oddHeader>&amp;LГРАНД-Смета 2020</oddHeader>
    <oddFooter>&amp;RСтраница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117"/>
  <sheetViews>
    <sheetView showGridLines="0" zoomScaleNormal="100" zoomScaleSheetLayoutView="75" workbookViewId="0">
      <selection activeCell="C30" sqref="C30"/>
    </sheetView>
  </sheetViews>
  <sheetFormatPr defaultColWidth="9.1796875" defaultRowHeight="12.5" outlineLevelRow="2" x14ac:dyDescent="0.25"/>
  <cols>
    <col min="1" max="1" width="4.7265625" style="33" customWidth="1"/>
    <col min="2" max="2" width="20.26953125" style="74" customWidth="1"/>
    <col min="3" max="3" width="37.1796875" style="3" customWidth="1"/>
    <col min="4" max="4" width="17.1796875" style="4" customWidth="1"/>
    <col min="5" max="5" width="11.7265625" style="5" customWidth="1"/>
    <col min="6" max="7" width="10.54296875" style="6" customWidth="1"/>
    <col min="8" max="8" width="11" style="6" customWidth="1"/>
    <col min="9" max="9" width="15.54296875" style="6" customWidth="1"/>
    <col min="10" max="10" width="14" style="6" customWidth="1"/>
    <col min="11" max="11" width="14.54296875" style="6" customWidth="1"/>
    <col min="12" max="16384" width="9.1796875" style="7"/>
  </cols>
  <sheetData>
    <row r="1" spans="1:14" ht="13" outlineLevel="2" x14ac:dyDescent="0.25">
      <c r="A1" s="1" t="s">
        <v>0</v>
      </c>
      <c r="B1" s="2"/>
      <c r="I1" s="1" t="s">
        <v>1</v>
      </c>
    </row>
    <row r="2" spans="1:14" ht="28" customHeight="1" outlineLevel="1" x14ac:dyDescent="0.25">
      <c r="A2" s="8" t="s">
        <v>2</v>
      </c>
      <c r="B2" s="9"/>
      <c r="C2" s="9"/>
      <c r="I2" s="8" t="s">
        <v>3</v>
      </c>
      <c r="J2" s="10"/>
      <c r="K2" s="10"/>
    </row>
    <row r="3" spans="1:14" outlineLevel="1" x14ac:dyDescent="0.25">
      <c r="A3" s="11"/>
      <c r="B3" s="2"/>
      <c r="I3" s="11"/>
    </row>
    <row r="4" spans="1:14" ht="25" customHeight="1" outlineLevel="1" x14ac:dyDescent="0.25">
      <c r="A4" s="11" t="s">
        <v>4</v>
      </c>
      <c r="B4" s="2"/>
      <c r="I4" s="12" t="s">
        <v>5</v>
      </c>
      <c r="J4" s="13"/>
      <c r="K4" s="13"/>
    </row>
    <row r="5" spans="1:14" ht="16.5" customHeight="1" outlineLevel="1" x14ac:dyDescent="0.25">
      <c r="A5" s="14" t="s">
        <v>6</v>
      </c>
      <c r="B5" s="2"/>
      <c r="I5" s="14" t="s">
        <v>7</v>
      </c>
    </row>
    <row r="6" spans="1:14" ht="26.15" customHeight="1" x14ac:dyDescent="0.25">
      <c r="A6" s="15" t="s">
        <v>8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4" ht="13" x14ac:dyDescent="0.25">
      <c r="A7" s="4"/>
      <c r="B7" s="17"/>
      <c r="C7" s="18"/>
      <c r="D7" s="19" t="s">
        <v>9</v>
      </c>
      <c r="E7" s="20"/>
      <c r="F7" s="21"/>
      <c r="G7" s="18"/>
      <c r="H7" s="18"/>
      <c r="I7" s="18"/>
      <c r="J7" s="18"/>
    </row>
    <row r="8" spans="1:14" x14ac:dyDescent="0.25">
      <c r="A8" s="4"/>
      <c r="B8" s="22"/>
      <c r="C8" s="6"/>
      <c r="D8" s="6"/>
      <c r="E8" s="6"/>
    </row>
    <row r="9" spans="1:14" ht="15.5" x14ac:dyDescent="0.25">
      <c r="A9" s="4"/>
      <c r="B9" s="22"/>
      <c r="C9" s="6"/>
      <c r="D9" s="23" t="s">
        <v>1016</v>
      </c>
      <c r="F9" s="24"/>
      <c r="G9" s="24"/>
    </row>
    <row r="10" spans="1:14" x14ac:dyDescent="0.25">
      <c r="A10" s="4"/>
      <c r="B10" s="22"/>
      <c r="C10" s="6"/>
      <c r="D10" s="25" t="s">
        <v>11</v>
      </c>
      <c r="F10" s="26"/>
      <c r="G10" s="26"/>
    </row>
    <row r="11" spans="1:14" x14ac:dyDescent="0.25">
      <c r="A11" s="4"/>
      <c r="B11" s="22"/>
      <c r="C11" s="6"/>
      <c r="D11" s="6"/>
      <c r="E11" s="6"/>
    </row>
    <row r="12" spans="1:14" ht="45" customHeight="1" x14ac:dyDescent="0.3">
      <c r="A12" s="27" t="s">
        <v>12</v>
      </c>
      <c r="B12" s="28" t="s">
        <v>1017</v>
      </c>
      <c r="C12" s="10"/>
      <c r="D12" s="10"/>
      <c r="E12" s="10"/>
      <c r="F12" s="10"/>
      <c r="G12" s="10"/>
      <c r="H12" s="10"/>
      <c r="I12" s="10"/>
      <c r="J12" s="10"/>
      <c r="K12" s="10"/>
    </row>
    <row r="13" spans="1:14" ht="13" x14ac:dyDescent="0.25">
      <c r="A13" s="4"/>
      <c r="B13" s="29"/>
      <c r="C13" s="18"/>
      <c r="D13" s="19" t="s">
        <v>14</v>
      </c>
      <c r="E13" s="30"/>
      <c r="F13" s="21"/>
      <c r="G13" s="21"/>
      <c r="H13" s="18"/>
      <c r="I13" s="18"/>
      <c r="J13" s="18"/>
      <c r="K13" s="18"/>
    </row>
    <row r="14" spans="1:14" x14ac:dyDescent="0.25">
      <c r="A14" s="31"/>
      <c r="B14" s="32"/>
      <c r="C14" s="6"/>
      <c r="D14" s="6"/>
      <c r="E14" s="6"/>
    </row>
    <row r="15" spans="1:14" ht="13" x14ac:dyDescent="0.3">
      <c r="B15" s="28" t="s">
        <v>1018</v>
      </c>
      <c r="C15" s="10"/>
      <c r="D15" s="10"/>
      <c r="E15" s="10"/>
      <c r="F15" s="10"/>
      <c r="G15" s="10"/>
      <c r="H15" s="10"/>
      <c r="I15" s="10"/>
      <c r="J15" s="10"/>
      <c r="K15" s="10"/>
    </row>
    <row r="16" spans="1:14" s="41" customFormat="1" ht="14" x14ac:dyDescent="0.3">
      <c r="A16" s="34"/>
      <c r="B16" s="35" t="s">
        <v>16</v>
      </c>
      <c r="C16" s="36"/>
      <c r="D16" s="37" t="s">
        <v>1019</v>
      </c>
      <c r="E16" s="38"/>
      <c r="F16" s="39" t="s">
        <v>18</v>
      </c>
      <c r="G16" s="39"/>
      <c r="H16" s="39"/>
      <c r="I16" s="40"/>
      <c r="J16" s="40"/>
      <c r="K16" s="40"/>
      <c r="L16" s="7"/>
      <c r="M16" s="7"/>
      <c r="N16" s="7"/>
    </row>
    <row r="17" spans="1:14" s="41" customFormat="1" ht="14" outlineLevel="1" x14ac:dyDescent="0.3">
      <c r="A17" s="34"/>
      <c r="B17" s="35" t="s">
        <v>19</v>
      </c>
      <c r="C17" s="36"/>
      <c r="D17" s="37" t="s">
        <v>1020</v>
      </c>
      <c r="E17" s="38"/>
      <c r="F17" s="39" t="s">
        <v>18</v>
      </c>
      <c r="G17" s="39"/>
      <c r="H17" s="39"/>
      <c r="I17" s="40"/>
      <c r="J17" s="40"/>
      <c r="K17" s="40"/>
      <c r="L17" s="7"/>
      <c r="M17" s="7"/>
      <c r="N17" s="7"/>
    </row>
    <row r="18" spans="1:14" s="41" customFormat="1" ht="14" outlineLevel="1" x14ac:dyDescent="0.3">
      <c r="A18" s="34"/>
      <c r="B18" s="35" t="s">
        <v>21</v>
      </c>
      <c r="C18" s="36"/>
      <c r="D18" s="37" t="s">
        <v>1021</v>
      </c>
      <c r="E18" s="38"/>
      <c r="F18" s="39" t="s">
        <v>18</v>
      </c>
      <c r="G18" s="39"/>
      <c r="H18" s="39"/>
      <c r="I18" s="40"/>
      <c r="J18" s="40"/>
      <c r="K18" s="40"/>
      <c r="L18" s="7"/>
      <c r="M18" s="7"/>
      <c r="N18" s="7"/>
    </row>
    <row r="19" spans="1:14" s="41" customFormat="1" ht="14" x14ac:dyDescent="0.3">
      <c r="A19" s="34"/>
      <c r="B19" s="35" t="s">
        <v>25</v>
      </c>
      <c r="C19" s="36"/>
      <c r="D19" s="37" t="s">
        <v>1022</v>
      </c>
      <c r="E19" s="38"/>
      <c r="F19" s="39" t="s">
        <v>18</v>
      </c>
      <c r="G19" s="39"/>
      <c r="H19" s="39"/>
      <c r="I19" s="40"/>
      <c r="J19" s="40"/>
      <c r="K19" s="40"/>
      <c r="L19" s="7"/>
      <c r="M19" s="7"/>
      <c r="N19" s="7"/>
    </row>
    <row r="20" spans="1:14" s="41" customFormat="1" ht="14" outlineLevel="1" x14ac:dyDescent="0.3">
      <c r="A20" s="34"/>
      <c r="B20" s="35" t="s">
        <v>27</v>
      </c>
      <c r="C20" s="36"/>
      <c r="D20" s="37" t="s">
        <v>1023</v>
      </c>
      <c r="E20" s="38"/>
      <c r="F20" s="39" t="s">
        <v>29</v>
      </c>
      <c r="G20" s="39"/>
      <c r="H20" s="39"/>
      <c r="I20" s="40"/>
      <c r="J20" s="40"/>
      <c r="K20" s="40"/>
      <c r="L20" s="7"/>
      <c r="M20" s="7"/>
      <c r="N20" s="7"/>
    </row>
    <row r="21" spans="1:14" ht="14" x14ac:dyDescent="0.3">
      <c r="B21" s="42" t="s">
        <v>30</v>
      </c>
      <c r="D21" s="6"/>
      <c r="E21" s="6"/>
    </row>
    <row r="22" spans="1:14" x14ac:dyDescent="0.25">
      <c r="B22" s="43"/>
      <c r="C22" s="4"/>
      <c r="D22" s="26"/>
      <c r="E22" s="6"/>
    </row>
    <row r="23" spans="1:14" x14ac:dyDescent="0.25">
      <c r="B23" s="2"/>
      <c r="E23" s="6"/>
    </row>
    <row r="24" spans="1:14" s="46" customFormat="1" ht="48" customHeight="1" x14ac:dyDescent="0.25">
      <c r="A24" s="44" t="s">
        <v>31</v>
      </c>
      <c r="B24" s="45" t="s">
        <v>32</v>
      </c>
      <c r="C24" s="44" t="s">
        <v>33</v>
      </c>
      <c r="D24" s="44" t="s">
        <v>34</v>
      </c>
      <c r="E24" s="44" t="s">
        <v>35</v>
      </c>
      <c r="F24" s="44"/>
      <c r="G24" s="44" t="s">
        <v>36</v>
      </c>
      <c r="H24" s="44"/>
      <c r="I24" s="44"/>
      <c r="J24" s="44" t="s">
        <v>37</v>
      </c>
      <c r="K24" s="44"/>
      <c r="L24" s="7"/>
      <c r="M24" s="7"/>
      <c r="N24" s="7"/>
    </row>
    <row r="25" spans="1:14" s="46" customFormat="1" ht="23" x14ac:dyDescent="0.25">
      <c r="A25" s="44"/>
      <c r="B25" s="45"/>
      <c r="C25" s="44"/>
      <c r="D25" s="44"/>
      <c r="E25" s="47" t="s">
        <v>38</v>
      </c>
      <c r="F25" s="47" t="s">
        <v>39</v>
      </c>
      <c r="G25" s="44" t="s">
        <v>40</v>
      </c>
      <c r="H25" s="44" t="s">
        <v>41</v>
      </c>
      <c r="I25" s="47" t="s">
        <v>42</v>
      </c>
      <c r="J25" s="44"/>
      <c r="K25" s="44"/>
      <c r="L25" s="7"/>
      <c r="M25" s="7"/>
      <c r="N25" s="7"/>
    </row>
    <row r="26" spans="1:14" s="46" customFormat="1" ht="34.5" x14ac:dyDescent="0.25">
      <c r="A26" s="44"/>
      <c r="B26" s="45"/>
      <c r="C26" s="44"/>
      <c r="D26" s="44"/>
      <c r="E26" s="47" t="s">
        <v>41</v>
      </c>
      <c r="F26" s="47" t="s">
        <v>43</v>
      </c>
      <c r="G26" s="44"/>
      <c r="H26" s="44"/>
      <c r="I26" s="47" t="s">
        <v>43</v>
      </c>
      <c r="J26" s="47" t="s">
        <v>44</v>
      </c>
      <c r="K26" s="47" t="s">
        <v>38</v>
      </c>
      <c r="L26" s="7"/>
      <c r="M26" s="7"/>
      <c r="N26" s="7"/>
    </row>
    <row r="27" spans="1:14" x14ac:dyDescent="0.25">
      <c r="A27" s="48">
        <v>1</v>
      </c>
      <c r="B27" s="49">
        <v>2</v>
      </c>
      <c r="C27" s="47">
        <v>3</v>
      </c>
      <c r="D27" s="47">
        <v>4</v>
      </c>
      <c r="E27" s="47">
        <v>5</v>
      </c>
      <c r="F27" s="48">
        <v>6</v>
      </c>
      <c r="G27" s="48">
        <v>7</v>
      </c>
      <c r="H27" s="48">
        <v>8</v>
      </c>
      <c r="I27" s="48">
        <v>9</v>
      </c>
      <c r="J27" s="48">
        <v>10</v>
      </c>
      <c r="K27" s="48">
        <v>11</v>
      </c>
    </row>
    <row r="28" spans="1:14" ht="19.149999999999999" customHeight="1" x14ac:dyDescent="0.25">
      <c r="A28" s="50" t="s">
        <v>1024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</row>
    <row r="29" spans="1:14" ht="64" x14ac:dyDescent="0.25">
      <c r="A29" s="53" t="s">
        <v>47</v>
      </c>
      <c r="B29" s="54" t="s">
        <v>1025</v>
      </c>
      <c r="C29" s="55" t="s">
        <v>1026</v>
      </c>
      <c r="D29" s="59" t="s">
        <v>1027</v>
      </c>
      <c r="E29" s="57">
        <v>2100</v>
      </c>
      <c r="F29" s="57" t="s">
        <v>1028</v>
      </c>
      <c r="G29" s="58">
        <v>81</v>
      </c>
      <c r="H29" s="58"/>
      <c r="I29" s="57" t="s">
        <v>1029</v>
      </c>
      <c r="J29" s="58"/>
      <c r="K29" s="58"/>
    </row>
    <row r="30" spans="1:14" ht="75.5" x14ac:dyDescent="0.25">
      <c r="A30" s="53" t="s">
        <v>1030</v>
      </c>
      <c r="B30" s="54" t="s">
        <v>1031</v>
      </c>
      <c r="C30" s="55" t="s">
        <v>1032</v>
      </c>
      <c r="D30" s="59" t="s">
        <v>1033</v>
      </c>
      <c r="E30" s="57" t="s">
        <v>1034</v>
      </c>
      <c r="F30" s="57" t="s">
        <v>1035</v>
      </c>
      <c r="G30" s="58">
        <v>52</v>
      </c>
      <c r="H30" s="58">
        <v>1</v>
      </c>
      <c r="I30" s="57" t="s">
        <v>1036</v>
      </c>
      <c r="J30" s="58">
        <v>10.6</v>
      </c>
      <c r="K30" s="58">
        <v>0.18</v>
      </c>
    </row>
    <row r="31" spans="1:14" ht="100" x14ac:dyDescent="0.25">
      <c r="A31" s="53" t="s">
        <v>56</v>
      </c>
      <c r="B31" s="54" t="s">
        <v>865</v>
      </c>
      <c r="C31" s="55" t="s">
        <v>1037</v>
      </c>
      <c r="D31" s="59" t="s">
        <v>1038</v>
      </c>
      <c r="E31" s="57" t="s">
        <v>1039</v>
      </c>
      <c r="F31" s="58"/>
      <c r="G31" s="58">
        <v>19</v>
      </c>
      <c r="H31" s="58">
        <v>19</v>
      </c>
      <c r="I31" s="58"/>
      <c r="J31" s="58">
        <v>141.6</v>
      </c>
      <c r="K31" s="58">
        <v>2.44</v>
      </c>
    </row>
    <row r="32" spans="1:14" ht="75.5" x14ac:dyDescent="0.25">
      <c r="A32" s="53" t="s">
        <v>1040</v>
      </c>
      <c r="B32" s="54" t="s">
        <v>1041</v>
      </c>
      <c r="C32" s="55" t="s">
        <v>1042</v>
      </c>
      <c r="D32" s="56">
        <v>27.540800000000001</v>
      </c>
      <c r="E32" s="57">
        <v>2.4500000000000002</v>
      </c>
      <c r="F32" s="57">
        <v>2.4500000000000002</v>
      </c>
      <c r="G32" s="58">
        <v>67</v>
      </c>
      <c r="H32" s="58"/>
      <c r="I32" s="58">
        <v>67</v>
      </c>
      <c r="J32" s="58"/>
      <c r="K32" s="58"/>
    </row>
    <row r="33" spans="1:11" ht="75.5" x14ac:dyDescent="0.25">
      <c r="A33" s="53" t="s">
        <v>65</v>
      </c>
      <c r="B33" s="54" t="s">
        <v>1043</v>
      </c>
      <c r="C33" s="55" t="s">
        <v>1044</v>
      </c>
      <c r="D33" s="56">
        <v>27.540800000000001</v>
      </c>
      <c r="E33" s="57">
        <v>8.58</v>
      </c>
      <c r="F33" s="57">
        <v>8.58</v>
      </c>
      <c r="G33" s="58">
        <v>236</v>
      </c>
      <c r="H33" s="58"/>
      <c r="I33" s="58">
        <v>236</v>
      </c>
      <c r="J33" s="58"/>
      <c r="K33" s="58"/>
    </row>
    <row r="34" spans="1:11" ht="41" x14ac:dyDescent="0.25">
      <c r="A34" s="53" t="s">
        <v>1045</v>
      </c>
      <c r="B34" s="54" t="s">
        <v>1046</v>
      </c>
      <c r="C34" s="55" t="s">
        <v>1047</v>
      </c>
      <c r="D34" s="59" t="s">
        <v>1033</v>
      </c>
      <c r="E34" s="57" t="s">
        <v>1048</v>
      </c>
      <c r="F34" s="57" t="s">
        <v>1049</v>
      </c>
      <c r="G34" s="58">
        <v>5</v>
      </c>
      <c r="H34" s="58"/>
      <c r="I34" s="57" t="s">
        <v>61</v>
      </c>
      <c r="J34" s="58">
        <v>2.72</v>
      </c>
      <c r="K34" s="58">
        <v>0.05</v>
      </c>
    </row>
    <row r="35" spans="1:11" ht="52.5" x14ac:dyDescent="0.25">
      <c r="A35" s="53" t="s">
        <v>1050</v>
      </c>
      <c r="B35" s="54" t="s">
        <v>1051</v>
      </c>
      <c r="C35" s="55" t="s">
        <v>1052</v>
      </c>
      <c r="D35" s="59" t="s">
        <v>1053</v>
      </c>
      <c r="E35" s="57" t="s">
        <v>1054</v>
      </c>
      <c r="F35" s="57" t="s">
        <v>1055</v>
      </c>
      <c r="G35" s="58">
        <v>461</v>
      </c>
      <c r="H35" s="58">
        <v>75</v>
      </c>
      <c r="I35" s="57" t="s">
        <v>1056</v>
      </c>
      <c r="J35" s="58">
        <v>5.3</v>
      </c>
      <c r="K35" s="58">
        <v>7.95</v>
      </c>
    </row>
    <row r="36" spans="1:11" ht="52.5" x14ac:dyDescent="0.25">
      <c r="A36" s="53" t="s">
        <v>78</v>
      </c>
      <c r="B36" s="54" t="s">
        <v>1057</v>
      </c>
      <c r="C36" s="55" t="s">
        <v>1058</v>
      </c>
      <c r="D36" s="59" t="s">
        <v>1059</v>
      </c>
      <c r="E36" s="57" t="s">
        <v>1060</v>
      </c>
      <c r="F36" s="58"/>
      <c r="G36" s="58">
        <v>84</v>
      </c>
      <c r="H36" s="58">
        <v>84</v>
      </c>
      <c r="I36" s="58"/>
      <c r="J36" s="58">
        <v>88.5</v>
      </c>
      <c r="K36" s="58">
        <v>11.25</v>
      </c>
    </row>
    <row r="37" spans="1:11" ht="34.5" x14ac:dyDescent="0.25">
      <c r="A37" s="53" t="s">
        <v>1061</v>
      </c>
      <c r="B37" s="54" t="s">
        <v>1062</v>
      </c>
      <c r="C37" s="55" t="s">
        <v>1063</v>
      </c>
      <c r="D37" s="56">
        <v>17.38513</v>
      </c>
      <c r="E37" s="57">
        <v>70.599999999999994</v>
      </c>
      <c r="F37" s="58"/>
      <c r="G37" s="58">
        <v>1227</v>
      </c>
      <c r="H37" s="58"/>
      <c r="I37" s="58"/>
      <c r="J37" s="58"/>
      <c r="K37" s="58"/>
    </row>
    <row r="38" spans="1:11" ht="64" x14ac:dyDescent="0.25">
      <c r="A38" s="53" t="s">
        <v>87</v>
      </c>
      <c r="B38" s="54" t="s">
        <v>1064</v>
      </c>
      <c r="C38" s="55" t="s">
        <v>1065</v>
      </c>
      <c r="D38" s="59" t="s">
        <v>1066</v>
      </c>
      <c r="E38" s="57">
        <v>410.94</v>
      </c>
      <c r="F38" s="57" t="s">
        <v>1067</v>
      </c>
      <c r="G38" s="58">
        <v>17</v>
      </c>
      <c r="H38" s="58"/>
      <c r="I38" s="57" t="s">
        <v>1068</v>
      </c>
      <c r="J38" s="58"/>
      <c r="K38" s="58"/>
    </row>
    <row r="39" spans="1:11" ht="64" x14ac:dyDescent="0.25">
      <c r="A39" s="53" t="s">
        <v>1069</v>
      </c>
      <c r="B39" s="54" t="s">
        <v>1070</v>
      </c>
      <c r="C39" s="55" t="s">
        <v>1071</v>
      </c>
      <c r="D39" s="59" t="s">
        <v>1066</v>
      </c>
      <c r="E39" s="57">
        <v>230.15</v>
      </c>
      <c r="F39" s="57" t="s">
        <v>1072</v>
      </c>
      <c r="G39" s="58">
        <v>9</v>
      </c>
      <c r="H39" s="58"/>
      <c r="I39" s="57" t="s">
        <v>1073</v>
      </c>
      <c r="J39" s="58"/>
      <c r="K39" s="58"/>
    </row>
    <row r="40" spans="1:11" ht="52.5" x14ac:dyDescent="0.25">
      <c r="A40" s="53" t="s">
        <v>93</v>
      </c>
      <c r="B40" s="54" t="s">
        <v>1074</v>
      </c>
      <c r="C40" s="55" t="s">
        <v>1075</v>
      </c>
      <c r="D40" s="59" t="s">
        <v>1076</v>
      </c>
      <c r="E40" s="57" t="s">
        <v>1077</v>
      </c>
      <c r="F40" s="57" t="s">
        <v>1078</v>
      </c>
      <c r="G40" s="58">
        <v>140</v>
      </c>
      <c r="H40" s="58">
        <v>43</v>
      </c>
      <c r="I40" s="57" t="s">
        <v>1079</v>
      </c>
      <c r="J40" s="58">
        <v>12.53</v>
      </c>
      <c r="K40" s="58">
        <v>5.03</v>
      </c>
    </row>
    <row r="41" spans="1:11" ht="20" x14ac:dyDescent="0.25">
      <c r="A41" s="52" t="s">
        <v>306</v>
      </c>
      <c r="B41" s="51"/>
      <c r="C41" s="51"/>
      <c r="D41" s="51"/>
      <c r="E41" s="51"/>
      <c r="F41" s="51"/>
      <c r="G41" s="57">
        <v>2398</v>
      </c>
      <c r="H41" s="57">
        <v>222</v>
      </c>
      <c r="I41" s="57" t="s">
        <v>1080</v>
      </c>
      <c r="J41" s="58"/>
      <c r="K41" s="57">
        <v>26.9</v>
      </c>
    </row>
    <row r="42" spans="1:11" ht="39" customHeight="1" x14ac:dyDescent="0.25">
      <c r="A42" s="52" t="s">
        <v>1081</v>
      </c>
      <c r="B42" s="51"/>
      <c r="C42" s="51"/>
      <c r="D42" s="51"/>
      <c r="E42" s="51"/>
      <c r="F42" s="51"/>
      <c r="G42" s="57">
        <v>2528</v>
      </c>
      <c r="H42" s="57">
        <v>255</v>
      </c>
      <c r="I42" s="57" t="s">
        <v>1082</v>
      </c>
      <c r="J42" s="58"/>
      <c r="K42" s="57">
        <v>30.93</v>
      </c>
    </row>
    <row r="43" spans="1:11" x14ac:dyDescent="0.25">
      <c r="A43" s="52" t="s">
        <v>308</v>
      </c>
      <c r="B43" s="51"/>
      <c r="C43" s="51"/>
      <c r="D43" s="51"/>
      <c r="E43" s="51"/>
      <c r="F43" s="51"/>
      <c r="G43" s="57">
        <v>336</v>
      </c>
      <c r="H43" s="58"/>
      <c r="I43" s="58"/>
      <c r="J43" s="58"/>
      <c r="K43" s="58"/>
    </row>
    <row r="44" spans="1:11" x14ac:dyDescent="0.25">
      <c r="A44" s="52" t="s">
        <v>309</v>
      </c>
      <c r="B44" s="51"/>
      <c r="C44" s="51"/>
      <c r="D44" s="51"/>
      <c r="E44" s="51"/>
      <c r="F44" s="51"/>
      <c r="G44" s="57">
        <v>206</v>
      </c>
      <c r="H44" s="58"/>
      <c r="I44" s="58"/>
      <c r="J44" s="58"/>
      <c r="K44" s="58"/>
    </row>
    <row r="45" spans="1:11" x14ac:dyDescent="0.25">
      <c r="A45" s="60" t="s">
        <v>1083</v>
      </c>
      <c r="B45" s="51"/>
      <c r="C45" s="51"/>
      <c r="D45" s="51"/>
      <c r="E45" s="51"/>
      <c r="F45" s="51"/>
      <c r="G45" s="58"/>
      <c r="H45" s="58"/>
      <c r="I45" s="58"/>
      <c r="J45" s="58"/>
      <c r="K45" s="58"/>
    </row>
    <row r="46" spans="1:11" x14ac:dyDescent="0.25">
      <c r="A46" s="52" t="s">
        <v>904</v>
      </c>
      <c r="B46" s="51"/>
      <c r="C46" s="51"/>
      <c r="D46" s="51"/>
      <c r="E46" s="51"/>
      <c r="F46" s="51"/>
      <c r="G46" s="57">
        <v>1050</v>
      </c>
      <c r="H46" s="58"/>
      <c r="I46" s="58"/>
      <c r="J46" s="58"/>
      <c r="K46" s="57">
        <v>21.79</v>
      </c>
    </row>
    <row r="47" spans="1:11" x14ac:dyDescent="0.25">
      <c r="A47" s="52" t="s">
        <v>311</v>
      </c>
      <c r="B47" s="51"/>
      <c r="C47" s="51"/>
      <c r="D47" s="51"/>
      <c r="E47" s="51"/>
      <c r="F47" s="51"/>
      <c r="G47" s="57">
        <v>2020</v>
      </c>
      <c r="H47" s="58"/>
      <c r="I47" s="58"/>
      <c r="J47" s="58"/>
      <c r="K47" s="57">
        <v>9.14</v>
      </c>
    </row>
    <row r="48" spans="1:11" x14ac:dyDescent="0.25">
      <c r="A48" s="52" t="s">
        <v>313</v>
      </c>
      <c r="B48" s="51"/>
      <c r="C48" s="51"/>
      <c r="D48" s="51"/>
      <c r="E48" s="51"/>
      <c r="F48" s="51"/>
      <c r="G48" s="57">
        <v>3070</v>
      </c>
      <c r="H48" s="58"/>
      <c r="I48" s="58"/>
      <c r="J48" s="58"/>
      <c r="K48" s="57">
        <v>30.93</v>
      </c>
    </row>
    <row r="49" spans="1:11" x14ac:dyDescent="0.25">
      <c r="A49" s="52" t="s">
        <v>314</v>
      </c>
      <c r="B49" s="51"/>
      <c r="C49" s="51"/>
      <c r="D49" s="51"/>
      <c r="E49" s="51"/>
      <c r="F49" s="51"/>
      <c r="G49" s="58"/>
      <c r="H49" s="58"/>
      <c r="I49" s="58"/>
      <c r="J49" s="58"/>
      <c r="K49" s="58"/>
    </row>
    <row r="50" spans="1:11" x14ac:dyDescent="0.25">
      <c r="A50" s="52" t="s">
        <v>315</v>
      </c>
      <c r="B50" s="51"/>
      <c r="C50" s="51"/>
      <c r="D50" s="51"/>
      <c r="E50" s="51"/>
      <c r="F50" s="51"/>
      <c r="G50" s="57">
        <v>1231</v>
      </c>
      <c r="H50" s="58"/>
      <c r="I50" s="58"/>
      <c r="J50" s="58"/>
      <c r="K50" s="58"/>
    </row>
    <row r="51" spans="1:11" x14ac:dyDescent="0.25">
      <c r="A51" s="52" t="s">
        <v>316</v>
      </c>
      <c r="B51" s="51"/>
      <c r="C51" s="51"/>
      <c r="D51" s="51"/>
      <c r="E51" s="51"/>
      <c r="F51" s="51"/>
      <c r="G51" s="57">
        <v>1042</v>
      </c>
      <c r="H51" s="58"/>
      <c r="I51" s="58"/>
      <c r="J51" s="58"/>
      <c r="K51" s="58"/>
    </row>
    <row r="52" spans="1:11" x14ac:dyDescent="0.25">
      <c r="A52" s="52" t="s">
        <v>317</v>
      </c>
      <c r="B52" s="51"/>
      <c r="C52" s="51"/>
      <c r="D52" s="51"/>
      <c r="E52" s="51"/>
      <c r="F52" s="51"/>
      <c r="G52" s="57">
        <v>373</v>
      </c>
      <c r="H52" s="58"/>
      <c r="I52" s="58"/>
      <c r="J52" s="58"/>
      <c r="K52" s="58"/>
    </row>
    <row r="53" spans="1:11" x14ac:dyDescent="0.25">
      <c r="A53" s="52" t="s">
        <v>319</v>
      </c>
      <c r="B53" s="51"/>
      <c r="C53" s="51"/>
      <c r="D53" s="51"/>
      <c r="E53" s="51"/>
      <c r="F53" s="51"/>
      <c r="G53" s="57">
        <v>336</v>
      </c>
      <c r="H53" s="58"/>
      <c r="I53" s="58"/>
      <c r="J53" s="58"/>
      <c r="K53" s="58"/>
    </row>
    <row r="54" spans="1:11" x14ac:dyDescent="0.25">
      <c r="A54" s="52" t="s">
        <v>320</v>
      </c>
      <c r="B54" s="51"/>
      <c r="C54" s="51"/>
      <c r="D54" s="51"/>
      <c r="E54" s="51"/>
      <c r="F54" s="51"/>
      <c r="G54" s="57">
        <v>206</v>
      </c>
      <c r="H54" s="58"/>
      <c r="I54" s="58"/>
      <c r="J54" s="58"/>
      <c r="K54" s="58"/>
    </row>
    <row r="55" spans="1:11" x14ac:dyDescent="0.25">
      <c r="A55" s="60" t="s">
        <v>1084</v>
      </c>
      <c r="B55" s="51"/>
      <c r="C55" s="51"/>
      <c r="D55" s="51"/>
      <c r="E55" s="51"/>
      <c r="F55" s="51"/>
      <c r="G55" s="61">
        <v>3070</v>
      </c>
      <c r="H55" s="58"/>
      <c r="I55" s="58"/>
      <c r="J55" s="58"/>
      <c r="K55" s="61">
        <v>30.93</v>
      </c>
    </row>
    <row r="56" spans="1:11" ht="19.149999999999999" customHeight="1" x14ac:dyDescent="0.25">
      <c r="A56" s="50" t="s">
        <v>1085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</row>
    <row r="57" spans="1:11" ht="64" x14ac:dyDescent="0.25">
      <c r="A57" s="53" t="s">
        <v>1086</v>
      </c>
      <c r="B57" s="54" t="s">
        <v>1087</v>
      </c>
      <c r="C57" s="55" t="s">
        <v>1088</v>
      </c>
      <c r="D57" s="56">
        <v>0.3</v>
      </c>
      <c r="E57" s="57" t="s">
        <v>1089</v>
      </c>
      <c r="F57" s="58"/>
      <c r="G57" s="58">
        <v>5102</v>
      </c>
      <c r="H57" s="58">
        <v>444</v>
      </c>
      <c r="I57" s="58"/>
      <c r="J57" s="58">
        <v>175</v>
      </c>
      <c r="K57" s="58">
        <v>52.5</v>
      </c>
    </row>
    <row r="58" spans="1:11" ht="52.5" x14ac:dyDescent="0.25">
      <c r="A58" s="53" t="s">
        <v>103</v>
      </c>
      <c r="B58" s="54" t="s">
        <v>1090</v>
      </c>
      <c r="C58" s="55" t="s">
        <v>1091</v>
      </c>
      <c r="D58" s="59" t="s">
        <v>1092</v>
      </c>
      <c r="E58" s="57" t="s">
        <v>1093</v>
      </c>
      <c r="F58" s="57" t="s">
        <v>1094</v>
      </c>
      <c r="G58" s="58">
        <v>305</v>
      </c>
      <c r="H58" s="58">
        <v>161</v>
      </c>
      <c r="I58" s="57" t="s">
        <v>1095</v>
      </c>
      <c r="J58" s="58">
        <v>9.92</v>
      </c>
      <c r="K58" s="58">
        <v>17.16</v>
      </c>
    </row>
    <row r="59" spans="1:11" ht="52.5" x14ac:dyDescent="0.25">
      <c r="A59" s="53" t="s">
        <v>104</v>
      </c>
      <c r="B59" s="54" t="s">
        <v>1096</v>
      </c>
      <c r="C59" s="55" t="s">
        <v>1097</v>
      </c>
      <c r="D59" s="59" t="s">
        <v>1098</v>
      </c>
      <c r="E59" s="57" t="s">
        <v>1099</v>
      </c>
      <c r="F59" s="57" t="s">
        <v>1100</v>
      </c>
      <c r="G59" s="58">
        <v>79</v>
      </c>
      <c r="H59" s="58">
        <v>48</v>
      </c>
      <c r="I59" s="57" t="s">
        <v>687</v>
      </c>
      <c r="J59" s="58">
        <v>14.64</v>
      </c>
      <c r="K59" s="58">
        <v>5.12</v>
      </c>
    </row>
    <row r="60" spans="1:11" ht="52.5" x14ac:dyDescent="0.25">
      <c r="A60" s="53" t="s">
        <v>107</v>
      </c>
      <c r="B60" s="54" t="s">
        <v>1101</v>
      </c>
      <c r="C60" s="55" t="s">
        <v>1102</v>
      </c>
      <c r="D60" s="59" t="s">
        <v>1103</v>
      </c>
      <c r="E60" s="57" t="s">
        <v>1104</v>
      </c>
      <c r="F60" s="57" t="s">
        <v>1105</v>
      </c>
      <c r="G60" s="58">
        <v>532</v>
      </c>
      <c r="H60" s="58">
        <v>347</v>
      </c>
      <c r="I60" s="57" t="s">
        <v>1106</v>
      </c>
      <c r="J60" s="58">
        <v>23.04</v>
      </c>
      <c r="K60" s="58">
        <v>36.86</v>
      </c>
    </row>
    <row r="61" spans="1:11" ht="52.5" x14ac:dyDescent="0.25">
      <c r="A61" s="53" t="s">
        <v>1107</v>
      </c>
      <c r="B61" s="54" t="s">
        <v>1108</v>
      </c>
      <c r="C61" s="55" t="s">
        <v>1109</v>
      </c>
      <c r="D61" s="59" t="s">
        <v>1110</v>
      </c>
      <c r="E61" s="57" t="s">
        <v>1111</v>
      </c>
      <c r="F61" s="57" t="s">
        <v>1112</v>
      </c>
      <c r="G61" s="58">
        <v>1225</v>
      </c>
      <c r="H61" s="58">
        <v>189</v>
      </c>
      <c r="I61" s="57" t="s">
        <v>1113</v>
      </c>
      <c r="J61" s="58">
        <v>15.44</v>
      </c>
      <c r="K61" s="58">
        <v>20.07</v>
      </c>
    </row>
    <row r="62" spans="1:11" ht="34.5" x14ac:dyDescent="0.25">
      <c r="A62" s="53" t="s">
        <v>1114</v>
      </c>
      <c r="B62" s="54" t="s">
        <v>1115</v>
      </c>
      <c r="C62" s="55" t="s">
        <v>1116</v>
      </c>
      <c r="D62" s="59" t="s">
        <v>1117</v>
      </c>
      <c r="E62" s="57">
        <v>7969.82</v>
      </c>
      <c r="F62" s="58"/>
      <c r="G62" s="58">
        <v>1407</v>
      </c>
      <c r="H62" s="58"/>
      <c r="I62" s="58"/>
      <c r="J62" s="58"/>
      <c r="K62" s="58"/>
    </row>
    <row r="63" spans="1:11" ht="34.5" x14ac:dyDescent="0.25">
      <c r="A63" s="53" t="s">
        <v>1118</v>
      </c>
      <c r="B63" s="54" t="s">
        <v>1119</v>
      </c>
      <c r="C63" s="55" t="s">
        <v>1120</v>
      </c>
      <c r="D63" s="59" t="s">
        <v>1121</v>
      </c>
      <c r="E63" s="57">
        <v>105034.49</v>
      </c>
      <c r="F63" s="58"/>
      <c r="G63" s="58">
        <v>17142</v>
      </c>
      <c r="H63" s="58"/>
      <c r="I63" s="58"/>
      <c r="J63" s="58"/>
      <c r="K63" s="58"/>
    </row>
    <row r="64" spans="1:11" ht="34.5" x14ac:dyDescent="0.25">
      <c r="A64" s="53" t="s">
        <v>1122</v>
      </c>
      <c r="B64" s="54" t="s">
        <v>1123</v>
      </c>
      <c r="C64" s="55" t="s">
        <v>1124</v>
      </c>
      <c r="D64" s="59" t="s">
        <v>481</v>
      </c>
      <c r="E64" s="57">
        <v>27479.34</v>
      </c>
      <c r="F64" s="58"/>
      <c r="G64" s="58">
        <v>4625</v>
      </c>
      <c r="H64" s="58"/>
      <c r="I64" s="58"/>
      <c r="J64" s="58"/>
      <c r="K64" s="58"/>
    </row>
    <row r="65" spans="1:11" ht="64" x14ac:dyDescent="0.25">
      <c r="A65" s="53" t="s">
        <v>1125</v>
      </c>
      <c r="B65" s="54" t="s">
        <v>1126</v>
      </c>
      <c r="C65" s="55" t="s">
        <v>1127</v>
      </c>
      <c r="D65" s="56">
        <v>4</v>
      </c>
      <c r="E65" s="57" t="s">
        <v>1128</v>
      </c>
      <c r="F65" s="57" t="s">
        <v>60</v>
      </c>
      <c r="G65" s="58">
        <v>806</v>
      </c>
      <c r="H65" s="58">
        <v>388</v>
      </c>
      <c r="I65" s="57" t="s">
        <v>1129</v>
      </c>
      <c r="J65" s="58">
        <v>10.32</v>
      </c>
      <c r="K65" s="58">
        <v>41.28</v>
      </c>
    </row>
    <row r="66" spans="1:11" ht="57.5" x14ac:dyDescent="0.25">
      <c r="A66" s="53" t="s">
        <v>1130</v>
      </c>
      <c r="B66" s="54" t="s">
        <v>1131</v>
      </c>
      <c r="C66" s="55" t="s">
        <v>1132</v>
      </c>
      <c r="D66" s="56">
        <v>4</v>
      </c>
      <c r="E66" s="57">
        <v>1406.8</v>
      </c>
      <c r="F66" s="58"/>
      <c r="G66" s="58">
        <v>5627</v>
      </c>
      <c r="H66" s="58"/>
      <c r="I66" s="58"/>
      <c r="J66" s="58"/>
      <c r="K66" s="58"/>
    </row>
    <row r="67" spans="1:11" ht="52.5" x14ac:dyDescent="0.25">
      <c r="A67" s="53" t="s">
        <v>1133</v>
      </c>
      <c r="B67" s="54" t="s">
        <v>1134</v>
      </c>
      <c r="C67" s="55" t="s">
        <v>1135</v>
      </c>
      <c r="D67" s="59" t="s">
        <v>1136</v>
      </c>
      <c r="E67" s="57" t="s">
        <v>1137</v>
      </c>
      <c r="F67" s="57" t="s">
        <v>1138</v>
      </c>
      <c r="G67" s="58">
        <v>13</v>
      </c>
      <c r="H67" s="58">
        <v>9</v>
      </c>
      <c r="I67" s="57" t="s">
        <v>1139</v>
      </c>
      <c r="J67" s="58">
        <v>0.48</v>
      </c>
      <c r="K67" s="58">
        <v>1.1499999999999999</v>
      </c>
    </row>
    <row r="68" spans="1:11" ht="34.5" x14ac:dyDescent="0.25">
      <c r="A68" s="53" t="s">
        <v>1140</v>
      </c>
      <c r="B68" s="54" t="s">
        <v>1141</v>
      </c>
      <c r="C68" s="55" t="s">
        <v>1142</v>
      </c>
      <c r="D68" s="56">
        <v>2.4</v>
      </c>
      <c r="E68" s="57">
        <v>70.37</v>
      </c>
      <c r="F68" s="58"/>
      <c r="G68" s="58">
        <v>169</v>
      </c>
      <c r="H68" s="58"/>
      <c r="I68" s="58"/>
      <c r="J68" s="58"/>
      <c r="K68" s="58"/>
    </row>
    <row r="69" spans="1:11" ht="20" x14ac:dyDescent="0.25">
      <c r="A69" s="52" t="s">
        <v>306</v>
      </c>
      <c r="B69" s="51"/>
      <c r="C69" s="51"/>
      <c r="D69" s="51"/>
      <c r="E69" s="51"/>
      <c r="F69" s="51"/>
      <c r="G69" s="57">
        <v>37032</v>
      </c>
      <c r="H69" s="57">
        <v>1586</v>
      </c>
      <c r="I69" s="57" t="s">
        <v>1143</v>
      </c>
      <c r="J69" s="58"/>
      <c r="K69" s="57">
        <v>174.14</v>
      </c>
    </row>
    <row r="70" spans="1:11" ht="39" customHeight="1" x14ac:dyDescent="0.25">
      <c r="A70" s="52" t="s">
        <v>1144</v>
      </c>
      <c r="B70" s="51"/>
      <c r="C70" s="51"/>
      <c r="D70" s="51"/>
      <c r="E70" s="51"/>
      <c r="F70" s="51"/>
      <c r="G70" s="57">
        <v>37448</v>
      </c>
      <c r="H70" s="57">
        <v>1824</v>
      </c>
      <c r="I70" s="57" t="s">
        <v>1145</v>
      </c>
      <c r="J70" s="58"/>
      <c r="K70" s="57">
        <v>200.27</v>
      </c>
    </row>
    <row r="71" spans="1:11" x14ac:dyDescent="0.25">
      <c r="A71" s="52" t="s">
        <v>308</v>
      </c>
      <c r="B71" s="51"/>
      <c r="C71" s="51"/>
      <c r="D71" s="51"/>
      <c r="E71" s="51"/>
      <c r="F71" s="51"/>
      <c r="G71" s="57">
        <v>1881</v>
      </c>
      <c r="H71" s="58"/>
      <c r="I71" s="58"/>
      <c r="J71" s="58"/>
      <c r="K71" s="58"/>
    </row>
    <row r="72" spans="1:11" x14ac:dyDescent="0.25">
      <c r="A72" s="52" t="s">
        <v>309</v>
      </c>
      <c r="B72" s="51"/>
      <c r="C72" s="51"/>
      <c r="D72" s="51"/>
      <c r="E72" s="51"/>
      <c r="F72" s="51"/>
      <c r="G72" s="57">
        <v>1269</v>
      </c>
      <c r="H72" s="58"/>
      <c r="I72" s="58"/>
      <c r="J72" s="58"/>
      <c r="K72" s="58"/>
    </row>
    <row r="73" spans="1:11" x14ac:dyDescent="0.25">
      <c r="A73" s="60" t="s">
        <v>1146</v>
      </c>
      <c r="B73" s="51"/>
      <c r="C73" s="51"/>
      <c r="D73" s="51"/>
      <c r="E73" s="51"/>
      <c r="F73" s="51"/>
      <c r="G73" s="58"/>
      <c r="H73" s="58"/>
      <c r="I73" s="58"/>
      <c r="J73" s="58"/>
      <c r="K73" s="58"/>
    </row>
    <row r="74" spans="1:11" x14ac:dyDescent="0.25">
      <c r="A74" s="52" t="s">
        <v>904</v>
      </c>
      <c r="B74" s="51"/>
      <c r="C74" s="51"/>
      <c r="D74" s="51"/>
      <c r="E74" s="51"/>
      <c r="F74" s="51"/>
      <c r="G74" s="57">
        <v>6012</v>
      </c>
      <c r="H74" s="58"/>
      <c r="I74" s="58"/>
      <c r="J74" s="58"/>
      <c r="K74" s="57">
        <v>60.38</v>
      </c>
    </row>
    <row r="75" spans="1:11" x14ac:dyDescent="0.25">
      <c r="A75" s="52" t="s">
        <v>311</v>
      </c>
      <c r="B75" s="51"/>
      <c r="C75" s="51"/>
      <c r="D75" s="51"/>
      <c r="E75" s="51"/>
      <c r="F75" s="51"/>
      <c r="G75" s="57">
        <v>34586</v>
      </c>
      <c r="H75" s="58"/>
      <c r="I75" s="58"/>
      <c r="J75" s="58"/>
      <c r="K75" s="57">
        <v>139.88999999999999</v>
      </c>
    </row>
    <row r="76" spans="1:11" x14ac:dyDescent="0.25">
      <c r="A76" s="52" t="s">
        <v>313</v>
      </c>
      <c r="B76" s="51"/>
      <c r="C76" s="51"/>
      <c r="D76" s="51"/>
      <c r="E76" s="51"/>
      <c r="F76" s="51"/>
      <c r="G76" s="57">
        <v>40598</v>
      </c>
      <c r="H76" s="58"/>
      <c r="I76" s="58"/>
      <c r="J76" s="58"/>
      <c r="K76" s="57">
        <v>200.27</v>
      </c>
    </row>
    <row r="77" spans="1:11" x14ac:dyDescent="0.25">
      <c r="A77" s="52" t="s">
        <v>314</v>
      </c>
      <c r="B77" s="51"/>
      <c r="C77" s="51"/>
      <c r="D77" s="51"/>
      <c r="E77" s="51"/>
      <c r="F77" s="51"/>
      <c r="G77" s="58"/>
      <c r="H77" s="58"/>
      <c r="I77" s="58"/>
      <c r="J77" s="58"/>
      <c r="K77" s="58"/>
    </row>
    <row r="78" spans="1:11" x14ac:dyDescent="0.25">
      <c r="A78" s="52" t="s">
        <v>315</v>
      </c>
      <c r="B78" s="51"/>
      <c r="C78" s="51"/>
      <c r="D78" s="51"/>
      <c r="E78" s="51"/>
      <c r="F78" s="51"/>
      <c r="G78" s="57">
        <v>34259</v>
      </c>
      <c r="H78" s="58"/>
      <c r="I78" s="58"/>
      <c r="J78" s="58"/>
      <c r="K78" s="58"/>
    </row>
    <row r="79" spans="1:11" x14ac:dyDescent="0.25">
      <c r="A79" s="52" t="s">
        <v>316</v>
      </c>
      <c r="B79" s="51"/>
      <c r="C79" s="51"/>
      <c r="D79" s="51"/>
      <c r="E79" s="51"/>
      <c r="F79" s="51"/>
      <c r="G79" s="57">
        <v>1365</v>
      </c>
      <c r="H79" s="58"/>
      <c r="I79" s="58"/>
      <c r="J79" s="58"/>
      <c r="K79" s="58"/>
    </row>
    <row r="80" spans="1:11" x14ac:dyDescent="0.25">
      <c r="A80" s="52" t="s">
        <v>317</v>
      </c>
      <c r="B80" s="51"/>
      <c r="C80" s="51"/>
      <c r="D80" s="51"/>
      <c r="E80" s="51"/>
      <c r="F80" s="51"/>
      <c r="G80" s="57">
        <v>1953</v>
      </c>
      <c r="H80" s="58"/>
      <c r="I80" s="58"/>
      <c r="J80" s="58"/>
      <c r="K80" s="58"/>
    </row>
    <row r="81" spans="1:11" x14ac:dyDescent="0.25">
      <c r="A81" s="52" t="s">
        <v>319</v>
      </c>
      <c r="B81" s="51"/>
      <c r="C81" s="51"/>
      <c r="D81" s="51"/>
      <c r="E81" s="51"/>
      <c r="F81" s="51"/>
      <c r="G81" s="57">
        <v>1881</v>
      </c>
      <c r="H81" s="58"/>
      <c r="I81" s="58"/>
      <c r="J81" s="58"/>
      <c r="K81" s="58"/>
    </row>
    <row r="82" spans="1:11" x14ac:dyDescent="0.25">
      <c r="A82" s="52" t="s">
        <v>320</v>
      </c>
      <c r="B82" s="51"/>
      <c r="C82" s="51"/>
      <c r="D82" s="51"/>
      <c r="E82" s="51"/>
      <c r="F82" s="51"/>
      <c r="G82" s="57">
        <v>1269</v>
      </c>
      <c r="H82" s="58"/>
      <c r="I82" s="58"/>
      <c r="J82" s="58"/>
      <c r="K82" s="58"/>
    </row>
    <row r="83" spans="1:11" x14ac:dyDescent="0.25">
      <c r="A83" s="60" t="s">
        <v>1147</v>
      </c>
      <c r="B83" s="51"/>
      <c r="C83" s="51"/>
      <c r="D83" s="51"/>
      <c r="E83" s="51"/>
      <c r="F83" s="51"/>
      <c r="G83" s="61">
        <v>40598</v>
      </c>
      <c r="H83" s="58"/>
      <c r="I83" s="58"/>
      <c r="J83" s="58"/>
      <c r="K83" s="61">
        <v>200.27</v>
      </c>
    </row>
    <row r="84" spans="1:11" x14ac:dyDescent="0.25">
      <c r="A84" s="62" t="s">
        <v>996</v>
      </c>
      <c r="B84" s="63"/>
      <c r="C84" s="63"/>
      <c r="D84" s="63"/>
      <c r="E84" s="63"/>
      <c r="F84" s="63"/>
      <c r="G84" s="63"/>
      <c r="H84" s="63"/>
      <c r="I84" s="63"/>
      <c r="J84" s="63"/>
      <c r="K84" s="63"/>
    </row>
    <row r="85" spans="1:11" ht="20" x14ac:dyDescent="0.25">
      <c r="A85" s="52" t="s">
        <v>997</v>
      </c>
      <c r="B85" s="51"/>
      <c r="C85" s="51"/>
      <c r="D85" s="51"/>
      <c r="E85" s="51"/>
      <c r="F85" s="51"/>
      <c r="G85" s="57">
        <v>39430</v>
      </c>
      <c r="H85" s="57">
        <v>1808</v>
      </c>
      <c r="I85" s="57" t="s">
        <v>1148</v>
      </c>
      <c r="J85" s="58"/>
      <c r="K85" s="57">
        <v>201.04</v>
      </c>
    </row>
    <row r="86" spans="1:11" ht="39" customHeight="1" x14ac:dyDescent="0.25">
      <c r="A86" s="52" t="s">
        <v>1149</v>
      </c>
      <c r="B86" s="51"/>
      <c r="C86" s="51"/>
      <c r="D86" s="51"/>
      <c r="E86" s="51"/>
      <c r="F86" s="51"/>
      <c r="G86" s="57">
        <v>39977</v>
      </c>
      <c r="H86" s="57">
        <v>2080</v>
      </c>
      <c r="I86" s="57" t="s">
        <v>1150</v>
      </c>
      <c r="J86" s="58"/>
      <c r="K86" s="57">
        <v>231.2</v>
      </c>
    </row>
    <row r="87" spans="1:11" x14ac:dyDescent="0.25">
      <c r="A87" s="52" t="s">
        <v>308</v>
      </c>
      <c r="B87" s="51"/>
      <c r="C87" s="51"/>
      <c r="D87" s="51"/>
      <c r="E87" s="51"/>
      <c r="F87" s="51"/>
      <c r="G87" s="57">
        <v>2218</v>
      </c>
      <c r="H87" s="58"/>
      <c r="I87" s="58"/>
      <c r="J87" s="58"/>
      <c r="K87" s="58"/>
    </row>
    <row r="88" spans="1:11" x14ac:dyDescent="0.25">
      <c r="A88" s="52" t="s">
        <v>309</v>
      </c>
      <c r="B88" s="51"/>
      <c r="C88" s="51"/>
      <c r="D88" s="51"/>
      <c r="E88" s="51"/>
      <c r="F88" s="51"/>
      <c r="G88" s="57">
        <v>1476</v>
      </c>
      <c r="H88" s="58"/>
      <c r="I88" s="58"/>
      <c r="J88" s="58"/>
      <c r="K88" s="58"/>
    </row>
    <row r="89" spans="1:11" x14ac:dyDescent="0.25">
      <c r="A89" s="60" t="s">
        <v>999</v>
      </c>
      <c r="B89" s="51"/>
      <c r="C89" s="51"/>
      <c r="D89" s="51"/>
      <c r="E89" s="51"/>
      <c r="F89" s="51"/>
      <c r="G89" s="58"/>
      <c r="H89" s="58"/>
      <c r="I89" s="58"/>
      <c r="J89" s="58"/>
      <c r="K89" s="58"/>
    </row>
    <row r="90" spans="1:11" x14ac:dyDescent="0.25">
      <c r="A90" s="52" t="s">
        <v>904</v>
      </c>
      <c r="B90" s="51"/>
      <c r="C90" s="51"/>
      <c r="D90" s="51"/>
      <c r="E90" s="51"/>
      <c r="F90" s="51"/>
      <c r="G90" s="57">
        <v>7062</v>
      </c>
      <c r="H90" s="58"/>
      <c r="I90" s="58"/>
      <c r="J90" s="58"/>
      <c r="K90" s="57">
        <v>82.17</v>
      </c>
    </row>
    <row r="91" spans="1:11" x14ac:dyDescent="0.25">
      <c r="A91" s="52" t="s">
        <v>311</v>
      </c>
      <c r="B91" s="51"/>
      <c r="C91" s="51"/>
      <c r="D91" s="51"/>
      <c r="E91" s="51"/>
      <c r="F91" s="51"/>
      <c r="G91" s="57">
        <v>36609</v>
      </c>
      <c r="H91" s="58"/>
      <c r="I91" s="58"/>
      <c r="J91" s="58"/>
      <c r="K91" s="57">
        <v>149.03</v>
      </c>
    </row>
    <row r="92" spans="1:11" x14ac:dyDescent="0.25">
      <c r="A92" s="52" t="s">
        <v>313</v>
      </c>
      <c r="B92" s="51"/>
      <c r="C92" s="51"/>
      <c r="D92" s="51"/>
      <c r="E92" s="51"/>
      <c r="F92" s="51"/>
      <c r="G92" s="57">
        <v>43671</v>
      </c>
      <c r="H92" s="58"/>
      <c r="I92" s="58"/>
      <c r="J92" s="58"/>
      <c r="K92" s="57">
        <v>231.2</v>
      </c>
    </row>
    <row r="93" spans="1:11" x14ac:dyDescent="0.25">
      <c r="A93" s="52" t="s">
        <v>314</v>
      </c>
      <c r="B93" s="51"/>
      <c r="C93" s="51"/>
      <c r="D93" s="51"/>
      <c r="E93" s="51"/>
      <c r="F93" s="51"/>
      <c r="G93" s="58"/>
      <c r="H93" s="58"/>
      <c r="I93" s="58"/>
      <c r="J93" s="58"/>
      <c r="K93" s="58"/>
    </row>
    <row r="94" spans="1:11" x14ac:dyDescent="0.25">
      <c r="A94" s="52" t="s">
        <v>315</v>
      </c>
      <c r="B94" s="51"/>
      <c r="C94" s="51"/>
      <c r="D94" s="51"/>
      <c r="E94" s="51"/>
      <c r="F94" s="51"/>
      <c r="G94" s="57">
        <v>35490</v>
      </c>
      <c r="H94" s="58"/>
      <c r="I94" s="58"/>
      <c r="J94" s="58"/>
      <c r="K94" s="58"/>
    </row>
    <row r="95" spans="1:11" x14ac:dyDescent="0.25">
      <c r="A95" s="52" t="s">
        <v>316</v>
      </c>
      <c r="B95" s="51"/>
      <c r="C95" s="51"/>
      <c r="D95" s="51"/>
      <c r="E95" s="51"/>
      <c r="F95" s="51"/>
      <c r="G95" s="57">
        <v>2407</v>
      </c>
      <c r="H95" s="58"/>
      <c r="I95" s="58"/>
      <c r="J95" s="58"/>
      <c r="K95" s="58"/>
    </row>
    <row r="96" spans="1:11" x14ac:dyDescent="0.25">
      <c r="A96" s="52" t="s">
        <v>317</v>
      </c>
      <c r="B96" s="51"/>
      <c r="C96" s="51"/>
      <c r="D96" s="51"/>
      <c r="E96" s="51"/>
      <c r="F96" s="51"/>
      <c r="G96" s="57">
        <v>2327</v>
      </c>
      <c r="H96" s="58"/>
      <c r="I96" s="58"/>
      <c r="J96" s="58"/>
      <c r="K96" s="58"/>
    </row>
    <row r="97" spans="1:11" x14ac:dyDescent="0.25">
      <c r="A97" s="52" t="s">
        <v>319</v>
      </c>
      <c r="B97" s="51"/>
      <c r="C97" s="51"/>
      <c r="D97" s="51"/>
      <c r="E97" s="51"/>
      <c r="F97" s="51"/>
      <c r="G97" s="57">
        <v>2218</v>
      </c>
      <c r="H97" s="58"/>
      <c r="I97" s="58"/>
      <c r="J97" s="58"/>
      <c r="K97" s="58"/>
    </row>
    <row r="98" spans="1:11" x14ac:dyDescent="0.25">
      <c r="A98" s="52" t="s">
        <v>320</v>
      </c>
      <c r="B98" s="51"/>
      <c r="C98" s="51"/>
      <c r="D98" s="51"/>
      <c r="E98" s="51"/>
      <c r="F98" s="51"/>
      <c r="G98" s="57">
        <v>1476</v>
      </c>
      <c r="H98" s="58"/>
      <c r="I98" s="58"/>
      <c r="J98" s="58"/>
      <c r="K98" s="58"/>
    </row>
    <row r="99" spans="1:11" x14ac:dyDescent="0.25">
      <c r="A99" s="60" t="s">
        <v>1000</v>
      </c>
      <c r="B99" s="51"/>
      <c r="C99" s="51"/>
      <c r="D99" s="51"/>
      <c r="E99" s="51"/>
      <c r="F99" s="51"/>
      <c r="G99" s="61">
        <v>43671</v>
      </c>
      <c r="H99" s="58"/>
      <c r="I99" s="58"/>
      <c r="J99" s="58"/>
      <c r="K99" s="61">
        <v>231.2</v>
      </c>
    </row>
    <row r="100" spans="1:11" x14ac:dyDescent="0.25">
      <c r="A100" s="52" t="s">
        <v>1001</v>
      </c>
      <c r="B100" s="64"/>
      <c r="C100" s="64"/>
      <c r="D100" s="64"/>
      <c r="E100" s="64"/>
      <c r="F100" s="64"/>
      <c r="G100" s="65">
        <f>G99*0.0128</f>
        <v>558.98880000000008</v>
      </c>
      <c r="H100" s="58"/>
      <c r="I100" s="58"/>
      <c r="J100" s="58"/>
      <c r="K100" s="61"/>
    </row>
    <row r="101" spans="1:11" x14ac:dyDescent="0.25">
      <c r="A101" s="52" t="s">
        <v>1002</v>
      </c>
      <c r="B101" s="64"/>
      <c r="C101" s="64"/>
      <c r="D101" s="64"/>
      <c r="E101" s="64"/>
      <c r="F101" s="64"/>
      <c r="G101" s="65">
        <f>G99+G100</f>
        <v>44229.988799999999</v>
      </c>
      <c r="H101" s="58"/>
      <c r="I101" s="58"/>
      <c r="J101" s="58"/>
      <c r="K101" s="61"/>
    </row>
    <row r="102" spans="1:11" x14ac:dyDescent="0.25">
      <c r="A102" s="52" t="s">
        <v>1003</v>
      </c>
      <c r="B102" s="64"/>
      <c r="C102" s="64"/>
      <c r="D102" s="64"/>
      <c r="E102" s="64"/>
      <c r="F102" s="64"/>
      <c r="G102" s="65">
        <f>G101*0.022</f>
        <v>973.05975359999991</v>
      </c>
      <c r="H102" s="58"/>
      <c r="I102" s="58"/>
      <c r="J102" s="58"/>
      <c r="K102" s="61"/>
    </row>
    <row r="103" spans="1:11" x14ac:dyDescent="0.25">
      <c r="A103" s="52" t="s">
        <v>1004</v>
      </c>
      <c r="B103" s="64"/>
      <c r="C103" s="64"/>
      <c r="D103" s="64"/>
      <c r="E103" s="64"/>
      <c r="F103" s="64"/>
      <c r="G103" s="65">
        <f>G101+G102</f>
        <v>45203.048553599998</v>
      </c>
      <c r="H103" s="58"/>
      <c r="I103" s="58"/>
      <c r="J103" s="58"/>
      <c r="K103" s="61"/>
    </row>
    <row r="104" spans="1:11" x14ac:dyDescent="0.25">
      <c r="A104" s="52" t="s">
        <v>1151</v>
      </c>
      <c r="B104" s="64"/>
      <c r="C104" s="64"/>
      <c r="D104" s="64"/>
      <c r="E104" s="64"/>
      <c r="F104" s="64"/>
      <c r="G104" s="65">
        <f>G103*5.49</f>
        <v>248164.73655926398</v>
      </c>
      <c r="H104" s="58"/>
      <c r="I104" s="58"/>
      <c r="J104" s="58"/>
      <c r="K104" s="61"/>
    </row>
    <row r="105" spans="1:11" x14ac:dyDescent="0.25">
      <c r="A105" s="52" t="s">
        <v>1008</v>
      </c>
      <c r="B105" s="64"/>
      <c r="C105" s="64"/>
      <c r="D105" s="64"/>
      <c r="E105" s="64"/>
      <c r="F105" s="64"/>
      <c r="G105" s="65">
        <f>G104*1.051</f>
        <v>260821.13812378643</v>
      </c>
      <c r="H105" s="58"/>
      <c r="I105" s="58"/>
      <c r="J105" s="58"/>
      <c r="K105" s="61"/>
    </row>
    <row r="106" spans="1:11" ht="13" x14ac:dyDescent="0.25">
      <c r="A106" s="60" t="s">
        <v>1010</v>
      </c>
      <c r="B106" s="71"/>
      <c r="C106" s="71"/>
      <c r="D106" s="71"/>
      <c r="E106" s="71"/>
      <c r="F106" s="71"/>
      <c r="G106" s="72">
        <f>G105*0.94</f>
        <v>245171.86983635923</v>
      </c>
      <c r="H106" s="58"/>
      <c r="I106" s="58"/>
      <c r="J106" s="58"/>
      <c r="K106" s="61"/>
    </row>
    <row r="107" spans="1:11" x14ac:dyDescent="0.25">
      <c r="A107" s="52" t="s">
        <v>1011</v>
      </c>
      <c r="B107" s="64"/>
      <c r="C107" s="64"/>
      <c r="D107" s="64"/>
      <c r="E107" s="64"/>
      <c r="F107" s="64"/>
      <c r="G107" s="65">
        <f>ROUND((G106*0.2),2)</f>
        <v>49034.37</v>
      </c>
      <c r="H107" s="58"/>
      <c r="I107" s="58"/>
      <c r="J107" s="58"/>
      <c r="K107" s="61"/>
    </row>
    <row r="108" spans="1:11" ht="13" x14ac:dyDescent="0.25">
      <c r="A108" s="60" t="s">
        <v>1012</v>
      </c>
      <c r="B108" s="71"/>
      <c r="C108" s="71"/>
      <c r="D108" s="71"/>
      <c r="E108" s="71"/>
      <c r="F108" s="71"/>
      <c r="G108" s="72">
        <f>G106+G107</f>
        <v>294206.23983635922</v>
      </c>
      <c r="H108" s="58"/>
      <c r="I108" s="58"/>
      <c r="J108" s="58"/>
      <c r="K108" s="61"/>
    </row>
    <row r="109" spans="1:11" x14ac:dyDescent="0.25">
      <c r="A109" s="75"/>
      <c r="B109" s="76"/>
      <c r="C109" s="76"/>
      <c r="D109" s="76"/>
      <c r="E109" s="76"/>
      <c r="F109" s="76"/>
      <c r="G109" s="77"/>
      <c r="H109" s="78"/>
      <c r="I109" s="78"/>
      <c r="J109" s="78"/>
      <c r="K109" s="77"/>
    </row>
    <row r="113" spans="1:11" x14ac:dyDescent="0.25">
      <c r="A113" s="15" t="s">
        <v>1013</v>
      </c>
      <c r="B113" s="16"/>
      <c r="C113" s="16"/>
      <c r="D113" s="16"/>
      <c r="E113" s="16"/>
      <c r="F113" s="16"/>
      <c r="G113" s="16"/>
      <c r="H113" s="16"/>
      <c r="I113" s="16"/>
      <c r="J113" s="16"/>
      <c r="K113" s="16"/>
    </row>
    <row r="114" spans="1:11" x14ac:dyDescent="0.25">
      <c r="A114" s="73" t="s">
        <v>1014</v>
      </c>
      <c r="B114" s="16"/>
      <c r="C114" s="16"/>
      <c r="D114" s="16"/>
      <c r="E114" s="16"/>
      <c r="F114" s="16"/>
      <c r="G114" s="16"/>
      <c r="H114" s="16"/>
      <c r="I114" s="16"/>
      <c r="J114" s="16"/>
      <c r="K114" s="16"/>
    </row>
    <row r="116" spans="1:11" x14ac:dyDescent="0.25">
      <c r="A116" s="15" t="s">
        <v>1015</v>
      </c>
      <c r="B116" s="16"/>
      <c r="C116" s="16"/>
      <c r="D116" s="16"/>
      <c r="E116" s="16"/>
      <c r="F116" s="16"/>
      <c r="G116" s="16"/>
      <c r="H116" s="16"/>
      <c r="I116" s="16"/>
      <c r="J116" s="16"/>
      <c r="K116" s="16"/>
    </row>
    <row r="117" spans="1:11" x14ac:dyDescent="0.25">
      <c r="A117" s="73" t="s">
        <v>1014</v>
      </c>
      <c r="B117" s="16"/>
      <c r="C117" s="16"/>
      <c r="D117" s="16"/>
      <c r="E117" s="16"/>
      <c r="F117" s="16"/>
      <c r="G117" s="16"/>
      <c r="H117" s="16"/>
      <c r="I117" s="16"/>
      <c r="J117" s="16"/>
      <c r="K117" s="16"/>
    </row>
  </sheetData>
  <mergeCells count="81">
    <mergeCell ref="A108:F108"/>
    <mergeCell ref="A113:K113"/>
    <mergeCell ref="A114:K114"/>
    <mergeCell ref="A116:K116"/>
    <mergeCell ref="A117:K117"/>
    <mergeCell ref="A102:F102"/>
    <mergeCell ref="A103:F103"/>
    <mergeCell ref="A104:F104"/>
    <mergeCell ref="A105:F105"/>
    <mergeCell ref="A106:F106"/>
    <mergeCell ref="A107:F107"/>
    <mergeCell ref="A96:F96"/>
    <mergeCell ref="A97:F97"/>
    <mergeCell ref="A98:F98"/>
    <mergeCell ref="A99:F99"/>
    <mergeCell ref="A100:F100"/>
    <mergeCell ref="A101:F101"/>
    <mergeCell ref="A90:F90"/>
    <mergeCell ref="A91:F91"/>
    <mergeCell ref="A92:F92"/>
    <mergeCell ref="A93:F93"/>
    <mergeCell ref="A94:F94"/>
    <mergeCell ref="A95:F95"/>
    <mergeCell ref="A84:K84"/>
    <mergeCell ref="A85:F85"/>
    <mergeCell ref="A86:F86"/>
    <mergeCell ref="A87:F87"/>
    <mergeCell ref="A88:F88"/>
    <mergeCell ref="A89:F89"/>
    <mergeCell ref="A78:F78"/>
    <mergeCell ref="A79:F79"/>
    <mergeCell ref="A80:F80"/>
    <mergeCell ref="A81:F81"/>
    <mergeCell ref="A82:F82"/>
    <mergeCell ref="A83:F83"/>
    <mergeCell ref="A72:F72"/>
    <mergeCell ref="A73:F73"/>
    <mergeCell ref="A74:F74"/>
    <mergeCell ref="A75:F75"/>
    <mergeCell ref="A76:F76"/>
    <mergeCell ref="A77:F77"/>
    <mergeCell ref="A54:F54"/>
    <mergeCell ref="A55:F55"/>
    <mergeCell ref="A56:K56"/>
    <mergeCell ref="A69:F69"/>
    <mergeCell ref="A70:F70"/>
    <mergeCell ref="A71:F71"/>
    <mergeCell ref="A48:F48"/>
    <mergeCell ref="A49:F49"/>
    <mergeCell ref="A50:F50"/>
    <mergeCell ref="A51:F51"/>
    <mergeCell ref="A52:F52"/>
    <mergeCell ref="A53:F53"/>
    <mergeCell ref="A42:F42"/>
    <mergeCell ref="A43:F43"/>
    <mergeCell ref="A44:F44"/>
    <mergeCell ref="A45:F45"/>
    <mergeCell ref="A46:F46"/>
    <mergeCell ref="A47:F47"/>
    <mergeCell ref="G24:I24"/>
    <mergeCell ref="J24:K25"/>
    <mergeCell ref="G25:G26"/>
    <mergeCell ref="H25:H26"/>
    <mergeCell ref="A28:K28"/>
    <mergeCell ref="A41:F41"/>
    <mergeCell ref="D16:E16"/>
    <mergeCell ref="D17:E17"/>
    <mergeCell ref="D18:E18"/>
    <mergeCell ref="D19:E19"/>
    <mergeCell ref="D20:E20"/>
    <mergeCell ref="A24:A26"/>
    <mergeCell ref="B24:B26"/>
    <mergeCell ref="C24:C26"/>
    <mergeCell ref="D24:D26"/>
    <mergeCell ref="E24:F24"/>
    <mergeCell ref="A2:C2"/>
    <mergeCell ref="I2:K2"/>
    <mergeCell ref="I4:K4"/>
    <mergeCell ref="A6:K6"/>
    <mergeCell ref="B12:K12"/>
    <mergeCell ref="B15:K15"/>
  </mergeCells>
  <pageMargins left="0.23622047244094491" right="0.19685039370078741" top="0.51181102362204722" bottom="0.43307086614173229" header="0.31496062992125984" footer="0.23622047244094491"/>
  <pageSetup paperSize="9" fitToHeight="0" orientation="landscape" r:id="rId1"/>
  <headerFooter alignWithMargins="0">
    <oddHeader>&amp;LГРАНД-Смета 2020</oddHeader>
    <oddFooter>&amp;RСтраница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213"/>
  <sheetViews>
    <sheetView showGridLines="0" zoomScaleNormal="100" zoomScaleSheetLayoutView="75" workbookViewId="0">
      <selection activeCell="G199" sqref="G199"/>
    </sheetView>
  </sheetViews>
  <sheetFormatPr defaultColWidth="9.1796875" defaultRowHeight="12.5" outlineLevelRow="2" x14ac:dyDescent="0.25"/>
  <cols>
    <col min="1" max="1" width="4.7265625" style="33" customWidth="1"/>
    <col min="2" max="2" width="20.26953125" style="74" customWidth="1"/>
    <col min="3" max="3" width="37.1796875" style="3" customWidth="1"/>
    <col min="4" max="4" width="17.1796875" style="4" customWidth="1"/>
    <col min="5" max="5" width="11.7265625" style="5" customWidth="1"/>
    <col min="6" max="7" width="10.54296875" style="6" customWidth="1"/>
    <col min="8" max="8" width="11" style="6" customWidth="1"/>
    <col min="9" max="9" width="16" style="6" customWidth="1"/>
    <col min="10" max="10" width="14.1796875" style="6" customWidth="1"/>
    <col min="11" max="11" width="13.54296875" style="6" customWidth="1"/>
    <col min="12" max="16384" width="9.1796875" style="7"/>
  </cols>
  <sheetData>
    <row r="1" spans="1:14" ht="13" outlineLevel="2" x14ac:dyDescent="0.25">
      <c r="A1" s="1" t="s">
        <v>0</v>
      </c>
      <c r="B1" s="2"/>
      <c r="I1" s="1" t="s">
        <v>1</v>
      </c>
    </row>
    <row r="2" spans="1:14" ht="26.5" customHeight="1" outlineLevel="1" x14ac:dyDescent="0.25">
      <c r="A2" s="8" t="s">
        <v>2</v>
      </c>
      <c r="B2" s="9"/>
      <c r="C2" s="9"/>
      <c r="I2" s="8" t="s">
        <v>3</v>
      </c>
      <c r="J2" s="10"/>
      <c r="K2" s="10"/>
    </row>
    <row r="3" spans="1:14" outlineLevel="1" x14ac:dyDescent="0.25">
      <c r="A3" s="11"/>
      <c r="B3" s="2"/>
      <c r="I3" s="11"/>
    </row>
    <row r="4" spans="1:14" ht="18" customHeight="1" outlineLevel="1" x14ac:dyDescent="0.25">
      <c r="A4" s="11" t="s">
        <v>4</v>
      </c>
      <c r="B4" s="2"/>
      <c r="I4" s="12" t="s">
        <v>5</v>
      </c>
      <c r="J4" s="13"/>
      <c r="K4" s="13"/>
    </row>
    <row r="5" spans="1:14" ht="19" customHeight="1" outlineLevel="1" x14ac:dyDescent="0.25">
      <c r="A5" s="14" t="s">
        <v>6</v>
      </c>
      <c r="B5" s="2"/>
      <c r="I5" s="14" t="s">
        <v>7</v>
      </c>
    </row>
    <row r="6" spans="1:14" ht="26.15" customHeight="1" x14ac:dyDescent="0.25">
      <c r="A6" s="79" t="s">
        <v>8</v>
      </c>
      <c r="B6" s="80"/>
      <c r="C6" s="80"/>
      <c r="D6" s="80"/>
      <c r="E6" s="80"/>
      <c r="F6" s="80"/>
      <c r="G6" s="80"/>
      <c r="H6" s="80"/>
      <c r="I6" s="80"/>
      <c r="J6" s="80"/>
      <c r="K6" s="80"/>
    </row>
    <row r="7" spans="1:14" ht="13" x14ac:dyDescent="0.25">
      <c r="A7" s="4"/>
      <c r="B7" s="81"/>
      <c r="C7" s="78"/>
      <c r="D7" s="82" t="s">
        <v>9</v>
      </c>
      <c r="E7" s="83"/>
      <c r="F7" s="84"/>
      <c r="G7" s="78"/>
      <c r="H7" s="78"/>
      <c r="I7" s="78"/>
      <c r="J7" s="78"/>
    </row>
    <row r="8" spans="1:14" x14ac:dyDescent="0.25">
      <c r="A8" s="4"/>
      <c r="B8" s="22"/>
      <c r="C8" s="6"/>
      <c r="D8" s="6"/>
      <c r="E8" s="6"/>
    </row>
    <row r="9" spans="1:14" ht="15.5" x14ac:dyDescent="0.25">
      <c r="A9" s="4"/>
      <c r="B9" s="22"/>
      <c r="C9" s="6"/>
      <c r="D9" s="23" t="s">
        <v>1152</v>
      </c>
      <c r="F9" s="24"/>
      <c r="G9" s="24"/>
    </row>
    <row r="10" spans="1:14" x14ac:dyDescent="0.25">
      <c r="A10" s="4"/>
      <c r="B10" s="22"/>
      <c r="C10" s="6"/>
      <c r="D10" s="25" t="s">
        <v>11</v>
      </c>
      <c r="F10" s="26"/>
      <c r="G10" s="26"/>
    </row>
    <row r="11" spans="1:14" x14ac:dyDescent="0.25">
      <c r="A11" s="4"/>
      <c r="B11" s="22"/>
      <c r="C11" s="6"/>
      <c r="D11" s="6"/>
      <c r="E11" s="6"/>
    </row>
    <row r="12" spans="1:14" ht="45" customHeight="1" x14ac:dyDescent="0.3">
      <c r="A12" s="27" t="s">
        <v>12</v>
      </c>
      <c r="B12" s="28" t="s">
        <v>1153</v>
      </c>
      <c r="C12" s="10"/>
      <c r="D12" s="10"/>
      <c r="E12" s="10"/>
      <c r="F12" s="10"/>
      <c r="G12" s="10"/>
      <c r="H12" s="10"/>
      <c r="I12" s="10"/>
      <c r="J12" s="10"/>
      <c r="K12" s="10"/>
    </row>
    <row r="13" spans="1:14" ht="13" x14ac:dyDescent="0.25">
      <c r="A13" s="4"/>
      <c r="B13" s="29"/>
      <c r="C13" s="18"/>
      <c r="D13" s="19" t="s">
        <v>14</v>
      </c>
      <c r="E13" s="30"/>
      <c r="F13" s="21"/>
      <c r="G13" s="21"/>
      <c r="H13" s="18"/>
      <c r="I13" s="18"/>
      <c r="J13" s="18"/>
      <c r="K13" s="18"/>
    </row>
    <row r="14" spans="1:14" x14ac:dyDescent="0.25">
      <c r="A14" s="31"/>
      <c r="B14" s="32"/>
      <c r="C14" s="6"/>
      <c r="D14" s="6"/>
      <c r="E14" s="6"/>
    </row>
    <row r="15" spans="1:14" ht="13" x14ac:dyDescent="0.3">
      <c r="B15" s="28" t="s">
        <v>1018</v>
      </c>
      <c r="C15" s="10"/>
      <c r="D15" s="10"/>
      <c r="E15" s="10"/>
      <c r="F15" s="10"/>
      <c r="G15" s="10"/>
      <c r="H15" s="10"/>
      <c r="I15" s="10"/>
      <c r="J15" s="10"/>
      <c r="K15" s="10"/>
    </row>
    <row r="16" spans="1:14" s="41" customFormat="1" ht="14" x14ac:dyDescent="0.3">
      <c r="A16" s="34"/>
      <c r="B16" s="35" t="s">
        <v>16</v>
      </c>
      <c r="C16" s="36"/>
      <c r="D16" s="37" t="s">
        <v>1154</v>
      </c>
      <c r="E16" s="38"/>
      <c r="F16" s="39" t="s">
        <v>18</v>
      </c>
      <c r="G16" s="39"/>
      <c r="H16" s="39"/>
      <c r="I16" s="40"/>
      <c r="J16" s="40"/>
      <c r="K16" s="40"/>
      <c r="L16" s="7"/>
      <c r="M16" s="7"/>
      <c r="N16" s="7"/>
    </row>
    <row r="17" spans="1:14" s="41" customFormat="1" ht="14" outlineLevel="1" x14ac:dyDescent="0.3">
      <c r="A17" s="34"/>
      <c r="B17" s="35" t="s">
        <v>19</v>
      </c>
      <c r="C17" s="36"/>
      <c r="D17" s="37" t="s">
        <v>1155</v>
      </c>
      <c r="E17" s="38"/>
      <c r="F17" s="39" t="s">
        <v>18</v>
      </c>
      <c r="G17" s="39"/>
      <c r="H17" s="39"/>
      <c r="I17" s="40"/>
      <c r="J17" s="40"/>
      <c r="K17" s="40"/>
      <c r="L17" s="7"/>
      <c r="M17" s="7"/>
      <c r="N17" s="7"/>
    </row>
    <row r="18" spans="1:14" s="41" customFormat="1" ht="14" outlineLevel="1" x14ac:dyDescent="0.3">
      <c r="A18" s="34"/>
      <c r="B18" s="35" t="s">
        <v>21</v>
      </c>
      <c r="C18" s="36"/>
      <c r="D18" s="37" t="s">
        <v>1156</v>
      </c>
      <c r="E18" s="38"/>
      <c r="F18" s="39" t="s">
        <v>18</v>
      </c>
      <c r="G18" s="39"/>
      <c r="H18" s="39"/>
      <c r="I18" s="40"/>
      <c r="J18" s="40"/>
      <c r="K18" s="40"/>
      <c r="L18" s="7"/>
      <c r="M18" s="7"/>
      <c r="N18" s="7"/>
    </row>
    <row r="19" spans="1:14" s="41" customFormat="1" ht="14" outlineLevel="1" x14ac:dyDescent="0.3">
      <c r="A19" s="34"/>
      <c r="B19" s="35" t="s">
        <v>23</v>
      </c>
      <c r="C19" s="36"/>
      <c r="D19" s="37" t="s">
        <v>1157</v>
      </c>
      <c r="E19" s="38"/>
      <c r="F19" s="39" t="s">
        <v>18</v>
      </c>
      <c r="G19" s="39"/>
      <c r="H19" s="39"/>
      <c r="I19" s="40"/>
      <c r="J19" s="40"/>
      <c r="K19" s="40"/>
      <c r="L19" s="7"/>
      <c r="M19" s="7"/>
      <c r="N19" s="7"/>
    </row>
    <row r="20" spans="1:14" s="41" customFormat="1" ht="14" x14ac:dyDescent="0.3">
      <c r="A20" s="34"/>
      <c r="B20" s="35" t="s">
        <v>25</v>
      </c>
      <c r="C20" s="36"/>
      <c r="D20" s="37" t="s">
        <v>1158</v>
      </c>
      <c r="E20" s="38"/>
      <c r="F20" s="39" t="s">
        <v>18</v>
      </c>
      <c r="G20" s="39"/>
      <c r="H20" s="39"/>
      <c r="I20" s="40"/>
      <c r="J20" s="40"/>
      <c r="K20" s="40"/>
      <c r="L20" s="7"/>
      <c r="M20" s="7"/>
      <c r="N20" s="7"/>
    </row>
    <row r="21" spans="1:14" s="41" customFormat="1" ht="14" outlineLevel="1" x14ac:dyDescent="0.3">
      <c r="A21" s="34"/>
      <c r="B21" s="35" t="s">
        <v>27</v>
      </c>
      <c r="C21" s="36"/>
      <c r="D21" s="37" t="s">
        <v>1159</v>
      </c>
      <c r="E21" s="38"/>
      <c r="F21" s="39" t="s">
        <v>29</v>
      </c>
      <c r="G21" s="39"/>
      <c r="H21" s="39"/>
      <c r="I21" s="40"/>
      <c r="J21" s="40"/>
      <c r="K21" s="40"/>
      <c r="L21" s="7"/>
      <c r="M21" s="7"/>
      <c r="N21" s="7"/>
    </row>
    <row r="22" spans="1:14" ht="14" x14ac:dyDescent="0.3">
      <c r="B22" s="42" t="s">
        <v>30</v>
      </c>
      <c r="D22" s="6"/>
      <c r="E22" s="6"/>
    </row>
    <row r="23" spans="1:14" x14ac:dyDescent="0.25">
      <c r="B23" s="43"/>
      <c r="C23" s="4"/>
      <c r="D23" s="26"/>
      <c r="E23" s="6"/>
    </row>
    <row r="24" spans="1:14" x14ac:dyDescent="0.25">
      <c r="B24" s="2"/>
      <c r="E24" s="6"/>
    </row>
    <row r="25" spans="1:14" s="46" customFormat="1" ht="48" customHeight="1" x14ac:dyDescent="0.25">
      <c r="A25" s="44" t="s">
        <v>31</v>
      </c>
      <c r="B25" s="45" t="s">
        <v>32</v>
      </c>
      <c r="C25" s="44" t="s">
        <v>33</v>
      </c>
      <c r="D25" s="44" t="s">
        <v>34</v>
      </c>
      <c r="E25" s="44" t="s">
        <v>35</v>
      </c>
      <c r="F25" s="44"/>
      <c r="G25" s="44" t="s">
        <v>36</v>
      </c>
      <c r="H25" s="44"/>
      <c r="I25" s="44"/>
      <c r="J25" s="44" t="s">
        <v>37</v>
      </c>
      <c r="K25" s="44"/>
      <c r="L25" s="7"/>
      <c r="M25" s="7"/>
      <c r="N25" s="7"/>
    </row>
    <row r="26" spans="1:14" s="46" customFormat="1" ht="23" x14ac:dyDescent="0.25">
      <c r="A26" s="44"/>
      <c r="B26" s="45"/>
      <c r="C26" s="44"/>
      <c r="D26" s="44"/>
      <c r="E26" s="47" t="s">
        <v>38</v>
      </c>
      <c r="F26" s="47" t="s">
        <v>39</v>
      </c>
      <c r="G26" s="44" t="s">
        <v>40</v>
      </c>
      <c r="H26" s="44" t="s">
        <v>41</v>
      </c>
      <c r="I26" s="47" t="s">
        <v>42</v>
      </c>
      <c r="J26" s="44"/>
      <c r="K26" s="44"/>
      <c r="L26" s="7"/>
      <c r="M26" s="7"/>
      <c r="N26" s="7"/>
    </row>
    <row r="27" spans="1:14" s="46" customFormat="1" ht="34.5" x14ac:dyDescent="0.25">
      <c r="A27" s="44"/>
      <c r="B27" s="45"/>
      <c r="C27" s="44"/>
      <c r="D27" s="44"/>
      <c r="E27" s="47" t="s">
        <v>41</v>
      </c>
      <c r="F27" s="47" t="s">
        <v>43</v>
      </c>
      <c r="G27" s="44"/>
      <c r="H27" s="44"/>
      <c r="I27" s="47" t="s">
        <v>43</v>
      </c>
      <c r="J27" s="47" t="s">
        <v>44</v>
      </c>
      <c r="K27" s="47" t="s">
        <v>38</v>
      </c>
      <c r="L27" s="7"/>
      <c r="M27" s="7"/>
      <c r="N27" s="7"/>
    </row>
    <row r="28" spans="1:14" x14ac:dyDescent="0.25">
      <c r="A28" s="48">
        <v>1</v>
      </c>
      <c r="B28" s="49">
        <v>2</v>
      </c>
      <c r="C28" s="47">
        <v>3</v>
      </c>
      <c r="D28" s="47">
        <v>4</v>
      </c>
      <c r="E28" s="47">
        <v>5</v>
      </c>
      <c r="F28" s="48">
        <v>6</v>
      </c>
      <c r="G28" s="48">
        <v>7</v>
      </c>
      <c r="H28" s="48">
        <v>8</v>
      </c>
      <c r="I28" s="48">
        <v>9</v>
      </c>
      <c r="J28" s="48">
        <v>10</v>
      </c>
      <c r="K28" s="48">
        <v>11</v>
      </c>
    </row>
    <row r="29" spans="1:14" ht="19.149999999999999" customHeight="1" x14ac:dyDescent="0.25">
      <c r="A29" s="50" t="s">
        <v>1160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</row>
    <row r="30" spans="1:14" ht="19.149999999999999" customHeight="1" x14ac:dyDescent="0.25">
      <c r="A30" s="52" t="s">
        <v>1161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</row>
    <row r="31" spans="1:14" ht="64" x14ac:dyDescent="0.25">
      <c r="A31" s="53" t="s">
        <v>47</v>
      </c>
      <c r="B31" s="54" t="s">
        <v>1162</v>
      </c>
      <c r="C31" s="55" t="s">
        <v>1163</v>
      </c>
      <c r="D31" s="56">
        <v>1</v>
      </c>
      <c r="E31" s="57" t="s">
        <v>1164</v>
      </c>
      <c r="F31" s="57" t="s">
        <v>196</v>
      </c>
      <c r="G31" s="58">
        <v>70</v>
      </c>
      <c r="H31" s="58">
        <v>25</v>
      </c>
      <c r="I31" s="58">
        <v>2</v>
      </c>
      <c r="J31" s="58">
        <v>2.56</v>
      </c>
      <c r="K31" s="58">
        <v>2.56</v>
      </c>
    </row>
    <row r="32" spans="1:14" ht="29.5" x14ac:dyDescent="0.25">
      <c r="A32" s="59" t="s">
        <v>53</v>
      </c>
      <c r="B32" s="54" t="s">
        <v>198</v>
      </c>
      <c r="C32" s="55" t="s">
        <v>199</v>
      </c>
      <c r="D32" s="56">
        <v>1</v>
      </c>
      <c r="E32" s="57">
        <v>410.81</v>
      </c>
      <c r="F32" s="58"/>
      <c r="G32" s="58">
        <v>411</v>
      </c>
      <c r="H32" s="58"/>
      <c r="I32" s="58"/>
      <c r="J32" s="58"/>
      <c r="K32" s="58"/>
    </row>
    <row r="33" spans="1:11" ht="41" x14ac:dyDescent="0.25">
      <c r="A33" s="53" t="s">
        <v>56</v>
      </c>
      <c r="B33" s="54" t="s">
        <v>108</v>
      </c>
      <c r="C33" s="55" t="s">
        <v>1165</v>
      </c>
      <c r="D33" s="56">
        <v>7</v>
      </c>
      <c r="E33" s="57" t="s">
        <v>111</v>
      </c>
      <c r="F33" s="58"/>
      <c r="G33" s="58">
        <v>74</v>
      </c>
      <c r="H33" s="58">
        <v>72</v>
      </c>
      <c r="I33" s="58"/>
      <c r="J33" s="58">
        <v>1.03</v>
      </c>
      <c r="K33" s="58">
        <v>7.21</v>
      </c>
    </row>
    <row r="34" spans="1:11" ht="29.5" x14ac:dyDescent="0.25">
      <c r="A34" s="59" t="s">
        <v>62</v>
      </c>
      <c r="B34" s="54" t="s">
        <v>203</v>
      </c>
      <c r="C34" s="55" t="s">
        <v>204</v>
      </c>
      <c r="D34" s="56">
        <v>7</v>
      </c>
      <c r="E34" s="57">
        <v>55.94</v>
      </c>
      <c r="F34" s="58"/>
      <c r="G34" s="58">
        <v>392</v>
      </c>
      <c r="H34" s="58"/>
      <c r="I34" s="58"/>
      <c r="J34" s="58"/>
      <c r="K34" s="58"/>
    </row>
    <row r="35" spans="1:11" ht="19.149999999999999" customHeight="1" x14ac:dyDescent="0.25">
      <c r="A35" s="52" t="s">
        <v>708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</row>
    <row r="36" spans="1:11" ht="75.5" x14ac:dyDescent="0.25">
      <c r="A36" s="53" t="s">
        <v>65</v>
      </c>
      <c r="B36" s="54" t="s">
        <v>324</v>
      </c>
      <c r="C36" s="55" t="s">
        <v>1166</v>
      </c>
      <c r="D36" s="59" t="s">
        <v>1167</v>
      </c>
      <c r="E36" s="57" t="s">
        <v>327</v>
      </c>
      <c r="F36" s="58"/>
      <c r="G36" s="58">
        <v>84</v>
      </c>
      <c r="H36" s="58">
        <v>75</v>
      </c>
      <c r="I36" s="58"/>
      <c r="J36" s="58">
        <v>15.2</v>
      </c>
      <c r="K36" s="58">
        <v>8.2100000000000009</v>
      </c>
    </row>
    <row r="37" spans="1:11" ht="46" x14ac:dyDescent="0.25">
      <c r="A37" s="53" t="s">
        <v>1045</v>
      </c>
      <c r="B37" s="54" t="s">
        <v>329</v>
      </c>
      <c r="C37" s="55" t="s">
        <v>330</v>
      </c>
      <c r="D37" s="59" t="s">
        <v>1168</v>
      </c>
      <c r="E37" s="57">
        <v>1.61</v>
      </c>
      <c r="F37" s="58"/>
      <c r="G37" s="58">
        <v>89</v>
      </c>
      <c r="H37" s="58"/>
      <c r="I37" s="58"/>
      <c r="J37" s="58"/>
      <c r="K37" s="58"/>
    </row>
    <row r="38" spans="1:11" ht="34.5" x14ac:dyDescent="0.25">
      <c r="A38" s="53" t="s">
        <v>1050</v>
      </c>
      <c r="B38" s="54" t="s">
        <v>340</v>
      </c>
      <c r="C38" s="55" t="s">
        <v>341</v>
      </c>
      <c r="D38" s="59" t="s">
        <v>1169</v>
      </c>
      <c r="E38" s="57">
        <v>1.8</v>
      </c>
      <c r="F38" s="58"/>
      <c r="G38" s="58">
        <v>10</v>
      </c>
      <c r="H38" s="58"/>
      <c r="I38" s="58"/>
      <c r="J38" s="58"/>
      <c r="K38" s="58"/>
    </row>
    <row r="39" spans="1:11" ht="75.5" x14ac:dyDescent="0.25">
      <c r="A39" s="53" t="s">
        <v>78</v>
      </c>
      <c r="B39" s="54" t="s">
        <v>358</v>
      </c>
      <c r="C39" s="55" t="s">
        <v>1170</v>
      </c>
      <c r="D39" s="59" t="s">
        <v>1167</v>
      </c>
      <c r="E39" s="57" t="s">
        <v>361</v>
      </c>
      <c r="F39" s="57" t="s">
        <v>70</v>
      </c>
      <c r="G39" s="58">
        <v>47</v>
      </c>
      <c r="H39" s="58">
        <v>32</v>
      </c>
      <c r="I39" s="58">
        <v>3</v>
      </c>
      <c r="J39" s="58">
        <v>6.29</v>
      </c>
      <c r="K39" s="58">
        <v>3.4</v>
      </c>
    </row>
    <row r="40" spans="1:11" ht="75.5" x14ac:dyDescent="0.25">
      <c r="A40" s="53" t="s">
        <v>1061</v>
      </c>
      <c r="B40" s="54" t="s">
        <v>1171</v>
      </c>
      <c r="C40" s="55" t="s">
        <v>1172</v>
      </c>
      <c r="D40" s="59" t="s">
        <v>1173</v>
      </c>
      <c r="E40" s="57" t="s">
        <v>1174</v>
      </c>
      <c r="F40" s="57" t="s">
        <v>368</v>
      </c>
      <c r="G40" s="58">
        <v>46</v>
      </c>
      <c r="H40" s="58">
        <v>28</v>
      </c>
      <c r="I40" s="57" t="s">
        <v>1129</v>
      </c>
      <c r="J40" s="58">
        <v>4.49</v>
      </c>
      <c r="K40" s="58">
        <v>2.96</v>
      </c>
    </row>
    <row r="41" spans="1:11" ht="34.5" x14ac:dyDescent="0.25">
      <c r="A41" s="53" t="s">
        <v>87</v>
      </c>
      <c r="B41" s="54" t="s">
        <v>439</v>
      </c>
      <c r="C41" s="55" t="s">
        <v>440</v>
      </c>
      <c r="D41" s="59" t="s">
        <v>1175</v>
      </c>
      <c r="E41" s="57">
        <v>6920.41</v>
      </c>
      <c r="F41" s="58"/>
      <c r="G41" s="58">
        <v>847</v>
      </c>
      <c r="H41" s="58"/>
      <c r="I41" s="58"/>
      <c r="J41" s="58"/>
      <c r="K41" s="58"/>
    </row>
    <row r="42" spans="1:11" ht="52.5" x14ac:dyDescent="0.25">
      <c r="A42" s="53" t="s">
        <v>1069</v>
      </c>
      <c r="B42" s="54" t="s">
        <v>728</v>
      </c>
      <c r="C42" s="55" t="s">
        <v>1176</v>
      </c>
      <c r="D42" s="59" t="s">
        <v>516</v>
      </c>
      <c r="E42" s="57" t="s">
        <v>731</v>
      </c>
      <c r="F42" s="57" t="s">
        <v>732</v>
      </c>
      <c r="G42" s="58">
        <v>31</v>
      </c>
      <c r="H42" s="58">
        <v>24</v>
      </c>
      <c r="I42" s="58">
        <v>1</v>
      </c>
      <c r="J42" s="58">
        <v>60.8</v>
      </c>
      <c r="K42" s="58">
        <v>2.4300000000000002</v>
      </c>
    </row>
    <row r="43" spans="1:11" ht="34.5" x14ac:dyDescent="0.25">
      <c r="A43" s="53" t="s">
        <v>93</v>
      </c>
      <c r="B43" s="54" t="s">
        <v>735</v>
      </c>
      <c r="C43" s="55" t="s">
        <v>736</v>
      </c>
      <c r="D43" s="59" t="s">
        <v>586</v>
      </c>
      <c r="E43" s="57">
        <v>93.1</v>
      </c>
      <c r="F43" s="58"/>
      <c r="G43" s="58">
        <v>37</v>
      </c>
      <c r="H43" s="58"/>
      <c r="I43" s="58"/>
      <c r="J43" s="58"/>
      <c r="K43" s="58"/>
    </row>
    <row r="44" spans="1:11" ht="75.5" x14ac:dyDescent="0.25">
      <c r="A44" s="53" t="s">
        <v>1086</v>
      </c>
      <c r="B44" s="54" t="s">
        <v>576</v>
      </c>
      <c r="C44" s="55" t="s">
        <v>1177</v>
      </c>
      <c r="D44" s="59" t="s">
        <v>1178</v>
      </c>
      <c r="E44" s="57" t="s">
        <v>578</v>
      </c>
      <c r="F44" s="57" t="s">
        <v>579</v>
      </c>
      <c r="G44" s="58">
        <v>27</v>
      </c>
      <c r="H44" s="58">
        <v>15</v>
      </c>
      <c r="I44" s="58">
        <v>2</v>
      </c>
      <c r="J44" s="58">
        <v>74.73</v>
      </c>
      <c r="K44" s="58">
        <v>1.49</v>
      </c>
    </row>
    <row r="45" spans="1:11" ht="34.5" x14ac:dyDescent="0.25">
      <c r="A45" s="53" t="s">
        <v>103</v>
      </c>
      <c r="B45" s="54" t="s">
        <v>581</v>
      </c>
      <c r="C45" s="55" t="s">
        <v>1179</v>
      </c>
      <c r="D45" s="56">
        <v>2</v>
      </c>
      <c r="E45" s="57">
        <v>1078.25</v>
      </c>
      <c r="F45" s="58"/>
      <c r="G45" s="58">
        <v>2157</v>
      </c>
      <c r="H45" s="58"/>
      <c r="I45" s="58"/>
      <c r="J45" s="58"/>
      <c r="K45" s="58"/>
    </row>
    <row r="46" spans="1:11" ht="34.5" x14ac:dyDescent="0.25">
      <c r="A46" s="53" t="s">
        <v>104</v>
      </c>
      <c r="B46" s="54" t="s">
        <v>584</v>
      </c>
      <c r="C46" s="55" t="s">
        <v>585</v>
      </c>
      <c r="D46" s="59" t="s">
        <v>1180</v>
      </c>
      <c r="E46" s="57">
        <v>226.65</v>
      </c>
      <c r="F46" s="58"/>
      <c r="G46" s="58">
        <v>45</v>
      </c>
      <c r="H46" s="58"/>
      <c r="I46" s="58"/>
      <c r="J46" s="58"/>
      <c r="K46" s="58"/>
    </row>
    <row r="47" spans="1:11" ht="52.5" x14ac:dyDescent="0.25">
      <c r="A47" s="53" t="s">
        <v>107</v>
      </c>
      <c r="B47" s="54" t="s">
        <v>1181</v>
      </c>
      <c r="C47" s="55" t="s">
        <v>1182</v>
      </c>
      <c r="D47" s="56">
        <v>16</v>
      </c>
      <c r="E47" s="57" t="s">
        <v>1183</v>
      </c>
      <c r="F47" s="57" t="s">
        <v>1184</v>
      </c>
      <c r="G47" s="58">
        <v>2695</v>
      </c>
      <c r="H47" s="58">
        <v>314</v>
      </c>
      <c r="I47" s="57" t="s">
        <v>1185</v>
      </c>
      <c r="J47" s="58">
        <v>1.87</v>
      </c>
      <c r="K47" s="58">
        <v>29.92</v>
      </c>
    </row>
    <row r="48" spans="1:11" ht="34.5" x14ac:dyDescent="0.25">
      <c r="A48" s="53" t="s">
        <v>1107</v>
      </c>
      <c r="B48" s="54" t="s">
        <v>1186</v>
      </c>
      <c r="C48" s="55" t="s">
        <v>1187</v>
      </c>
      <c r="D48" s="56">
        <v>16</v>
      </c>
      <c r="E48" s="57">
        <v>782.35</v>
      </c>
      <c r="F48" s="58"/>
      <c r="G48" s="58">
        <v>12518</v>
      </c>
      <c r="H48" s="58"/>
      <c r="I48" s="58"/>
      <c r="J48" s="58"/>
      <c r="K48" s="58"/>
    </row>
    <row r="49" spans="1:11" ht="20" x14ac:dyDescent="0.25">
      <c r="A49" s="52" t="s">
        <v>306</v>
      </c>
      <c r="B49" s="51"/>
      <c r="C49" s="51"/>
      <c r="D49" s="51"/>
      <c r="E49" s="51"/>
      <c r="F49" s="51"/>
      <c r="G49" s="57">
        <v>19580</v>
      </c>
      <c r="H49" s="57">
        <v>585</v>
      </c>
      <c r="I49" s="57" t="s">
        <v>1188</v>
      </c>
      <c r="J49" s="58"/>
      <c r="K49" s="57">
        <v>58.18</v>
      </c>
    </row>
    <row r="50" spans="1:11" ht="39" customHeight="1" x14ac:dyDescent="0.25">
      <c r="A50" s="52" t="s">
        <v>1189</v>
      </c>
      <c r="B50" s="51"/>
      <c r="C50" s="51"/>
      <c r="D50" s="51"/>
      <c r="E50" s="51"/>
      <c r="F50" s="51"/>
      <c r="G50" s="57">
        <v>19908</v>
      </c>
      <c r="H50" s="57">
        <v>673</v>
      </c>
      <c r="I50" s="57" t="s">
        <v>1190</v>
      </c>
      <c r="J50" s="58"/>
      <c r="K50" s="57">
        <v>66.91</v>
      </c>
    </row>
    <row r="51" spans="1:11" x14ac:dyDescent="0.25">
      <c r="A51" s="52" t="s">
        <v>308</v>
      </c>
      <c r="B51" s="51"/>
      <c r="C51" s="51"/>
      <c r="D51" s="51"/>
      <c r="E51" s="51"/>
      <c r="F51" s="51"/>
      <c r="G51" s="57">
        <v>808</v>
      </c>
      <c r="H51" s="58"/>
      <c r="I51" s="58"/>
      <c r="J51" s="58"/>
      <c r="K51" s="58"/>
    </row>
    <row r="52" spans="1:11" x14ac:dyDescent="0.25">
      <c r="A52" s="52" t="s">
        <v>309</v>
      </c>
      <c r="B52" s="51"/>
      <c r="C52" s="51"/>
      <c r="D52" s="51"/>
      <c r="E52" s="51"/>
      <c r="F52" s="51"/>
      <c r="G52" s="57">
        <v>553</v>
      </c>
      <c r="H52" s="58"/>
      <c r="I52" s="58"/>
      <c r="J52" s="58"/>
      <c r="K52" s="58"/>
    </row>
    <row r="53" spans="1:11" x14ac:dyDescent="0.25">
      <c r="A53" s="60" t="s">
        <v>1191</v>
      </c>
      <c r="B53" s="51"/>
      <c r="C53" s="51"/>
      <c r="D53" s="51"/>
      <c r="E53" s="51"/>
      <c r="F53" s="51"/>
      <c r="G53" s="58"/>
      <c r="H53" s="58"/>
      <c r="I53" s="58"/>
      <c r="J53" s="58"/>
      <c r="K53" s="58"/>
    </row>
    <row r="54" spans="1:11" x14ac:dyDescent="0.25">
      <c r="A54" s="52" t="s">
        <v>311</v>
      </c>
      <c r="B54" s="51"/>
      <c r="C54" s="51"/>
      <c r="D54" s="51"/>
      <c r="E54" s="51"/>
      <c r="F54" s="51"/>
      <c r="G54" s="57">
        <v>20466</v>
      </c>
      <c r="H54" s="58"/>
      <c r="I54" s="58"/>
      <c r="J54" s="58"/>
      <c r="K54" s="57">
        <v>66.91</v>
      </c>
    </row>
    <row r="55" spans="1:11" x14ac:dyDescent="0.25">
      <c r="A55" s="52" t="s">
        <v>312</v>
      </c>
      <c r="B55" s="51"/>
      <c r="C55" s="51"/>
      <c r="D55" s="51"/>
      <c r="E55" s="51"/>
      <c r="F55" s="51"/>
      <c r="G55" s="57">
        <v>803</v>
      </c>
      <c r="H55" s="58"/>
      <c r="I55" s="58"/>
      <c r="J55" s="58"/>
      <c r="K55" s="58"/>
    </row>
    <row r="56" spans="1:11" x14ac:dyDescent="0.25">
      <c r="A56" s="52" t="s">
        <v>313</v>
      </c>
      <c r="B56" s="51"/>
      <c r="C56" s="51"/>
      <c r="D56" s="51"/>
      <c r="E56" s="51"/>
      <c r="F56" s="51"/>
      <c r="G56" s="57">
        <v>21269</v>
      </c>
      <c r="H56" s="58"/>
      <c r="I56" s="58"/>
      <c r="J56" s="58"/>
      <c r="K56" s="57">
        <v>66.91</v>
      </c>
    </row>
    <row r="57" spans="1:11" x14ac:dyDescent="0.25">
      <c r="A57" s="52" t="s">
        <v>314</v>
      </c>
      <c r="B57" s="51"/>
      <c r="C57" s="51"/>
      <c r="D57" s="51"/>
      <c r="E57" s="51"/>
      <c r="F57" s="51"/>
      <c r="G57" s="58"/>
      <c r="H57" s="58"/>
      <c r="I57" s="58"/>
      <c r="J57" s="58"/>
      <c r="K57" s="58"/>
    </row>
    <row r="58" spans="1:11" x14ac:dyDescent="0.25">
      <c r="A58" s="52" t="s">
        <v>315</v>
      </c>
      <c r="B58" s="51"/>
      <c r="C58" s="51"/>
      <c r="D58" s="51"/>
      <c r="E58" s="51"/>
      <c r="F58" s="51"/>
      <c r="G58" s="57">
        <v>16589</v>
      </c>
      <c r="H58" s="58"/>
      <c r="I58" s="58"/>
      <c r="J58" s="58"/>
      <c r="K58" s="58"/>
    </row>
    <row r="59" spans="1:11" x14ac:dyDescent="0.25">
      <c r="A59" s="52" t="s">
        <v>316</v>
      </c>
      <c r="B59" s="51"/>
      <c r="C59" s="51"/>
      <c r="D59" s="51"/>
      <c r="E59" s="51"/>
      <c r="F59" s="51"/>
      <c r="G59" s="57">
        <v>1843</v>
      </c>
      <c r="H59" s="58"/>
      <c r="I59" s="58"/>
      <c r="J59" s="58"/>
      <c r="K59" s="58"/>
    </row>
    <row r="60" spans="1:11" x14ac:dyDescent="0.25">
      <c r="A60" s="52" t="s">
        <v>317</v>
      </c>
      <c r="B60" s="51"/>
      <c r="C60" s="51"/>
      <c r="D60" s="51"/>
      <c r="E60" s="51"/>
      <c r="F60" s="51"/>
      <c r="G60" s="57">
        <v>850</v>
      </c>
      <c r="H60" s="58"/>
      <c r="I60" s="58"/>
      <c r="J60" s="58"/>
      <c r="K60" s="58"/>
    </row>
    <row r="61" spans="1:11" x14ac:dyDescent="0.25">
      <c r="A61" s="52" t="s">
        <v>318</v>
      </c>
      <c r="B61" s="51"/>
      <c r="C61" s="51"/>
      <c r="D61" s="51"/>
      <c r="E61" s="51"/>
      <c r="F61" s="51"/>
      <c r="G61" s="57">
        <v>803</v>
      </c>
      <c r="H61" s="58"/>
      <c r="I61" s="58"/>
      <c r="J61" s="58"/>
      <c r="K61" s="58"/>
    </row>
    <row r="62" spans="1:11" x14ac:dyDescent="0.25">
      <c r="A62" s="52" t="s">
        <v>319</v>
      </c>
      <c r="B62" s="51"/>
      <c r="C62" s="51"/>
      <c r="D62" s="51"/>
      <c r="E62" s="51"/>
      <c r="F62" s="51"/>
      <c r="G62" s="57">
        <v>808</v>
      </c>
      <c r="H62" s="58"/>
      <c r="I62" s="58"/>
      <c r="J62" s="58"/>
      <c r="K62" s="58"/>
    </row>
    <row r="63" spans="1:11" x14ac:dyDescent="0.25">
      <c r="A63" s="52" t="s">
        <v>320</v>
      </c>
      <c r="B63" s="51"/>
      <c r="C63" s="51"/>
      <c r="D63" s="51"/>
      <c r="E63" s="51"/>
      <c r="F63" s="51"/>
      <c r="G63" s="57">
        <v>553</v>
      </c>
      <c r="H63" s="58"/>
      <c r="I63" s="58"/>
      <c r="J63" s="58"/>
      <c r="K63" s="58"/>
    </row>
    <row r="64" spans="1:11" x14ac:dyDescent="0.25">
      <c r="A64" s="60" t="s">
        <v>1192</v>
      </c>
      <c r="B64" s="51"/>
      <c r="C64" s="51"/>
      <c r="D64" s="51"/>
      <c r="E64" s="51"/>
      <c r="F64" s="51"/>
      <c r="G64" s="61">
        <v>21269</v>
      </c>
      <c r="H64" s="58"/>
      <c r="I64" s="58"/>
      <c r="J64" s="58"/>
      <c r="K64" s="61">
        <v>66.91</v>
      </c>
    </row>
    <row r="65" spans="1:11" ht="19.149999999999999" customHeight="1" x14ac:dyDescent="0.25">
      <c r="A65" s="50" t="s">
        <v>1193</v>
      </c>
      <c r="B65" s="51"/>
      <c r="C65" s="51"/>
      <c r="D65" s="51"/>
      <c r="E65" s="51"/>
      <c r="F65" s="51"/>
      <c r="G65" s="51"/>
      <c r="H65" s="51"/>
      <c r="I65" s="51"/>
      <c r="J65" s="51"/>
      <c r="K65" s="51"/>
    </row>
    <row r="66" spans="1:11" ht="19.149999999999999" customHeight="1" x14ac:dyDescent="0.25">
      <c r="A66" s="52" t="s">
        <v>1194</v>
      </c>
      <c r="B66" s="51"/>
      <c r="C66" s="51"/>
      <c r="D66" s="51"/>
      <c r="E66" s="51"/>
      <c r="F66" s="51"/>
      <c r="G66" s="51"/>
      <c r="H66" s="51"/>
      <c r="I66" s="51"/>
      <c r="J66" s="51"/>
      <c r="K66" s="51"/>
    </row>
    <row r="67" spans="1:11" ht="41" x14ac:dyDescent="0.25">
      <c r="A67" s="53" t="s">
        <v>1114</v>
      </c>
      <c r="B67" s="54" t="s">
        <v>108</v>
      </c>
      <c r="C67" s="55" t="s">
        <v>1165</v>
      </c>
      <c r="D67" s="56">
        <v>7</v>
      </c>
      <c r="E67" s="57" t="s">
        <v>111</v>
      </c>
      <c r="F67" s="58"/>
      <c r="G67" s="58">
        <v>74</v>
      </c>
      <c r="H67" s="58">
        <v>72</v>
      </c>
      <c r="I67" s="58"/>
      <c r="J67" s="58">
        <v>1.03</v>
      </c>
      <c r="K67" s="58">
        <v>7.21</v>
      </c>
    </row>
    <row r="68" spans="1:11" ht="29.5" x14ac:dyDescent="0.25">
      <c r="A68" s="59" t="s">
        <v>118</v>
      </c>
      <c r="B68" s="54" t="s">
        <v>203</v>
      </c>
      <c r="C68" s="55" t="s">
        <v>204</v>
      </c>
      <c r="D68" s="56">
        <v>7</v>
      </c>
      <c r="E68" s="57">
        <v>55.94</v>
      </c>
      <c r="F68" s="58"/>
      <c r="G68" s="58">
        <v>392</v>
      </c>
      <c r="H68" s="58"/>
      <c r="I68" s="58"/>
      <c r="J68" s="58"/>
      <c r="K68" s="58"/>
    </row>
    <row r="69" spans="1:11" ht="75.5" x14ac:dyDescent="0.25">
      <c r="A69" s="53" t="s">
        <v>1122</v>
      </c>
      <c r="B69" s="54" t="s">
        <v>428</v>
      </c>
      <c r="C69" s="55" t="s">
        <v>1195</v>
      </c>
      <c r="D69" s="59" t="s">
        <v>1196</v>
      </c>
      <c r="E69" s="57" t="s">
        <v>431</v>
      </c>
      <c r="F69" s="57" t="s">
        <v>432</v>
      </c>
      <c r="G69" s="58">
        <v>96</v>
      </c>
      <c r="H69" s="58">
        <v>52</v>
      </c>
      <c r="I69" s="57" t="s">
        <v>1197</v>
      </c>
      <c r="J69" s="58">
        <v>9.2799999999999994</v>
      </c>
      <c r="K69" s="58">
        <v>5.57</v>
      </c>
    </row>
    <row r="70" spans="1:11" ht="34.5" x14ac:dyDescent="0.25">
      <c r="A70" s="53" t="s">
        <v>1125</v>
      </c>
      <c r="B70" s="54" t="s">
        <v>439</v>
      </c>
      <c r="C70" s="55" t="s">
        <v>440</v>
      </c>
      <c r="D70" s="59" t="s">
        <v>493</v>
      </c>
      <c r="E70" s="57">
        <v>6920.41</v>
      </c>
      <c r="F70" s="58"/>
      <c r="G70" s="58">
        <v>424</v>
      </c>
      <c r="H70" s="58"/>
      <c r="I70" s="58"/>
      <c r="J70" s="58"/>
      <c r="K70" s="58"/>
    </row>
    <row r="71" spans="1:11" ht="20" x14ac:dyDescent="0.25">
      <c r="A71" s="52" t="s">
        <v>306</v>
      </c>
      <c r="B71" s="51"/>
      <c r="C71" s="51"/>
      <c r="D71" s="51"/>
      <c r="E71" s="51"/>
      <c r="F71" s="51"/>
      <c r="G71" s="57">
        <v>986</v>
      </c>
      <c r="H71" s="57">
        <v>124</v>
      </c>
      <c r="I71" s="57" t="s">
        <v>1197</v>
      </c>
      <c r="J71" s="58"/>
      <c r="K71" s="57">
        <v>12.78</v>
      </c>
    </row>
    <row r="72" spans="1:11" ht="39" customHeight="1" x14ac:dyDescent="0.25">
      <c r="A72" s="52" t="s">
        <v>1198</v>
      </c>
      <c r="B72" s="51"/>
      <c r="C72" s="51"/>
      <c r="D72" s="51"/>
      <c r="E72" s="51"/>
      <c r="F72" s="51"/>
      <c r="G72" s="57">
        <v>1009</v>
      </c>
      <c r="H72" s="57">
        <v>143</v>
      </c>
      <c r="I72" s="57" t="s">
        <v>1199</v>
      </c>
      <c r="J72" s="58"/>
      <c r="K72" s="57">
        <v>14.7</v>
      </c>
    </row>
    <row r="73" spans="1:11" x14ac:dyDescent="0.25">
      <c r="A73" s="52" t="s">
        <v>308</v>
      </c>
      <c r="B73" s="51"/>
      <c r="C73" s="51"/>
      <c r="D73" s="51"/>
      <c r="E73" s="51"/>
      <c r="F73" s="51"/>
      <c r="G73" s="57">
        <v>139</v>
      </c>
      <c r="H73" s="58"/>
      <c r="I73" s="58"/>
      <c r="J73" s="58"/>
      <c r="K73" s="58"/>
    </row>
    <row r="74" spans="1:11" x14ac:dyDescent="0.25">
      <c r="A74" s="52" t="s">
        <v>309</v>
      </c>
      <c r="B74" s="51"/>
      <c r="C74" s="51"/>
      <c r="D74" s="51"/>
      <c r="E74" s="51"/>
      <c r="F74" s="51"/>
      <c r="G74" s="57">
        <v>95</v>
      </c>
      <c r="H74" s="58"/>
      <c r="I74" s="58"/>
      <c r="J74" s="58"/>
      <c r="K74" s="58"/>
    </row>
    <row r="75" spans="1:11" x14ac:dyDescent="0.25">
      <c r="A75" s="60" t="s">
        <v>1200</v>
      </c>
      <c r="B75" s="51"/>
      <c r="C75" s="51"/>
      <c r="D75" s="51"/>
      <c r="E75" s="51"/>
      <c r="F75" s="51"/>
      <c r="G75" s="58"/>
      <c r="H75" s="58"/>
      <c r="I75" s="58"/>
      <c r="J75" s="58"/>
      <c r="K75" s="58"/>
    </row>
    <row r="76" spans="1:11" x14ac:dyDescent="0.25">
      <c r="A76" s="52" t="s">
        <v>311</v>
      </c>
      <c r="B76" s="51"/>
      <c r="C76" s="51"/>
      <c r="D76" s="51"/>
      <c r="E76" s="51"/>
      <c r="F76" s="51"/>
      <c r="G76" s="57">
        <v>851</v>
      </c>
      <c r="H76" s="58"/>
      <c r="I76" s="58"/>
      <c r="J76" s="58"/>
      <c r="K76" s="57">
        <v>14.7</v>
      </c>
    </row>
    <row r="77" spans="1:11" x14ac:dyDescent="0.25">
      <c r="A77" s="52" t="s">
        <v>312</v>
      </c>
      <c r="B77" s="51"/>
      <c r="C77" s="51"/>
      <c r="D77" s="51"/>
      <c r="E77" s="51"/>
      <c r="F77" s="51"/>
      <c r="G77" s="57">
        <v>392</v>
      </c>
      <c r="H77" s="58"/>
      <c r="I77" s="58"/>
      <c r="J77" s="58"/>
      <c r="K77" s="58"/>
    </row>
    <row r="78" spans="1:11" x14ac:dyDescent="0.25">
      <c r="A78" s="52" t="s">
        <v>313</v>
      </c>
      <c r="B78" s="51"/>
      <c r="C78" s="51"/>
      <c r="D78" s="51"/>
      <c r="E78" s="51"/>
      <c r="F78" s="51"/>
      <c r="G78" s="57">
        <v>1243</v>
      </c>
      <c r="H78" s="58"/>
      <c r="I78" s="58"/>
      <c r="J78" s="58"/>
      <c r="K78" s="57">
        <v>14.7</v>
      </c>
    </row>
    <row r="79" spans="1:11" x14ac:dyDescent="0.25">
      <c r="A79" s="52" t="s">
        <v>314</v>
      </c>
      <c r="B79" s="51"/>
      <c r="C79" s="51"/>
      <c r="D79" s="51"/>
      <c r="E79" s="51"/>
      <c r="F79" s="51"/>
      <c r="G79" s="58"/>
      <c r="H79" s="58"/>
      <c r="I79" s="58"/>
      <c r="J79" s="58"/>
      <c r="K79" s="58"/>
    </row>
    <row r="80" spans="1:11" x14ac:dyDescent="0.25">
      <c r="A80" s="52" t="s">
        <v>315</v>
      </c>
      <c r="B80" s="51"/>
      <c r="C80" s="51"/>
      <c r="D80" s="51"/>
      <c r="E80" s="51"/>
      <c r="F80" s="51"/>
      <c r="G80" s="57">
        <v>443</v>
      </c>
      <c r="H80" s="58"/>
      <c r="I80" s="58"/>
      <c r="J80" s="58"/>
      <c r="K80" s="58"/>
    </row>
    <row r="81" spans="1:11" x14ac:dyDescent="0.25">
      <c r="A81" s="52" t="s">
        <v>316</v>
      </c>
      <c r="B81" s="51"/>
      <c r="C81" s="51"/>
      <c r="D81" s="51"/>
      <c r="E81" s="51"/>
      <c r="F81" s="51"/>
      <c r="G81" s="57">
        <v>31</v>
      </c>
      <c r="H81" s="58"/>
      <c r="I81" s="58"/>
      <c r="J81" s="58"/>
      <c r="K81" s="58"/>
    </row>
    <row r="82" spans="1:11" x14ac:dyDescent="0.25">
      <c r="A82" s="52" t="s">
        <v>317</v>
      </c>
      <c r="B82" s="51"/>
      <c r="C82" s="51"/>
      <c r="D82" s="51"/>
      <c r="E82" s="51"/>
      <c r="F82" s="51"/>
      <c r="G82" s="57">
        <v>146</v>
      </c>
      <c r="H82" s="58"/>
      <c r="I82" s="58"/>
      <c r="J82" s="58"/>
      <c r="K82" s="58"/>
    </row>
    <row r="83" spans="1:11" x14ac:dyDescent="0.25">
      <c r="A83" s="52" t="s">
        <v>318</v>
      </c>
      <c r="B83" s="51"/>
      <c r="C83" s="51"/>
      <c r="D83" s="51"/>
      <c r="E83" s="51"/>
      <c r="F83" s="51"/>
      <c r="G83" s="57">
        <v>392</v>
      </c>
      <c r="H83" s="58"/>
      <c r="I83" s="58"/>
      <c r="J83" s="58"/>
      <c r="K83" s="58"/>
    </row>
    <row r="84" spans="1:11" x14ac:dyDescent="0.25">
      <c r="A84" s="52" t="s">
        <v>319</v>
      </c>
      <c r="B84" s="51"/>
      <c r="C84" s="51"/>
      <c r="D84" s="51"/>
      <c r="E84" s="51"/>
      <c r="F84" s="51"/>
      <c r="G84" s="57">
        <v>139</v>
      </c>
      <c r="H84" s="58"/>
      <c r="I84" s="58"/>
      <c r="J84" s="58"/>
      <c r="K84" s="58"/>
    </row>
    <row r="85" spans="1:11" x14ac:dyDescent="0.25">
      <c r="A85" s="52" t="s">
        <v>320</v>
      </c>
      <c r="B85" s="51"/>
      <c r="C85" s="51"/>
      <c r="D85" s="51"/>
      <c r="E85" s="51"/>
      <c r="F85" s="51"/>
      <c r="G85" s="57">
        <v>95</v>
      </c>
      <c r="H85" s="58"/>
      <c r="I85" s="58"/>
      <c r="J85" s="58"/>
      <c r="K85" s="58"/>
    </row>
    <row r="86" spans="1:11" x14ac:dyDescent="0.25">
      <c r="A86" s="60" t="s">
        <v>1201</v>
      </c>
      <c r="B86" s="51"/>
      <c r="C86" s="51"/>
      <c r="D86" s="51"/>
      <c r="E86" s="51"/>
      <c r="F86" s="51"/>
      <c r="G86" s="61">
        <v>1243</v>
      </c>
      <c r="H86" s="58"/>
      <c r="I86" s="58"/>
      <c r="J86" s="58"/>
      <c r="K86" s="61">
        <v>14.7</v>
      </c>
    </row>
    <row r="87" spans="1:11" ht="19.149999999999999" customHeight="1" x14ac:dyDescent="0.25">
      <c r="A87" s="50" t="s">
        <v>1202</v>
      </c>
      <c r="B87" s="51"/>
      <c r="C87" s="51"/>
      <c r="D87" s="51"/>
      <c r="E87" s="51"/>
      <c r="F87" s="51"/>
      <c r="G87" s="51"/>
      <c r="H87" s="51"/>
      <c r="I87" s="51"/>
      <c r="J87" s="51"/>
      <c r="K87" s="51"/>
    </row>
    <row r="88" spans="1:11" ht="52.5" x14ac:dyDescent="0.25">
      <c r="A88" s="53" t="s">
        <v>1130</v>
      </c>
      <c r="B88" s="54" t="s">
        <v>1181</v>
      </c>
      <c r="C88" s="55" t="s">
        <v>1203</v>
      </c>
      <c r="D88" s="56">
        <v>7</v>
      </c>
      <c r="E88" s="57" t="s">
        <v>1183</v>
      </c>
      <c r="F88" s="57" t="s">
        <v>1184</v>
      </c>
      <c r="G88" s="58">
        <v>1179</v>
      </c>
      <c r="H88" s="58">
        <v>137</v>
      </c>
      <c r="I88" s="57" t="s">
        <v>1204</v>
      </c>
      <c r="J88" s="58">
        <v>1.87</v>
      </c>
      <c r="K88" s="58">
        <v>13.09</v>
      </c>
    </row>
    <row r="89" spans="1:11" ht="57.5" x14ac:dyDescent="0.25">
      <c r="A89" s="53" t="s">
        <v>1133</v>
      </c>
      <c r="B89" s="54" t="s">
        <v>1205</v>
      </c>
      <c r="C89" s="55" t="s">
        <v>1206</v>
      </c>
      <c r="D89" s="56">
        <v>3</v>
      </c>
      <c r="E89" s="57">
        <v>739.7</v>
      </c>
      <c r="F89" s="58"/>
      <c r="G89" s="58">
        <v>2219</v>
      </c>
      <c r="H89" s="58"/>
      <c r="I89" s="58"/>
      <c r="J89" s="58"/>
      <c r="K89" s="58"/>
    </row>
    <row r="90" spans="1:11" ht="57.5" x14ac:dyDescent="0.25">
      <c r="A90" s="53" t="s">
        <v>1140</v>
      </c>
      <c r="B90" s="54" t="s">
        <v>1207</v>
      </c>
      <c r="C90" s="55" t="s">
        <v>1208</v>
      </c>
      <c r="D90" s="56">
        <v>4</v>
      </c>
      <c r="E90" s="57">
        <v>401.46</v>
      </c>
      <c r="F90" s="58"/>
      <c r="G90" s="58">
        <v>1606</v>
      </c>
      <c r="H90" s="58"/>
      <c r="I90" s="58"/>
      <c r="J90" s="58"/>
      <c r="K90" s="58"/>
    </row>
    <row r="91" spans="1:11" ht="34.5" x14ac:dyDescent="0.25">
      <c r="A91" s="53" t="s">
        <v>137</v>
      </c>
      <c r="B91" s="54" t="s">
        <v>1209</v>
      </c>
      <c r="C91" s="55" t="s">
        <v>1210</v>
      </c>
      <c r="D91" s="56">
        <v>3</v>
      </c>
      <c r="E91" s="57">
        <v>226.67</v>
      </c>
      <c r="F91" s="58"/>
      <c r="G91" s="58">
        <v>680</v>
      </c>
      <c r="H91" s="58"/>
      <c r="I91" s="58"/>
      <c r="J91" s="58"/>
      <c r="K91" s="58"/>
    </row>
    <row r="92" spans="1:11" ht="34.5" x14ac:dyDescent="0.25">
      <c r="A92" s="53" t="s">
        <v>140</v>
      </c>
      <c r="B92" s="54" t="s">
        <v>1211</v>
      </c>
      <c r="C92" s="55" t="s">
        <v>1212</v>
      </c>
      <c r="D92" s="56">
        <v>4</v>
      </c>
      <c r="E92" s="57">
        <v>240.6</v>
      </c>
      <c r="F92" s="58"/>
      <c r="G92" s="58">
        <v>962</v>
      </c>
      <c r="H92" s="58"/>
      <c r="I92" s="58"/>
      <c r="J92" s="58"/>
      <c r="K92" s="58"/>
    </row>
    <row r="93" spans="1:11" ht="20" x14ac:dyDescent="0.25">
      <c r="A93" s="52" t="s">
        <v>306</v>
      </c>
      <c r="B93" s="51"/>
      <c r="C93" s="51"/>
      <c r="D93" s="51"/>
      <c r="E93" s="51"/>
      <c r="F93" s="51"/>
      <c r="G93" s="57">
        <v>6646</v>
      </c>
      <c r="H93" s="57">
        <v>137</v>
      </c>
      <c r="I93" s="57" t="s">
        <v>1204</v>
      </c>
      <c r="J93" s="58"/>
      <c r="K93" s="57">
        <v>13.09</v>
      </c>
    </row>
    <row r="94" spans="1:11" ht="39" customHeight="1" x14ac:dyDescent="0.25">
      <c r="A94" s="52" t="s">
        <v>1213</v>
      </c>
      <c r="B94" s="51"/>
      <c r="C94" s="51"/>
      <c r="D94" s="51"/>
      <c r="E94" s="51"/>
      <c r="F94" s="51"/>
      <c r="G94" s="57">
        <v>6771</v>
      </c>
      <c r="H94" s="57">
        <v>158</v>
      </c>
      <c r="I94" s="57" t="s">
        <v>1214</v>
      </c>
      <c r="J94" s="58"/>
      <c r="K94" s="57">
        <v>15.05</v>
      </c>
    </row>
    <row r="95" spans="1:11" x14ac:dyDescent="0.25">
      <c r="A95" s="52" t="s">
        <v>308</v>
      </c>
      <c r="B95" s="51"/>
      <c r="C95" s="51"/>
      <c r="D95" s="51"/>
      <c r="E95" s="51"/>
      <c r="F95" s="51"/>
      <c r="G95" s="57">
        <v>223</v>
      </c>
      <c r="H95" s="58"/>
      <c r="I95" s="58"/>
      <c r="J95" s="58"/>
      <c r="K95" s="58"/>
    </row>
    <row r="96" spans="1:11" x14ac:dyDescent="0.25">
      <c r="A96" s="52" t="s">
        <v>309</v>
      </c>
      <c r="B96" s="51"/>
      <c r="C96" s="51"/>
      <c r="D96" s="51"/>
      <c r="E96" s="51"/>
      <c r="F96" s="51"/>
      <c r="G96" s="57">
        <v>153</v>
      </c>
      <c r="H96" s="58"/>
      <c r="I96" s="58"/>
      <c r="J96" s="58"/>
      <c r="K96" s="58"/>
    </row>
    <row r="97" spans="1:11" x14ac:dyDescent="0.25">
      <c r="A97" s="60" t="s">
        <v>1215</v>
      </c>
      <c r="B97" s="51"/>
      <c r="C97" s="51"/>
      <c r="D97" s="51"/>
      <c r="E97" s="51"/>
      <c r="F97" s="51"/>
      <c r="G97" s="58"/>
      <c r="H97" s="58"/>
      <c r="I97" s="58"/>
      <c r="J97" s="58"/>
      <c r="K97" s="58"/>
    </row>
    <row r="98" spans="1:11" x14ac:dyDescent="0.25">
      <c r="A98" s="52" t="s">
        <v>859</v>
      </c>
      <c r="B98" s="51"/>
      <c r="C98" s="51"/>
      <c r="D98" s="51"/>
      <c r="E98" s="51"/>
      <c r="F98" s="51"/>
      <c r="G98" s="57">
        <v>1680</v>
      </c>
      <c r="H98" s="58"/>
      <c r="I98" s="58"/>
      <c r="J98" s="58"/>
      <c r="K98" s="57">
        <v>15.05</v>
      </c>
    </row>
    <row r="99" spans="1:11" x14ac:dyDescent="0.25">
      <c r="A99" s="52" t="s">
        <v>860</v>
      </c>
      <c r="B99" s="51"/>
      <c r="C99" s="51"/>
      <c r="D99" s="51"/>
      <c r="E99" s="51"/>
      <c r="F99" s="51"/>
      <c r="G99" s="57">
        <v>5467</v>
      </c>
      <c r="H99" s="58"/>
      <c r="I99" s="58"/>
      <c r="J99" s="58"/>
      <c r="K99" s="58"/>
    </row>
    <row r="100" spans="1:11" x14ac:dyDescent="0.25">
      <c r="A100" s="52" t="s">
        <v>313</v>
      </c>
      <c r="B100" s="51"/>
      <c r="C100" s="51"/>
      <c r="D100" s="51"/>
      <c r="E100" s="51"/>
      <c r="F100" s="51"/>
      <c r="G100" s="57">
        <v>7147</v>
      </c>
      <c r="H100" s="58"/>
      <c r="I100" s="58"/>
      <c r="J100" s="58"/>
      <c r="K100" s="57">
        <v>15.05</v>
      </c>
    </row>
    <row r="101" spans="1:11" x14ac:dyDescent="0.25">
      <c r="A101" s="52" t="s">
        <v>314</v>
      </c>
      <c r="B101" s="51"/>
      <c r="C101" s="51"/>
      <c r="D101" s="51"/>
      <c r="E101" s="51"/>
      <c r="F101" s="51"/>
      <c r="G101" s="58"/>
      <c r="H101" s="58"/>
      <c r="I101" s="58"/>
      <c r="J101" s="58"/>
      <c r="K101" s="58"/>
    </row>
    <row r="102" spans="1:11" x14ac:dyDescent="0.25">
      <c r="A102" s="52" t="s">
        <v>315</v>
      </c>
      <c r="B102" s="51"/>
      <c r="C102" s="51"/>
      <c r="D102" s="51"/>
      <c r="E102" s="51"/>
      <c r="F102" s="51"/>
      <c r="G102" s="57">
        <v>5814</v>
      </c>
      <c r="H102" s="58"/>
      <c r="I102" s="58"/>
      <c r="J102" s="58"/>
      <c r="K102" s="58"/>
    </row>
    <row r="103" spans="1:11" x14ac:dyDescent="0.25">
      <c r="A103" s="52" t="s">
        <v>316</v>
      </c>
      <c r="B103" s="51"/>
      <c r="C103" s="51"/>
      <c r="D103" s="51"/>
      <c r="E103" s="51"/>
      <c r="F103" s="51"/>
      <c r="G103" s="57">
        <v>799</v>
      </c>
      <c r="H103" s="58"/>
      <c r="I103" s="58"/>
      <c r="J103" s="58"/>
      <c r="K103" s="58"/>
    </row>
    <row r="104" spans="1:11" x14ac:dyDescent="0.25">
      <c r="A104" s="52" t="s">
        <v>317</v>
      </c>
      <c r="B104" s="51"/>
      <c r="C104" s="51"/>
      <c r="D104" s="51"/>
      <c r="E104" s="51"/>
      <c r="F104" s="51"/>
      <c r="G104" s="57">
        <v>235</v>
      </c>
      <c r="H104" s="58"/>
      <c r="I104" s="58"/>
      <c r="J104" s="58"/>
      <c r="K104" s="58"/>
    </row>
    <row r="105" spans="1:11" x14ac:dyDescent="0.25">
      <c r="A105" s="52" t="s">
        <v>319</v>
      </c>
      <c r="B105" s="51"/>
      <c r="C105" s="51"/>
      <c r="D105" s="51"/>
      <c r="E105" s="51"/>
      <c r="F105" s="51"/>
      <c r="G105" s="57">
        <v>223</v>
      </c>
      <c r="H105" s="58"/>
      <c r="I105" s="58"/>
      <c r="J105" s="58"/>
      <c r="K105" s="58"/>
    </row>
    <row r="106" spans="1:11" x14ac:dyDescent="0.25">
      <c r="A106" s="52" t="s">
        <v>320</v>
      </c>
      <c r="B106" s="51"/>
      <c r="C106" s="51"/>
      <c r="D106" s="51"/>
      <c r="E106" s="51"/>
      <c r="F106" s="51"/>
      <c r="G106" s="57">
        <v>153</v>
      </c>
      <c r="H106" s="58"/>
      <c r="I106" s="58"/>
      <c r="J106" s="58"/>
      <c r="K106" s="58"/>
    </row>
    <row r="107" spans="1:11" x14ac:dyDescent="0.25">
      <c r="A107" s="60" t="s">
        <v>1216</v>
      </c>
      <c r="B107" s="51"/>
      <c r="C107" s="51"/>
      <c r="D107" s="51"/>
      <c r="E107" s="51"/>
      <c r="F107" s="51"/>
      <c r="G107" s="61">
        <v>7147</v>
      </c>
      <c r="H107" s="58"/>
      <c r="I107" s="58"/>
      <c r="J107" s="58"/>
      <c r="K107" s="61">
        <v>15.05</v>
      </c>
    </row>
    <row r="108" spans="1:11" ht="19.149999999999999" customHeight="1" x14ac:dyDescent="0.25">
      <c r="A108" s="50" t="s">
        <v>1217</v>
      </c>
      <c r="B108" s="51"/>
      <c r="C108" s="51"/>
      <c r="D108" s="51"/>
      <c r="E108" s="51"/>
      <c r="F108" s="51"/>
      <c r="G108" s="51"/>
      <c r="H108" s="51"/>
      <c r="I108" s="51"/>
      <c r="J108" s="51"/>
      <c r="K108" s="51"/>
    </row>
    <row r="109" spans="1:11" ht="64" x14ac:dyDescent="0.25">
      <c r="A109" s="53" t="s">
        <v>143</v>
      </c>
      <c r="B109" s="54" t="s">
        <v>1218</v>
      </c>
      <c r="C109" s="55" t="s">
        <v>1219</v>
      </c>
      <c r="D109" s="56">
        <v>4.8480000000000002E-2</v>
      </c>
      <c r="E109" s="57" t="s">
        <v>1220</v>
      </c>
      <c r="F109" s="57" t="s">
        <v>1221</v>
      </c>
      <c r="G109" s="58">
        <v>52</v>
      </c>
      <c r="H109" s="58">
        <v>12</v>
      </c>
      <c r="I109" s="57" t="s">
        <v>1222</v>
      </c>
      <c r="J109" s="58">
        <v>26</v>
      </c>
      <c r="K109" s="58">
        <v>1.26</v>
      </c>
    </row>
    <row r="110" spans="1:11" ht="57.5" x14ac:dyDescent="0.25">
      <c r="A110" s="53" t="s">
        <v>1223</v>
      </c>
      <c r="B110" s="54" t="s">
        <v>1224</v>
      </c>
      <c r="C110" s="55" t="s">
        <v>1225</v>
      </c>
      <c r="D110" s="56">
        <v>6</v>
      </c>
      <c r="E110" s="57">
        <v>610.78</v>
      </c>
      <c r="F110" s="58"/>
      <c r="G110" s="58">
        <v>3665</v>
      </c>
      <c r="H110" s="58"/>
      <c r="I110" s="58"/>
      <c r="J110" s="58"/>
      <c r="K110" s="58"/>
    </row>
    <row r="111" spans="1:11" ht="52.5" x14ac:dyDescent="0.25">
      <c r="A111" s="53" t="s">
        <v>1226</v>
      </c>
      <c r="B111" s="54" t="s">
        <v>1227</v>
      </c>
      <c r="C111" s="55" t="s">
        <v>1228</v>
      </c>
      <c r="D111" s="56">
        <v>6</v>
      </c>
      <c r="E111" s="57" t="s">
        <v>1229</v>
      </c>
      <c r="F111" s="57" t="s">
        <v>1230</v>
      </c>
      <c r="G111" s="58">
        <v>993</v>
      </c>
      <c r="H111" s="58">
        <v>107</v>
      </c>
      <c r="I111" s="57" t="s">
        <v>1231</v>
      </c>
      <c r="J111" s="58">
        <v>2.0099999999999998</v>
      </c>
      <c r="K111" s="58">
        <v>12.06</v>
      </c>
    </row>
    <row r="112" spans="1:11" ht="57.5" x14ac:dyDescent="0.25">
      <c r="A112" s="53" t="s">
        <v>1232</v>
      </c>
      <c r="B112" s="54" t="s">
        <v>1233</v>
      </c>
      <c r="C112" s="55" t="s">
        <v>1234</v>
      </c>
      <c r="D112" s="56">
        <v>6</v>
      </c>
      <c r="E112" s="57">
        <v>476.97</v>
      </c>
      <c r="F112" s="58"/>
      <c r="G112" s="58">
        <v>2862</v>
      </c>
      <c r="H112" s="58"/>
      <c r="I112" s="58"/>
      <c r="J112" s="58"/>
      <c r="K112" s="58"/>
    </row>
    <row r="113" spans="1:11" ht="34.5" x14ac:dyDescent="0.25">
      <c r="A113" s="53" t="s">
        <v>1235</v>
      </c>
      <c r="B113" s="54" t="s">
        <v>1236</v>
      </c>
      <c r="C113" s="55" t="s">
        <v>1237</v>
      </c>
      <c r="D113" s="56">
        <v>6</v>
      </c>
      <c r="E113" s="57">
        <v>66.849999999999994</v>
      </c>
      <c r="F113" s="58"/>
      <c r="G113" s="58">
        <v>401</v>
      </c>
      <c r="H113" s="58"/>
      <c r="I113" s="58"/>
      <c r="J113" s="58"/>
      <c r="K113" s="58"/>
    </row>
    <row r="114" spans="1:11" ht="75.5" x14ac:dyDescent="0.25">
      <c r="A114" s="53" t="s">
        <v>1238</v>
      </c>
      <c r="B114" s="54" t="s">
        <v>1239</v>
      </c>
      <c r="C114" s="55" t="s">
        <v>1240</v>
      </c>
      <c r="D114" s="59" t="s">
        <v>1241</v>
      </c>
      <c r="E114" s="57">
        <v>2478</v>
      </c>
      <c r="F114" s="57" t="s">
        <v>1242</v>
      </c>
      <c r="G114" s="58">
        <v>7</v>
      </c>
      <c r="H114" s="58"/>
      <c r="I114" s="57" t="s">
        <v>1129</v>
      </c>
      <c r="J114" s="58"/>
      <c r="K114" s="58"/>
    </row>
    <row r="115" spans="1:11" ht="100" x14ac:dyDescent="0.25">
      <c r="A115" s="53" t="s">
        <v>1243</v>
      </c>
      <c r="B115" s="54" t="s">
        <v>1244</v>
      </c>
      <c r="C115" s="55" t="s">
        <v>1245</v>
      </c>
      <c r="D115" s="59" t="s">
        <v>1246</v>
      </c>
      <c r="E115" s="57" t="s">
        <v>1039</v>
      </c>
      <c r="F115" s="58"/>
      <c r="G115" s="58">
        <v>2</v>
      </c>
      <c r="H115" s="58">
        <v>2</v>
      </c>
      <c r="I115" s="58"/>
      <c r="J115" s="58">
        <v>141.6</v>
      </c>
      <c r="K115" s="58">
        <v>0.27</v>
      </c>
    </row>
    <row r="116" spans="1:11" ht="52.5" x14ac:dyDescent="0.25">
      <c r="A116" s="53" t="s">
        <v>1247</v>
      </c>
      <c r="B116" s="54" t="s">
        <v>1248</v>
      </c>
      <c r="C116" s="55" t="s">
        <v>1249</v>
      </c>
      <c r="D116" s="59" t="s">
        <v>1250</v>
      </c>
      <c r="E116" s="57" t="s">
        <v>1251</v>
      </c>
      <c r="F116" s="57" t="s">
        <v>1055</v>
      </c>
      <c r="G116" s="58">
        <v>46</v>
      </c>
      <c r="H116" s="58">
        <v>8</v>
      </c>
      <c r="I116" s="57" t="s">
        <v>1252</v>
      </c>
      <c r="J116" s="58">
        <v>5.3</v>
      </c>
      <c r="K116" s="58">
        <v>0.8</v>
      </c>
    </row>
    <row r="117" spans="1:11" ht="52.5" x14ac:dyDescent="0.25">
      <c r="A117" s="53" t="s">
        <v>1253</v>
      </c>
      <c r="B117" s="54" t="s">
        <v>1254</v>
      </c>
      <c r="C117" s="55" t="s">
        <v>1255</v>
      </c>
      <c r="D117" s="59" t="s">
        <v>1256</v>
      </c>
      <c r="E117" s="57" t="s">
        <v>1060</v>
      </c>
      <c r="F117" s="58"/>
      <c r="G117" s="58">
        <v>6</v>
      </c>
      <c r="H117" s="58">
        <v>6</v>
      </c>
      <c r="I117" s="58"/>
      <c r="J117" s="58">
        <v>88.5</v>
      </c>
      <c r="K117" s="58">
        <v>0.8</v>
      </c>
    </row>
    <row r="118" spans="1:11" ht="34.5" x14ac:dyDescent="0.25">
      <c r="A118" s="53" t="s">
        <v>1257</v>
      </c>
      <c r="B118" s="54" t="s">
        <v>1062</v>
      </c>
      <c r="C118" s="55" t="s">
        <v>1063</v>
      </c>
      <c r="D118" s="56">
        <v>0.9</v>
      </c>
      <c r="E118" s="57">
        <v>70.599999999999994</v>
      </c>
      <c r="F118" s="58"/>
      <c r="G118" s="58">
        <v>64</v>
      </c>
      <c r="H118" s="58"/>
      <c r="I118" s="58"/>
      <c r="J118" s="58"/>
      <c r="K118" s="58"/>
    </row>
    <row r="119" spans="1:11" ht="64" x14ac:dyDescent="0.25">
      <c r="A119" s="53" t="s">
        <v>1258</v>
      </c>
      <c r="B119" s="54" t="s">
        <v>1087</v>
      </c>
      <c r="C119" s="55" t="s">
        <v>1259</v>
      </c>
      <c r="D119" s="56">
        <v>1.4999999999999999E-2</v>
      </c>
      <c r="E119" s="57" t="s">
        <v>1089</v>
      </c>
      <c r="F119" s="58"/>
      <c r="G119" s="58">
        <v>255</v>
      </c>
      <c r="H119" s="58">
        <v>22</v>
      </c>
      <c r="I119" s="58"/>
      <c r="J119" s="58">
        <v>175</v>
      </c>
      <c r="K119" s="58">
        <v>2.63</v>
      </c>
    </row>
    <row r="120" spans="1:11" ht="52.5" x14ac:dyDescent="0.25">
      <c r="A120" s="53" t="s">
        <v>173</v>
      </c>
      <c r="B120" s="54" t="s">
        <v>1090</v>
      </c>
      <c r="C120" s="55" t="s">
        <v>1260</v>
      </c>
      <c r="D120" s="59" t="s">
        <v>1261</v>
      </c>
      <c r="E120" s="57" t="s">
        <v>1093</v>
      </c>
      <c r="F120" s="57" t="s">
        <v>1094</v>
      </c>
      <c r="G120" s="58">
        <v>138</v>
      </c>
      <c r="H120" s="58">
        <v>73</v>
      </c>
      <c r="I120" s="57" t="s">
        <v>1262</v>
      </c>
      <c r="J120" s="58">
        <v>9.92</v>
      </c>
      <c r="K120" s="58">
        <v>7.74</v>
      </c>
    </row>
    <row r="121" spans="1:11" ht="34.5" x14ac:dyDescent="0.25">
      <c r="A121" s="53" t="s">
        <v>176</v>
      </c>
      <c r="B121" s="54" t="s">
        <v>1115</v>
      </c>
      <c r="C121" s="55" t="s">
        <v>1116</v>
      </c>
      <c r="D121" s="59" t="s">
        <v>1263</v>
      </c>
      <c r="E121" s="57">
        <v>7969.82</v>
      </c>
      <c r="F121" s="58"/>
      <c r="G121" s="58">
        <v>634</v>
      </c>
      <c r="H121" s="58"/>
      <c r="I121" s="58"/>
      <c r="J121" s="58"/>
      <c r="K121" s="58"/>
    </row>
    <row r="122" spans="1:11" ht="64" x14ac:dyDescent="0.25">
      <c r="A122" s="53" t="s">
        <v>179</v>
      </c>
      <c r="B122" s="54" t="s">
        <v>1264</v>
      </c>
      <c r="C122" s="55" t="s">
        <v>1265</v>
      </c>
      <c r="D122" s="59" t="s">
        <v>1266</v>
      </c>
      <c r="E122" s="57" t="s">
        <v>1267</v>
      </c>
      <c r="F122" s="57" t="s">
        <v>1268</v>
      </c>
      <c r="G122" s="58">
        <v>52</v>
      </c>
      <c r="H122" s="58">
        <v>32</v>
      </c>
      <c r="I122" s="57" t="s">
        <v>1269</v>
      </c>
      <c r="J122" s="58">
        <v>14.08</v>
      </c>
      <c r="K122" s="58">
        <v>3.38</v>
      </c>
    </row>
    <row r="123" spans="1:11" ht="34.5" x14ac:dyDescent="0.25">
      <c r="A123" s="53" t="s">
        <v>1270</v>
      </c>
      <c r="B123" s="54" t="s">
        <v>1271</v>
      </c>
      <c r="C123" s="55" t="s">
        <v>1272</v>
      </c>
      <c r="D123" s="59" t="s">
        <v>1273</v>
      </c>
      <c r="E123" s="57">
        <v>3760.76</v>
      </c>
      <c r="F123" s="58"/>
      <c r="G123" s="58">
        <v>92</v>
      </c>
      <c r="H123" s="58"/>
      <c r="I123" s="58"/>
      <c r="J123" s="58"/>
      <c r="K123" s="58"/>
    </row>
    <row r="124" spans="1:11" ht="41" x14ac:dyDescent="0.25">
      <c r="A124" s="53" t="s">
        <v>1274</v>
      </c>
      <c r="B124" s="54" t="s">
        <v>825</v>
      </c>
      <c r="C124" s="55" t="s">
        <v>1275</v>
      </c>
      <c r="D124" s="56">
        <v>6</v>
      </c>
      <c r="E124" s="57" t="s">
        <v>827</v>
      </c>
      <c r="F124" s="58"/>
      <c r="G124" s="58">
        <v>32</v>
      </c>
      <c r="H124" s="58">
        <v>29</v>
      </c>
      <c r="I124" s="58"/>
      <c r="J124" s="58">
        <v>0.5</v>
      </c>
      <c r="K124" s="58">
        <v>3</v>
      </c>
    </row>
    <row r="125" spans="1:11" ht="29.5" x14ac:dyDescent="0.25">
      <c r="A125" s="53" t="s">
        <v>1276</v>
      </c>
      <c r="B125" s="54" t="s">
        <v>1277</v>
      </c>
      <c r="C125" s="55" t="s">
        <v>1278</v>
      </c>
      <c r="D125" s="59" t="s">
        <v>1279</v>
      </c>
      <c r="E125" s="57">
        <v>208.2</v>
      </c>
      <c r="F125" s="58"/>
      <c r="G125" s="58">
        <v>125</v>
      </c>
      <c r="H125" s="58"/>
      <c r="I125" s="58"/>
      <c r="J125" s="58"/>
      <c r="K125" s="58"/>
    </row>
    <row r="126" spans="1:11" ht="20" x14ac:dyDescent="0.25">
      <c r="A126" s="52" t="s">
        <v>306</v>
      </c>
      <c r="B126" s="51"/>
      <c r="C126" s="51"/>
      <c r="D126" s="51"/>
      <c r="E126" s="51"/>
      <c r="F126" s="51"/>
      <c r="G126" s="57">
        <v>9426</v>
      </c>
      <c r="H126" s="57">
        <v>291</v>
      </c>
      <c r="I126" s="57" t="s">
        <v>1280</v>
      </c>
      <c r="J126" s="58"/>
      <c r="K126" s="57">
        <v>31.94</v>
      </c>
    </row>
    <row r="127" spans="1:11" ht="39" customHeight="1" x14ac:dyDescent="0.25">
      <c r="A127" s="52" t="s">
        <v>1281</v>
      </c>
      <c r="B127" s="51"/>
      <c r="C127" s="51"/>
      <c r="D127" s="51"/>
      <c r="E127" s="51"/>
      <c r="F127" s="51"/>
      <c r="G127" s="57">
        <v>9621</v>
      </c>
      <c r="H127" s="57">
        <v>334</v>
      </c>
      <c r="I127" s="57" t="s">
        <v>1282</v>
      </c>
      <c r="J127" s="58"/>
      <c r="K127" s="57">
        <v>36.729999999999997</v>
      </c>
    </row>
    <row r="128" spans="1:11" x14ac:dyDescent="0.25">
      <c r="A128" s="52" t="s">
        <v>308</v>
      </c>
      <c r="B128" s="51"/>
      <c r="C128" s="51"/>
      <c r="D128" s="51"/>
      <c r="E128" s="51"/>
      <c r="F128" s="51"/>
      <c r="G128" s="57">
        <v>412</v>
      </c>
      <c r="H128" s="58"/>
      <c r="I128" s="58"/>
      <c r="J128" s="58"/>
      <c r="K128" s="58"/>
    </row>
    <row r="129" spans="1:11" x14ac:dyDescent="0.25">
      <c r="A129" s="52" t="s">
        <v>309</v>
      </c>
      <c r="B129" s="51"/>
      <c r="C129" s="51"/>
      <c r="D129" s="51"/>
      <c r="E129" s="51"/>
      <c r="F129" s="51"/>
      <c r="G129" s="57">
        <v>259</v>
      </c>
      <c r="H129" s="58"/>
      <c r="I129" s="58"/>
      <c r="J129" s="58"/>
      <c r="K129" s="58"/>
    </row>
    <row r="130" spans="1:11" x14ac:dyDescent="0.25">
      <c r="A130" s="60" t="s">
        <v>1283</v>
      </c>
      <c r="B130" s="51"/>
      <c r="C130" s="51"/>
      <c r="D130" s="51"/>
      <c r="E130" s="51"/>
      <c r="F130" s="51"/>
      <c r="G130" s="58"/>
      <c r="H130" s="58"/>
      <c r="I130" s="58"/>
      <c r="J130" s="58"/>
      <c r="K130" s="58"/>
    </row>
    <row r="131" spans="1:11" x14ac:dyDescent="0.25">
      <c r="A131" s="52" t="s">
        <v>904</v>
      </c>
      <c r="B131" s="51"/>
      <c r="C131" s="51"/>
      <c r="D131" s="51"/>
      <c r="E131" s="51"/>
      <c r="F131" s="51"/>
      <c r="G131" s="57">
        <v>1870</v>
      </c>
      <c r="H131" s="58"/>
      <c r="I131" s="58"/>
      <c r="J131" s="58"/>
      <c r="K131" s="57">
        <v>19.57</v>
      </c>
    </row>
    <row r="132" spans="1:11" x14ac:dyDescent="0.25">
      <c r="A132" s="52" t="s">
        <v>311</v>
      </c>
      <c r="B132" s="51"/>
      <c r="C132" s="51"/>
      <c r="D132" s="51"/>
      <c r="E132" s="51"/>
      <c r="F132" s="51"/>
      <c r="G132" s="57">
        <v>8422</v>
      </c>
      <c r="H132" s="58"/>
      <c r="I132" s="58"/>
      <c r="J132" s="58"/>
      <c r="K132" s="57">
        <v>17.16</v>
      </c>
    </row>
    <row r="133" spans="1:11" x14ac:dyDescent="0.25">
      <c r="A133" s="52" t="s">
        <v>313</v>
      </c>
      <c r="B133" s="51"/>
      <c r="C133" s="51"/>
      <c r="D133" s="51"/>
      <c r="E133" s="51"/>
      <c r="F133" s="51"/>
      <c r="G133" s="57">
        <v>10292</v>
      </c>
      <c r="H133" s="58"/>
      <c r="I133" s="58"/>
      <c r="J133" s="58"/>
      <c r="K133" s="57">
        <v>36.729999999999997</v>
      </c>
    </row>
    <row r="134" spans="1:11" x14ac:dyDescent="0.25">
      <c r="A134" s="52" t="s">
        <v>314</v>
      </c>
      <c r="B134" s="51"/>
      <c r="C134" s="51"/>
      <c r="D134" s="51"/>
      <c r="E134" s="51"/>
      <c r="F134" s="51"/>
      <c r="G134" s="58"/>
      <c r="H134" s="58"/>
      <c r="I134" s="58"/>
      <c r="J134" s="58"/>
      <c r="K134" s="58"/>
    </row>
    <row r="135" spans="1:11" x14ac:dyDescent="0.25">
      <c r="A135" s="52" t="s">
        <v>315</v>
      </c>
      <c r="B135" s="51"/>
      <c r="C135" s="51"/>
      <c r="D135" s="51"/>
      <c r="E135" s="51"/>
      <c r="F135" s="51"/>
      <c r="G135" s="57">
        <v>8119</v>
      </c>
      <c r="H135" s="58"/>
      <c r="I135" s="58"/>
      <c r="J135" s="58"/>
      <c r="K135" s="58"/>
    </row>
    <row r="136" spans="1:11" x14ac:dyDescent="0.25">
      <c r="A136" s="52" t="s">
        <v>316</v>
      </c>
      <c r="B136" s="51"/>
      <c r="C136" s="51"/>
      <c r="D136" s="51"/>
      <c r="E136" s="51"/>
      <c r="F136" s="51"/>
      <c r="G136" s="57">
        <v>1168</v>
      </c>
      <c r="H136" s="58"/>
      <c r="I136" s="58"/>
      <c r="J136" s="58"/>
      <c r="K136" s="58"/>
    </row>
    <row r="137" spans="1:11" x14ac:dyDescent="0.25">
      <c r="A137" s="52" t="s">
        <v>317</v>
      </c>
      <c r="B137" s="51"/>
      <c r="C137" s="51"/>
      <c r="D137" s="51"/>
      <c r="E137" s="51"/>
      <c r="F137" s="51"/>
      <c r="G137" s="57">
        <v>418</v>
      </c>
      <c r="H137" s="58"/>
      <c r="I137" s="58"/>
      <c r="J137" s="58"/>
      <c r="K137" s="58"/>
    </row>
    <row r="138" spans="1:11" x14ac:dyDescent="0.25">
      <c r="A138" s="52" t="s">
        <v>319</v>
      </c>
      <c r="B138" s="51"/>
      <c r="C138" s="51"/>
      <c r="D138" s="51"/>
      <c r="E138" s="51"/>
      <c r="F138" s="51"/>
      <c r="G138" s="57">
        <v>412</v>
      </c>
      <c r="H138" s="58"/>
      <c r="I138" s="58"/>
      <c r="J138" s="58"/>
      <c r="K138" s="58"/>
    </row>
    <row r="139" spans="1:11" x14ac:dyDescent="0.25">
      <c r="A139" s="52" t="s">
        <v>320</v>
      </c>
      <c r="B139" s="51"/>
      <c r="C139" s="51"/>
      <c r="D139" s="51"/>
      <c r="E139" s="51"/>
      <c r="F139" s="51"/>
      <c r="G139" s="57">
        <v>259</v>
      </c>
      <c r="H139" s="58"/>
      <c r="I139" s="58"/>
      <c r="J139" s="58"/>
      <c r="K139" s="58"/>
    </row>
    <row r="140" spans="1:11" x14ac:dyDescent="0.25">
      <c r="A140" s="60" t="s">
        <v>1284</v>
      </c>
      <c r="B140" s="51"/>
      <c r="C140" s="51"/>
      <c r="D140" s="51"/>
      <c r="E140" s="51"/>
      <c r="F140" s="51"/>
      <c r="G140" s="61">
        <v>10292</v>
      </c>
      <c r="H140" s="58"/>
      <c r="I140" s="58"/>
      <c r="J140" s="58"/>
      <c r="K140" s="61">
        <v>36.729999999999997</v>
      </c>
    </row>
    <row r="141" spans="1:11" ht="19.149999999999999" customHeight="1" x14ac:dyDescent="0.25">
      <c r="A141" s="50" t="s">
        <v>1285</v>
      </c>
      <c r="B141" s="51"/>
      <c r="C141" s="51"/>
      <c r="D141" s="51"/>
      <c r="E141" s="51"/>
      <c r="F141" s="51"/>
      <c r="G141" s="51"/>
      <c r="H141" s="51"/>
      <c r="I141" s="51"/>
      <c r="J141" s="51"/>
      <c r="K141" s="51"/>
    </row>
    <row r="142" spans="1:11" ht="64" x14ac:dyDescent="0.25">
      <c r="A142" s="53" t="s">
        <v>1286</v>
      </c>
      <c r="B142" s="54" t="s">
        <v>1218</v>
      </c>
      <c r="C142" s="55" t="s">
        <v>1287</v>
      </c>
      <c r="D142" s="56">
        <v>6.3E-2</v>
      </c>
      <c r="E142" s="57" t="s">
        <v>1220</v>
      </c>
      <c r="F142" s="57" t="s">
        <v>1221</v>
      </c>
      <c r="G142" s="58">
        <v>68</v>
      </c>
      <c r="H142" s="58">
        <v>16</v>
      </c>
      <c r="I142" s="57" t="s">
        <v>1288</v>
      </c>
      <c r="J142" s="58">
        <v>26</v>
      </c>
      <c r="K142" s="58">
        <v>1.64</v>
      </c>
    </row>
    <row r="143" spans="1:11" ht="57.5" x14ac:dyDescent="0.25">
      <c r="A143" s="53" t="s">
        <v>1289</v>
      </c>
      <c r="B143" s="54" t="s">
        <v>1290</v>
      </c>
      <c r="C143" s="55" t="s">
        <v>1291</v>
      </c>
      <c r="D143" s="56">
        <v>2</v>
      </c>
      <c r="E143" s="57">
        <v>1830.72</v>
      </c>
      <c r="F143" s="58"/>
      <c r="G143" s="58">
        <v>3661</v>
      </c>
      <c r="H143" s="58"/>
      <c r="I143" s="58"/>
      <c r="J143" s="58"/>
      <c r="K143" s="58"/>
    </row>
    <row r="144" spans="1:11" ht="29.5" x14ac:dyDescent="0.25">
      <c r="A144" s="53" t="s">
        <v>1292</v>
      </c>
      <c r="B144" s="54" t="s">
        <v>1293</v>
      </c>
      <c r="C144" s="55" t="s">
        <v>1294</v>
      </c>
      <c r="D144" s="56">
        <v>6.3E-2</v>
      </c>
      <c r="E144" s="57">
        <v>9600</v>
      </c>
      <c r="F144" s="58"/>
      <c r="G144" s="58">
        <v>605</v>
      </c>
      <c r="H144" s="58"/>
      <c r="I144" s="58"/>
      <c r="J144" s="58"/>
      <c r="K144" s="58"/>
    </row>
    <row r="145" spans="1:11" ht="52.5" x14ac:dyDescent="0.25">
      <c r="A145" s="53" t="s">
        <v>1295</v>
      </c>
      <c r="B145" s="54" t="s">
        <v>1227</v>
      </c>
      <c r="C145" s="55" t="s">
        <v>1296</v>
      </c>
      <c r="D145" s="56">
        <v>2</v>
      </c>
      <c r="E145" s="57" t="s">
        <v>1229</v>
      </c>
      <c r="F145" s="57" t="s">
        <v>1230</v>
      </c>
      <c r="G145" s="58">
        <v>331</v>
      </c>
      <c r="H145" s="58">
        <v>36</v>
      </c>
      <c r="I145" s="57" t="s">
        <v>1297</v>
      </c>
      <c r="J145" s="58">
        <v>2.0099999999999998</v>
      </c>
      <c r="K145" s="58">
        <v>4.0199999999999996</v>
      </c>
    </row>
    <row r="146" spans="1:11" ht="57.5" x14ac:dyDescent="0.25">
      <c r="A146" s="53" t="s">
        <v>192</v>
      </c>
      <c r="B146" s="54" t="s">
        <v>1298</v>
      </c>
      <c r="C146" s="55" t="s">
        <v>1299</v>
      </c>
      <c r="D146" s="56">
        <v>2</v>
      </c>
      <c r="E146" s="57">
        <v>732.99</v>
      </c>
      <c r="F146" s="58"/>
      <c r="G146" s="58">
        <v>1466</v>
      </c>
      <c r="H146" s="58"/>
      <c r="I146" s="58"/>
      <c r="J146" s="58"/>
      <c r="K146" s="58"/>
    </row>
    <row r="147" spans="1:11" ht="34.5" x14ac:dyDescent="0.25">
      <c r="A147" s="53" t="s">
        <v>1300</v>
      </c>
      <c r="B147" s="54" t="s">
        <v>584</v>
      </c>
      <c r="C147" s="55" t="s">
        <v>585</v>
      </c>
      <c r="D147" s="56">
        <v>2</v>
      </c>
      <c r="E147" s="57">
        <v>226.65</v>
      </c>
      <c r="F147" s="58"/>
      <c r="G147" s="58">
        <v>453</v>
      </c>
      <c r="H147" s="58"/>
      <c r="I147" s="58"/>
      <c r="J147" s="58"/>
      <c r="K147" s="58"/>
    </row>
    <row r="148" spans="1:11" ht="87" x14ac:dyDescent="0.25">
      <c r="A148" s="53" t="s">
        <v>200</v>
      </c>
      <c r="B148" s="54" t="s">
        <v>1301</v>
      </c>
      <c r="C148" s="55" t="s">
        <v>1302</v>
      </c>
      <c r="D148" s="59" t="s">
        <v>1303</v>
      </c>
      <c r="E148" s="57" t="s">
        <v>1304</v>
      </c>
      <c r="F148" s="57" t="s">
        <v>1305</v>
      </c>
      <c r="G148" s="58">
        <v>502</v>
      </c>
      <c r="H148" s="58">
        <v>28</v>
      </c>
      <c r="I148" s="57" t="s">
        <v>1306</v>
      </c>
      <c r="J148" s="58">
        <v>65.239999999999995</v>
      </c>
      <c r="K148" s="58">
        <v>2.94</v>
      </c>
    </row>
    <row r="149" spans="1:11" ht="34.5" x14ac:dyDescent="0.25">
      <c r="A149" s="53" t="s">
        <v>1307</v>
      </c>
      <c r="B149" s="54" t="s">
        <v>1308</v>
      </c>
      <c r="C149" s="55" t="s">
        <v>1309</v>
      </c>
      <c r="D149" s="56">
        <v>4.5900000000000003E-2</v>
      </c>
      <c r="E149" s="57">
        <v>4805.96</v>
      </c>
      <c r="F149" s="58"/>
      <c r="G149" s="58">
        <v>221</v>
      </c>
      <c r="H149" s="58"/>
      <c r="I149" s="58"/>
      <c r="J149" s="58"/>
      <c r="K149" s="58"/>
    </row>
    <row r="150" spans="1:11" ht="34.5" x14ac:dyDescent="0.25">
      <c r="A150" s="53" t="s">
        <v>207</v>
      </c>
      <c r="B150" s="54" t="s">
        <v>1310</v>
      </c>
      <c r="C150" s="55" t="s">
        <v>1311</v>
      </c>
      <c r="D150" s="59" t="s">
        <v>1312</v>
      </c>
      <c r="E150" s="57">
        <v>11054</v>
      </c>
      <c r="F150" s="58"/>
      <c r="G150" s="58">
        <v>884</v>
      </c>
      <c r="H150" s="58"/>
      <c r="I150" s="58"/>
      <c r="J150" s="58"/>
      <c r="K150" s="58"/>
    </row>
    <row r="151" spans="1:11" ht="46" x14ac:dyDescent="0.25">
      <c r="A151" s="53" t="s">
        <v>1313</v>
      </c>
      <c r="B151" s="54" t="s">
        <v>1314</v>
      </c>
      <c r="C151" s="55" t="s">
        <v>1315</v>
      </c>
      <c r="D151" s="59" t="s">
        <v>1316</v>
      </c>
      <c r="E151" s="57">
        <v>2068</v>
      </c>
      <c r="F151" s="58"/>
      <c r="G151" s="58">
        <v>331</v>
      </c>
      <c r="H151" s="58"/>
      <c r="I151" s="58"/>
      <c r="J151" s="58"/>
      <c r="K151" s="58"/>
    </row>
    <row r="152" spans="1:11" ht="34.5" x14ac:dyDescent="0.25">
      <c r="A152" s="53" t="s">
        <v>216</v>
      </c>
      <c r="B152" s="54" t="s">
        <v>1317</v>
      </c>
      <c r="C152" s="55" t="s">
        <v>1318</v>
      </c>
      <c r="D152" s="59" t="s">
        <v>286</v>
      </c>
      <c r="E152" s="57">
        <v>194</v>
      </c>
      <c r="F152" s="58"/>
      <c r="G152" s="58">
        <v>27</v>
      </c>
      <c r="H152" s="58"/>
      <c r="I152" s="58"/>
      <c r="J152" s="58"/>
      <c r="K152" s="58"/>
    </row>
    <row r="153" spans="1:11" ht="41" x14ac:dyDescent="0.25">
      <c r="A153" s="53" t="s">
        <v>1319</v>
      </c>
      <c r="B153" s="54" t="s">
        <v>825</v>
      </c>
      <c r="C153" s="55" t="s">
        <v>1320</v>
      </c>
      <c r="D153" s="56">
        <v>1</v>
      </c>
      <c r="E153" s="57" t="s">
        <v>827</v>
      </c>
      <c r="F153" s="58"/>
      <c r="G153" s="58">
        <v>5</v>
      </c>
      <c r="H153" s="58">
        <v>5</v>
      </c>
      <c r="I153" s="58"/>
      <c r="J153" s="58">
        <v>0.5</v>
      </c>
      <c r="K153" s="58">
        <v>0.5</v>
      </c>
    </row>
    <row r="154" spans="1:11" ht="29.5" x14ac:dyDescent="0.25">
      <c r="A154" s="53" t="s">
        <v>1321</v>
      </c>
      <c r="B154" s="54" t="s">
        <v>1277</v>
      </c>
      <c r="C154" s="55" t="s">
        <v>1278</v>
      </c>
      <c r="D154" s="59" t="s">
        <v>1322</v>
      </c>
      <c r="E154" s="57">
        <v>208.2</v>
      </c>
      <c r="F154" s="58"/>
      <c r="G154" s="58">
        <v>21</v>
      </c>
      <c r="H154" s="58"/>
      <c r="I154" s="58"/>
      <c r="J154" s="58"/>
      <c r="K154" s="58"/>
    </row>
    <row r="155" spans="1:11" ht="64" x14ac:dyDescent="0.25">
      <c r="A155" s="53" t="s">
        <v>1323</v>
      </c>
      <c r="B155" s="54" t="s">
        <v>1324</v>
      </c>
      <c r="C155" s="55" t="s">
        <v>1325</v>
      </c>
      <c r="D155" s="56">
        <v>3</v>
      </c>
      <c r="E155" s="57" t="s">
        <v>1326</v>
      </c>
      <c r="F155" s="57" t="s">
        <v>1327</v>
      </c>
      <c r="G155" s="58">
        <v>1431</v>
      </c>
      <c r="H155" s="58">
        <v>109</v>
      </c>
      <c r="I155" s="57" t="s">
        <v>1328</v>
      </c>
      <c r="J155" s="58">
        <v>3.47</v>
      </c>
      <c r="K155" s="58">
        <v>10.41</v>
      </c>
    </row>
    <row r="156" spans="1:11" ht="20" x14ac:dyDescent="0.25">
      <c r="A156" s="52" t="s">
        <v>306</v>
      </c>
      <c r="B156" s="51"/>
      <c r="C156" s="51"/>
      <c r="D156" s="51"/>
      <c r="E156" s="51"/>
      <c r="F156" s="51"/>
      <c r="G156" s="57">
        <v>10006</v>
      </c>
      <c r="H156" s="57">
        <v>194</v>
      </c>
      <c r="I156" s="57" t="s">
        <v>1329</v>
      </c>
      <c r="J156" s="58"/>
      <c r="K156" s="57">
        <v>19.510000000000002</v>
      </c>
    </row>
    <row r="157" spans="1:11" ht="39" customHeight="1" x14ac:dyDescent="0.25">
      <c r="A157" s="52" t="s">
        <v>1330</v>
      </c>
      <c r="B157" s="51"/>
      <c r="C157" s="51"/>
      <c r="D157" s="51"/>
      <c r="E157" s="51"/>
      <c r="F157" s="51"/>
      <c r="G157" s="57">
        <v>10303</v>
      </c>
      <c r="H157" s="57">
        <v>223</v>
      </c>
      <c r="I157" s="57" t="s">
        <v>1331</v>
      </c>
      <c r="J157" s="58"/>
      <c r="K157" s="57">
        <v>22.44</v>
      </c>
    </row>
    <row r="158" spans="1:11" x14ac:dyDescent="0.25">
      <c r="A158" s="52" t="s">
        <v>308</v>
      </c>
      <c r="B158" s="51"/>
      <c r="C158" s="51"/>
      <c r="D158" s="51"/>
      <c r="E158" s="51"/>
      <c r="F158" s="51"/>
      <c r="G158" s="57">
        <v>405</v>
      </c>
      <c r="H158" s="58"/>
      <c r="I158" s="58"/>
      <c r="J158" s="58"/>
      <c r="K158" s="58"/>
    </row>
    <row r="159" spans="1:11" x14ac:dyDescent="0.25">
      <c r="A159" s="52" t="s">
        <v>309</v>
      </c>
      <c r="B159" s="51"/>
      <c r="C159" s="51"/>
      <c r="D159" s="51"/>
      <c r="E159" s="51"/>
      <c r="F159" s="51"/>
      <c r="G159" s="57">
        <v>261</v>
      </c>
      <c r="H159" s="58"/>
      <c r="I159" s="58"/>
      <c r="J159" s="58"/>
      <c r="K159" s="58"/>
    </row>
    <row r="160" spans="1:11" x14ac:dyDescent="0.25">
      <c r="A160" s="60" t="s">
        <v>1332</v>
      </c>
      <c r="B160" s="51"/>
      <c r="C160" s="51"/>
      <c r="D160" s="51"/>
      <c r="E160" s="51"/>
      <c r="F160" s="51"/>
      <c r="G160" s="58"/>
      <c r="H160" s="58"/>
      <c r="I160" s="58"/>
      <c r="J160" s="58"/>
      <c r="K160" s="58"/>
    </row>
    <row r="161" spans="1:11" x14ac:dyDescent="0.25">
      <c r="A161" s="52" t="s">
        <v>904</v>
      </c>
      <c r="B161" s="51"/>
      <c r="C161" s="51"/>
      <c r="D161" s="51"/>
      <c r="E161" s="51"/>
      <c r="F161" s="51"/>
      <c r="G161" s="57">
        <v>1217</v>
      </c>
      <c r="H161" s="58"/>
      <c r="I161" s="58"/>
      <c r="J161" s="58"/>
      <c r="K161" s="57">
        <v>9.89</v>
      </c>
    </row>
    <row r="162" spans="1:11" x14ac:dyDescent="0.25">
      <c r="A162" s="52" t="s">
        <v>311</v>
      </c>
      <c r="B162" s="51"/>
      <c r="C162" s="51"/>
      <c r="D162" s="51"/>
      <c r="E162" s="51"/>
      <c r="F162" s="51"/>
      <c r="G162" s="57">
        <v>9752</v>
      </c>
      <c r="H162" s="58"/>
      <c r="I162" s="58"/>
      <c r="J162" s="58"/>
      <c r="K162" s="57">
        <v>12.55</v>
      </c>
    </row>
    <row r="163" spans="1:11" x14ac:dyDescent="0.25">
      <c r="A163" s="52" t="s">
        <v>313</v>
      </c>
      <c r="B163" s="51"/>
      <c r="C163" s="51"/>
      <c r="D163" s="51"/>
      <c r="E163" s="51"/>
      <c r="F163" s="51"/>
      <c r="G163" s="57">
        <v>10969</v>
      </c>
      <c r="H163" s="58"/>
      <c r="I163" s="58"/>
      <c r="J163" s="58"/>
      <c r="K163" s="57">
        <v>22.44</v>
      </c>
    </row>
    <row r="164" spans="1:11" x14ac:dyDescent="0.25">
      <c r="A164" s="52" t="s">
        <v>314</v>
      </c>
      <c r="B164" s="51"/>
      <c r="C164" s="51"/>
      <c r="D164" s="51"/>
      <c r="E164" s="51"/>
      <c r="F164" s="51"/>
      <c r="G164" s="58"/>
      <c r="H164" s="58"/>
      <c r="I164" s="58"/>
      <c r="J164" s="58"/>
      <c r="K164" s="58"/>
    </row>
    <row r="165" spans="1:11" x14ac:dyDescent="0.25">
      <c r="A165" s="52" t="s">
        <v>315</v>
      </c>
      <c r="B165" s="51"/>
      <c r="C165" s="51"/>
      <c r="D165" s="51"/>
      <c r="E165" s="51"/>
      <c r="F165" s="51"/>
      <c r="G165" s="57">
        <v>8029</v>
      </c>
      <c r="H165" s="58"/>
      <c r="I165" s="58"/>
      <c r="J165" s="58"/>
      <c r="K165" s="58"/>
    </row>
    <row r="166" spans="1:11" x14ac:dyDescent="0.25">
      <c r="A166" s="52" t="s">
        <v>316</v>
      </c>
      <c r="B166" s="51"/>
      <c r="C166" s="51"/>
      <c r="D166" s="51"/>
      <c r="E166" s="51"/>
      <c r="F166" s="51"/>
      <c r="G166" s="57">
        <v>2051</v>
      </c>
      <c r="H166" s="58"/>
      <c r="I166" s="58"/>
      <c r="J166" s="58"/>
      <c r="K166" s="58"/>
    </row>
    <row r="167" spans="1:11" x14ac:dyDescent="0.25">
      <c r="A167" s="52" t="s">
        <v>317</v>
      </c>
      <c r="B167" s="51"/>
      <c r="C167" s="51"/>
      <c r="D167" s="51"/>
      <c r="E167" s="51"/>
      <c r="F167" s="51"/>
      <c r="G167" s="57">
        <v>412</v>
      </c>
      <c r="H167" s="58"/>
      <c r="I167" s="58"/>
      <c r="J167" s="58"/>
      <c r="K167" s="58"/>
    </row>
    <row r="168" spans="1:11" x14ac:dyDescent="0.25">
      <c r="A168" s="52" t="s">
        <v>319</v>
      </c>
      <c r="B168" s="51"/>
      <c r="C168" s="51"/>
      <c r="D168" s="51"/>
      <c r="E168" s="51"/>
      <c r="F168" s="51"/>
      <c r="G168" s="57">
        <v>405</v>
      </c>
      <c r="H168" s="58"/>
      <c r="I168" s="58"/>
      <c r="J168" s="58"/>
      <c r="K168" s="58"/>
    </row>
    <row r="169" spans="1:11" x14ac:dyDescent="0.25">
      <c r="A169" s="52" t="s">
        <v>320</v>
      </c>
      <c r="B169" s="51"/>
      <c r="C169" s="51"/>
      <c r="D169" s="51"/>
      <c r="E169" s="51"/>
      <c r="F169" s="51"/>
      <c r="G169" s="57">
        <v>261</v>
      </c>
      <c r="H169" s="58"/>
      <c r="I169" s="58"/>
      <c r="J169" s="58"/>
      <c r="K169" s="58"/>
    </row>
    <row r="170" spans="1:11" x14ac:dyDescent="0.25">
      <c r="A170" s="60" t="s">
        <v>1333</v>
      </c>
      <c r="B170" s="51"/>
      <c r="C170" s="51"/>
      <c r="D170" s="51"/>
      <c r="E170" s="51"/>
      <c r="F170" s="51"/>
      <c r="G170" s="61">
        <v>10969</v>
      </c>
      <c r="H170" s="58"/>
      <c r="I170" s="58"/>
      <c r="J170" s="58"/>
      <c r="K170" s="61">
        <v>22.44</v>
      </c>
    </row>
    <row r="171" spans="1:11" x14ac:dyDescent="0.25">
      <c r="A171" s="62" t="s">
        <v>996</v>
      </c>
      <c r="B171" s="63"/>
      <c r="C171" s="63"/>
      <c r="D171" s="63"/>
      <c r="E171" s="63"/>
      <c r="F171" s="63"/>
      <c r="G171" s="63"/>
      <c r="H171" s="63"/>
      <c r="I171" s="63"/>
      <c r="J171" s="63"/>
      <c r="K171" s="63"/>
    </row>
    <row r="172" spans="1:11" ht="20" x14ac:dyDescent="0.25">
      <c r="A172" s="52" t="s">
        <v>997</v>
      </c>
      <c r="B172" s="51"/>
      <c r="C172" s="51"/>
      <c r="D172" s="51"/>
      <c r="E172" s="51"/>
      <c r="F172" s="51"/>
      <c r="G172" s="57">
        <v>46644</v>
      </c>
      <c r="H172" s="57">
        <v>1331</v>
      </c>
      <c r="I172" s="57" t="s">
        <v>1334</v>
      </c>
      <c r="J172" s="58"/>
      <c r="K172" s="57">
        <v>135.5</v>
      </c>
    </row>
    <row r="173" spans="1:11" ht="52" customHeight="1" x14ac:dyDescent="0.25">
      <c r="A173" s="52" t="s">
        <v>1335</v>
      </c>
      <c r="B173" s="51"/>
      <c r="C173" s="51"/>
      <c r="D173" s="51"/>
      <c r="E173" s="51"/>
      <c r="F173" s="51"/>
      <c r="G173" s="57">
        <v>47611</v>
      </c>
      <c r="H173" s="57">
        <v>1530</v>
      </c>
      <c r="I173" s="57" t="s">
        <v>1336</v>
      </c>
      <c r="J173" s="58"/>
      <c r="K173" s="57">
        <v>155.83000000000001</v>
      </c>
    </row>
    <row r="174" spans="1:11" x14ac:dyDescent="0.25">
      <c r="A174" s="52" t="s">
        <v>308</v>
      </c>
      <c r="B174" s="51"/>
      <c r="C174" s="51"/>
      <c r="D174" s="51"/>
      <c r="E174" s="51"/>
      <c r="F174" s="51"/>
      <c r="G174" s="57">
        <v>1986</v>
      </c>
      <c r="H174" s="58"/>
      <c r="I174" s="58"/>
      <c r="J174" s="58"/>
      <c r="K174" s="58"/>
    </row>
    <row r="175" spans="1:11" x14ac:dyDescent="0.25">
      <c r="A175" s="52" t="s">
        <v>309</v>
      </c>
      <c r="B175" s="51"/>
      <c r="C175" s="51"/>
      <c r="D175" s="51"/>
      <c r="E175" s="51"/>
      <c r="F175" s="51"/>
      <c r="G175" s="57">
        <v>1319</v>
      </c>
      <c r="H175" s="58"/>
      <c r="I175" s="58"/>
      <c r="J175" s="58"/>
      <c r="K175" s="58"/>
    </row>
    <row r="176" spans="1:11" x14ac:dyDescent="0.25">
      <c r="A176" s="60" t="s">
        <v>999</v>
      </c>
      <c r="B176" s="51"/>
      <c r="C176" s="51"/>
      <c r="D176" s="51"/>
      <c r="E176" s="51"/>
      <c r="F176" s="51"/>
      <c r="G176" s="58"/>
      <c r="H176" s="58"/>
      <c r="I176" s="58"/>
      <c r="J176" s="58"/>
      <c r="K176" s="58"/>
    </row>
    <row r="177" spans="1:11" x14ac:dyDescent="0.25">
      <c r="A177" s="52" t="s">
        <v>904</v>
      </c>
      <c r="B177" s="51"/>
      <c r="C177" s="51"/>
      <c r="D177" s="51"/>
      <c r="E177" s="51"/>
      <c r="F177" s="51"/>
      <c r="G177" s="57">
        <v>3087</v>
      </c>
      <c r="H177" s="58"/>
      <c r="I177" s="58"/>
      <c r="J177" s="58"/>
      <c r="K177" s="57">
        <v>29.46</v>
      </c>
    </row>
    <row r="178" spans="1:11" x14ac:dyDescent="0.25">
      <c r="A178" s="52" t="s">
        <v>311</v>
      </c>
      <c r="B178" s="51"/>
      <c r="C178" s="51"/>
      <c r="D178" s="51"/>
      <c r="E178" s="51"/>
      <c r="F178" s="51"/>
      <c r="G178" s="57">
        <v>46634</v>
      </c>
      <c r="H178" s="58"/>
      <c r="I178" s="58"/>
      <c r="J178" s="58"/>
      <c r="K178" s="57">
        <v>126.37</v>
      </c>
    </row>
    <row r="179" spans="1:11" x14ac:dyDescent="0.25">
      <c r="A179" s="52" t="s">
        <v>312</v>
      </c>
      <c r="B179" s="51"/>
      <c r="C179" s="51"/>
      <c r="D179" s="51"/>
      <c r="E179" s="51"/>
      <c r="F179" s="51"/>
      <c r="G179" s="57">
        <v>1195</v>
      </c>
      <c r="H179" s="58"/>
      <c r="I179" s="58"/>
      <c r="J179" s="58"/>
      <c r="K179" s="58"/>
    </row>
    <row r="180" spans="1:11" x14ac:dyDescent="0.25">
      <c r="A180" s="52" t="s">
        <v>313</v>
      </c>
      <c r="B180" s="51"/>
      <c r="C180" s="51"/>
      <c r="D180" s="51"/>
      <c r="E180" s="51"/>
      <c r="F180" s="51"/>
      <c r="G180" s="57">
        <v>50916</v>
      </c>
      <c r="H180" s="58"/>
      <c r="I180" s="58"/>
      <c r="J180" s="58"/>
      <c r="K180" s="57">
        <v>155.83000000000001</v>
      </c>
    </row>
    <row r="181" spans="1:11" x14ac:dyDescent="0.25">
      <c r="A181" s="52" t="s">
        <v>314</v>
      </c>
      <c r="B181" s="51"/>
      <c r="C181" s="51"/>
      <c r="D181" s="51"/>
      <c r="E181" s="51"/>
      <c r="F181" s="51"/>
      <c r="G181" s="58"/>
      <c r="H181" s="58"/>
      <c r="I181" s="58"/>
      <c r="J181" s="58"/>
      <c r="K181" s="58"/>
    </row>
    <row r="182" spans="1:11" x14ac:dyDescent="0.25">
      <c r="A182" s="52" t="s">
        <v>315</v>
      </c>
      <c r="B182" s="51"/>
      <c r="C182" s="51"/>
      <c r="D182" s="51"/>
      <c r="E182" s="51"/>
      <c r="F182" s="51"/>
      <c r="G182" s="57">
        <v>38994</v>
      </c>
      <c r="H182" s="58"/>
      <c r="I182" s="58"/>
      <c r="J182" s="58"/>
      <c r="K182" s="58"/>
    </row>
    <row r="183" spans="1:11" x14ac:dyDescent="0.25">
      <c r="A183" s="52" t="s">
        <v>316</v>
      </c>
      <c r="B183" s="51"/>
      <c r="C183" s="51"/>
      <c r="D183" s="51"/>
      <c r="E183" s="51"/>
      <c r="F183" s="51"/>
      <c r="G183" s="57">
        <v>5892</v>
      </c>
      <c r="H183" s="58"/>
      <c r="I183" s="58"/>
      <c r="J183" s="58"/>
      <c r="K183" s="58"/>
    </row>
    <row r="184" spans="1:11" x14ac:dyDescent="0.25">
      <c r="A184" s="52" t="s">
        <v>317</v>
      </c>
      <c r="B184" s="51"/>
      <c r="C184" s="51"/>
      <c r="D184" s="51"/>
      <c r="E184" s="51"/>
      <c r="F184" s="51"/>
      <c r="G184" s="57">
        <v>2061</v>
      </c>
      <c r="H184" s="58"/>
      <c r="I184" s="58"/>
      <c r="J184" s="58"/>
      <c r="K184" s="58"/>
    </row>
    <row r="185" spans="1:11" x14ac:dyDescent="0.25">
      <c r="A185" s="52" t="s">
        <v>318</v>
      </c>
      <c r="B185" s="51"/>
      <c r="C185" s="51"/>
      <c r="D185" s="51"/>
      <c r="E185" s="51"/>
      <c r="F185" s="51"/>
      <c r="G185" s="57">
        <v>1195</v>
      </c>
      <c r="H185" s="58"/>
      <c r="I185" s="58"/>
      <c r="J185" s="58"/>
      <c r="K185" s="58"/>
    </row>
    <row r="186" spans="1:11" x14ac:dyDescent="0.25">
      <c r="A186" s="52" t="s">
        <v>319</v>
      </c>
      <c r="B186" s="51"/>
      <c r="C186" s="51"/>
      <c r="D186" s="51"/>
      <c r="E186" s="51"/>
      <c r="F186" s="51"/>
      <c r="G186" s="57">
        <v>1986</v>
      </c>
      <c r="H186" s="58"/>
      <c r="I186" s="58"/>
      <c r="J186" s="58"/>
      <c r="K186" s="58"/>
    </row>
    <row r="187" spans="1:11" x14ac:dyDescent="0.25">
      <c r="A187" s="52" t="s">
        <v>320</v>
      </c>
      <c r="B187" s="51"/>
      <c r="C187" s="51"/>
      <c r="D187" s="51"/>
      <c r="E187" s="51"/>
      <c r="F187" s="51"/>
      <c r="G187" s="57">
        <v>1319</v>
      </c>
      <c r="H187" s="58"/>
      <c r="I187" s="58"/>
      <c r="J187" s="58"/>
      <c r="K187" s="58"/>
    </row>
    <row r="188" spans="1:11" x14ac:dyDescent="0.25">
      <c r="A188" s="60" t="s">
        <v>1000</v>
      </c>
      <c r="B188" s="51"/>
      <c r="C188" s="51"/>
      <c r="D188" s="51"/>
      <c r="E188" s="51"/>
      <c r="F188" s="51"/>
      <c r="G188" s="61">
        <v>50916</v>
      </c>
      <c r="H188" s="58"/>
      <c r="I188" s="58"/>
      <c r="J188" s="58"/>
      <c r="K188" s="61">
        <v>155.83000000000001</v>
      </c>
    </row>
    <row r="189" spans="1:11" x14ac:dyDescent="0.25">
      <c r="A189" s="52" t="s">
        <v>1001</v>
      </c>
      <c r="B189" s="64"/>
      <c r="C189" s="64"/>
      <c r="D189" s="64"/>
      <c r="E189" s="64"/>
      <c r="F189" s="64"/>
      <c r="G189" s="65">
        <f>(G177+G178)*0.0128</f>
        <v>636.42880000000002</v>
      </c>
      <c r="H189" s="58"/>
      <c r="I189" s="58"/>
      <c r="J189" s="58"/>
      <c r="K189" s="61"/>
    </row>
    <row r="190" spans="1:11" x14ac:dyDescent="0.25">
      <c r="A190" s="52" t="s">
        <v>1002</v>
      </c>
      <c r="B190" s="64"/>
      <c r="C190" s="64"/>
      <c r="D190" s="64"/>
      <c r="E190" s="64"/>
      <c r="F190" s="64"/>
      <c r="G190" s="65">
        <f>G177+G178+G189</f>
        <v>50357.428800000002</v>
      </c>
      <c r="H190" s="58"/>
      <c r="I190" s="58"/>
      <c r="J190" s="58"/>
      <c r="K190" s="61"/>
    </row>
    <row r="191" spans="1:11" x14ac:dyDescent="0.25">
      <c r="A191" s="52" t="s">
        <v>1003</v>
      </c>
      <c r="B191" s="64"/>
      <c r="C191" s="64"/>
      <c r="D191" s="64"/>
      <c r="E191" s="64"/>
      <c r="F191" s="64"/>
      <c r="G191" s="65">
        <f>G190*0.022</f>
        <v>1107.8634336</v>
      </c>
      <c r="H191" s="58"/>
      <c r="I191" s="58"/>
      <c r="J191" s="58"/>
      <c r="K191" s="61"/>
    </row>
    <row r="192" spans="1:11" x14ac:dyDescent="0.25">
      <c r="A192" s="52" t="s">
        <v>1004</v>
      </c>
      <c r="B192" s="64"/>
      <c r="C192" s="64"/>
      <c r="D192" s="64"/>
      <c r="E192" s="64"/>
      <c r="F192" s="64"/>
      <c r="G192" s="65">
        <f>G190+G191</f>
        <v>51465.292233600005</v>
      </c>
      <c r="H192" s="58"/>
      <c r="I192" s="58"/>
      <c r="J192" s="58"/>
      <c r="K192" s="61"/>
    </row>
    <row r="193" spans="1:11" x14ac:dyDescent="0.25">
      <c r="A193" s="52" t="s">
        <v>1337</v>
      </c>
      <c r="B193" s="64"/>
      <c r="C193" s="64"/>
      <c r="D193" s="64"/>
      <c r="E193" s="64"/>
      <c r="F193" s="64"/>
      <c r="G193" s="65">
        <f>G192*8.03</f>
        <v>413266.29663580802</v>
      </c>
      <c r="H193" s="58"/>
      <c r="I193" s="58"/>
      <c r="J193" s="58"/>
      <c r="K193" s="61"/>
    </row>
    <row r="194" spans="1:11" x14ac:dyDescent="0.25">
      <c r="A194" s="66" t="s">
        <v>1006</v>
      </c>
      <c r="B194" s="67"/>
      <c r="C194" s="67"/>
      <c r="D194" s="67"/>
      <c r="E194" s="67"/>
      <c r="F194" s="67"/>
      <c r="G194" s="65">
        <f>G179*4.44</f>
        <v>5305.8</v>
      </c>
      <c r="H194" s="58"/>
      <c r="I194" s="58"/>
      <c r="J194" s="58"/>
      <c r="K194" s="61"/>
    </row>
    <row r="195" spans="1:11" x14ac:dyDescent="0.25">
      <c r="A195" s="66" t="s">
        <v>1007</v>
      </c>
      <c r="B195" s="67"/>
      <c r="C195" s="67"/>
      <c r="D195" s="67"/>
      <c r="E195" s="67"/>
      <c r="F195" s="67"/>
      <c r="G195" s="65">
        <f>G193+G194</f>
        <v>418572.096635808</v>
      </c>
      <c r="H195" s="58"/>
      <c r="I195" s="58"/>
      <c r="J195" s="58"/>
      <c r="K195" s="61"/>
    </row>
    <row r="196" spans="1:11" x14ac:dyDescent="0.25">
      <c r="A196" s="52" t="s">
        <v>1008</v>
      </c>
      <c r="B196" s="64"/>
      <c r="C196" s="64"/>
      <c r="D196" s="64"/>
      <c r="E196" s="64"/>
      <c r="F196" s="64"/>
      <c r="G196" s="65">
        <f>G195*1.051</f>
        <v>439919.2735642342</v>
      </c>
      <c r="H196" s="58"/>
      <c r="I196" s="58"/>
      <c r="J196" s="58"/>
      <c r="K196" s="61"/>
    </row>
    <row r="197" spans="1:11" ht="13" x14ac:dyDescent="0.25">
      <c r="A197" s="60" t="s">
        <v>1010</v>
      </c>
      <c r="B197" s="71"/>
      <c r="C197" s="71"/>
      <c r="D197" s="71"/>
      <c r="E197" s="71"/>
      <c r="F197" s="71"/>
      <c r="G197" s="72">
        <f>G196*0.94</f>
        <v>413524.1171503801</v>
      </c>
      <c r="H197" s="58"/>
      <c r="I197" s="58"/>
      <c r="J197" s="58"/>
      <c r="K197" s="61"/>
    </row>
    <row r="198" spans="1:11" x14ac:dyDescent="0.25">
      <c r="A198" s="52" t="s">
        <v>1011</v>
      </c>
      <c r="B198" s="64"/>
      <c r="C198" s="64"/>
      <c r="D198" s="64"/>
      <c r="E198" s="64"/>
      <c r="F198" s="64"/>
      <c r="G198" s="65">
        <f>ROUND((G197*0.2),2)</f>
        <v>82704.820000000007</v>
      </c>
      <c r="H198" s="58"/>
      <c r="I198" s="58"/>
      <c r="J198" s="58"/>
      <c r="K198" s="61"/>
    </row>
    <row r="199" spans="1:11" ht="13" x14ac:dyDescent="0.25">
      <c r="A199" s="60" t="s">
        <v>1012</v>
      </c>
      <c r="B199" s="71"/>
      <c r="C199" s="71"/>
      <c r="D199" s="71"/>
      <c r="E199" s="71"/>
      <c r="F199" s="71"/>
      <c r="G199" s="72">
        <f>G197+G198</f>
        <v>496228.93715038011</v>
      </c>
      <c r="H199" s="58"/>
      <c r="I199" s="58"/>
      <c r="J199" s="58"/>
      <c r="K199" s="61"/>
    </row>
    <row r="200" spans="1:11" x14ac:dyDescent="0.25">
      <c r="A200" s="75"/>
      <c r="B200" s="76"/>
      <c r="C200" s="76"/>
      <c r="D200" s="76"/>
      <c r="E200" s="76"/>
      <c r="F200" s="76"/>
      <c r="G200" s="77"/>
      <c r="H200" s="78"/>
      <c r="I200" s="78"/>
      <c r="J200" s="78"/>
      <c r="K200" s="77"/>
    </row>
    <row r="201" spans="1:11" x14ac:dyDescent="0.25">
      <c r="A201" s="75"/>
      <c r="B201" s="76"/>
      <c r="C201" s="76"/>
      <c r="D201" s="76"/>
      <c r="E201" s="76"/>
      <c r="F201" s="76"/>
      <c r="G201" s="77"/>
      <c r="H201" s="78"/>
      <c r="I201" s="78"/>
      <c r="J201" s="78"/>
      <c r="K201" s="77"/>
    </row>
    <row r="202" spans="1:11" x14ac:dyDescent="0.25">
      <c r="A202" s="75"/>
      <c r="B202" s="76"/>
      <c r="C202" s="76"/>
      <c r="D202" s="76"/>
      <c r="E202" s="76"/>
      <c r="F202" s="76"/>
      <c r="G202" s="77"/>
      <c r="H202" s="78"/>
      <c r="I202" s="78"/>
      <c r="J202" s="78"/>
      <c r="K202" s="77"/>
    </row>
    <row r="203" spans="1:11" x14ac:dyDescent="0.25">
      <c r="A203" s="75"/>
      <c r="B203" s="76"/>
      <c r="C203" s="76"/>
      <c r="D203" s="76"/>
      <c r="E203" s="76"/>
      <c r="F203" s="76"/>
      <c r="G203" s="77"/>
      <c r="H203" s="78"/>
      <c r="I203" s="78"/>
      <c r="J203" s="78"/>
      <c r="K203" s="77"/>
    </row>
    <row r="204" spans="1:11" x14ac:dyDescent="0.25">
      <c r="A204" s="75"/>
      <c r="B204" s="76"/>
      <c r="C204" s="76"/>
      <c r="D204" s="76"/>
      <c r="E204" s="76"/>
      <c r="F204" s="76"/>
      <c r="G204" s="77"/>
      <c r="H204" s="78"/>
      <c r="I204" s="78"/>
      <c r="J204" s="78"/>
      <c r="K204" s="77"/>
    </row>
    <row r="205" spans="1:11" x14ac:dyDescent="0.25">
      <c r="A205" s="75"/>
      <c r="B205" s="76"/>
      <c r="C205" s="76"/>
      <c r="D205" s="76"/>
      <c r="E205" s="76"/>
      <c r="F205" s="76"/>
      <c r="G205" s="77"/>
      <c r="H205" s="78"/>
      <c r="I205" s="78"/>
      <c r="J205" s="78"/>
      <c r="K205" s="77"/>
    </row>
    <row r="209" spans="1:11" x14ac:dyDescent="0.25">
      <c r="A209" s="15" t="s">
        <v>1013</v>
      </c>
      <c r="B209" s="16"/>
      <c r="C209" s="16"/>
      <c r="D209" s="16"/>
      <c r="E209" s="16"/>
      <c r="F209" s="16"/>
      <c r="G209" s="16"/>
      <c r="H209" s="16"/>
      <c r="I209" s="16"/>
      <c r="J209" s="16"/>
      <c r="K209" s="16"/>
    </row>
    <row r="210" spans="1:11" x14ac:dyDescent="0.25">
      <c r="A210" s="73" t="s">
        <v>1014</v>
      </c>
      <c r="B210" s="16"/>
      <c r="C210" s="16"/>
      <c r="D210" s="16"/>
      <c r="E210" s="16"/>
      <c r="F210" s="16"/>
      <c r="G210" s="16"/>
      <c r="H210" s="16"/>
      <c r="I210" s="16"/>
      <c r="J210" s="16"/>
      <c r="K210" s="16"/>
    </row>
    <row r="212" spans="1:11" x14ac:dyDescent="0.25">
      <c r="A212" s="15" t="s">
        <v>1015</v>
      </c>
      <c r="B212" s="16"/>
      <c r="C212" s="16"/>
      <c r="D212" s="16"/>
      <c r="E212" s="16"/>
      <c r="F212" s="16"/>
      <c r="G212" s="16"/>
      <c r="H212" s="16"/>
      <c r="I212" s="16"/>
      <c r="J212" s="16"/>
      <c r="K212" s="16"/>
    </row>
    <row r="213" spans="1:11" x14ac:dyDescent="0.25">
      <c r="A213" s="73" t="s">
        <v>1014</v>
      </c>
      <c r="B213" s="16"/>
      <c r="C213" s="16"/>
      <c r="D213" s="16"/>
      <c r="E213" s="16"/>
      <c r="F213" s="16"/>
      <c r="G213" s="16"/>
      <c r="H213" s="16"/>
      <c r="I213" s="16"/>
      <c r="J213" s="16"/>
      <c r="K213" s="16"/>
    </row>
  </sheetData>
  <mergeCells count="139">
    <mergeCell ref="A213:K213"/>
    <mergeCell ref="A197:F197"/>
    <mergeCell ref="A198:F198"/>
    <mergeCell ref="A199:F199"/>
    <mergeCell ref="A209:K209"/>
    <mergeCell ref="A210:K210"/>
    <mergeCell ref="A212:K212"/>
    <mergeCell ref="A191:F191"/>
    <mergeCell ref="A192:F192"/>
    <mergeCell ref="A193:F193"/>
    <mergeCell ref="A194:F194"/>
    <mergeCell ref="A195:F195"/>
    <mergeCell ref="A196:F196"/>
    <mergeCell ref="A185:F185"/>
    <mergeCell ref="A186:F186"/>
    <mergeCell ref="A187:F187"/>
    <mergeCell ref="A188:F188"/>
    <mergeCell ref="A189:F189"/>
    <mergeCell ref="A190:F190"/>
    <mergeCell ref="A179:F179"/>
    <mergeCell ref="A180:F180"/>
    <mergeCell ref="A181:F181"/>
    <mergeCell ref="A182:F182"/>
    <mergeCell ref="A183:F183"/>
    <mergeCell ref="A184:F184"/>
    <mergeCell ref="A173:F173"/>
    <mergeCell ref="A174:F174"/>
    <mergeCell ref="A175:F175"/>
    <mergeCell ref="A176:F176"/>
    <mergeCell ref="A177:F177"/>
    <mergeCell ref="A178:F178"/>
    <mergeCell ref="A167:F167"/>
    <mergeCell ref="A168:F168"/>
    <mergeCell ref="A169:F169"/>
    <mergeCell ref="A170:F170"/>
    <mergeCell ref="A171:K171"/>
    <mergeCell ref="A172:F172"/>
    <mergeCell ref="A161:F161"/>
    <mergeCell ref="A162:F162"/>
    <mergeCell ref="A163:F163"/>
    <mergeCell ref="A164:F164"/>
    <mergeCell ref="A165:F165"/>
    <mergeCell ref="A166:F166"/>
    <mergeCell ref="A141:K141"/>
    <mergeCell ref="A156:F156"/>
    <mergeCell ref="A157:F157"/>
    <mergeCell ref="A158:F158"/>
    <mergeCell ref="A159:F159"/>
    <mergeCell ref="A160:F160"/>
    <mergeCell ref="A135:F135"/>
    <mergeCell ref="A136:F136"/>
    <mergeCell ref="A137:F137"/>
    <mergeCell ref="A138:F138"/>
    <mergeCell ref="A139:F139"/>
    <mergeCell ref="A140:F140"/>
    <mergeCell ref="A129:F129"/>
    <mergeCell ref="A130:F130"/>
    <mergeCell ref="A131:F131"/>
    <mergeCell ref="A132:F132"/>
    <mergeCell ref="A133:F133"/>
    <mergeCell ref="A134:F134"/>
    <mergeCell ref="A106:F106"/>
    <mergeCell ref="A107:F107"/>
    <mergeCell ref="A108:K108"/>
    <mergeCell ref="A126:F126"/>
    <mergeCell ref="A127:F127"/>
    <mergeCell ref="A128:F128"/>
    <mergeCell ref="A100:F100"/>
    <mergeCell ref="A101:F101"/>
    <mergeCell ref="A102:F102"/>
    <mergeCell ref="A103:F103"/>
    <mergeCell ref="A104:F104"/>
    <mergeCell ref="A105:F105"/>
    <mergeCell ref="A94:F94"/>
    <mergeCell ref="A95:F95"/>
    <mergeCell ref="A96:F96"/>
    <mergeCell ref="A97:F97"/>
    <mergeCell ref="A98:F98"/>
    <mergeCell ref="A99:F99"/>
    <mergeCell ref="A83:F83"/>
    <mergeCell ref="A84:F84"/>
    <mergeCell ref="A85:F85"/>
    <mergeCell ref="A86:F86"/>
    <mergeCell ref="A87:K87"/>
    <mergeCell ref="A93:F93"/>
    <mergeCell ref="A77:F77"/>
    <mergeCell ref="A78:F78"/>
    <mergeCell ref="A79:F79"/>
    <mergeCell ref="A80:F80"/>
    <mergeCell ref="A81:F81"/>
    <mergeCell ref="A82:F82"/>
    <mergeCell ref="A71:F71"/>
    <mergeCell ref="A72:F72"/>
    <mergeCell ref="A73:F73"/>
    <mergeCell ref="A74:F74"/>
    <mergeCell ref="A75:F75"/>
    <mergeCell ref="A76:F76"/>
    <mergeCell ref="A61:F61"/>
    <mergeCell ref="A62:F62"/>
    <mergeCell ref="A63:F63"/>
    <mergeCell ref="A64:F64"/>
    <mergeCell ref="A65:K65"/>
    <mergeCell ref="A66:K66"/>
    <mergeCell ref="A55:F55"/>
    <mergeCell ref="A56:F56"/>
    <mergeCell ref="A57:F57"/>
    <mergeCell ref="A58:F58"/>
    <mergeCell ref="A59:F59"/>
    <mergeCell ref="A60:F60"/>
    <mergeCell ref="A49:F49"/>
    <mergeCell ref="A50:F50"/>
    <mergeCell ref="A51:F51"/>
    <mergeCell ref="A52:F52"/>
    <mergeCell ref="A53:F53"/>
    <mergeCell ref="A54:F54"/>
    <mergeCell ref="J25:K26"/>
    <mergeCell ref="G26:G27"/>
    <mergeCell ref="H26:H27"/>
    <mergeCell ref="A29:K29"/>
    <mergeCell ref="A30:K30"/>
    <mergeCell ref="A35:K35"/>
    <mergeCell ref="A25:A27"/>
    <mergeCell ref="B25:B27"/>
    <mergeCell ref="C25:C27"/>
    <mergeCell ref="D25:D27"/>
    <mergeCell ref="E25:F25"/>
    <mergeCell ref="G25:I25"/>
    <mergeCell ref="D16:E16"/>
    <mergeCell ref="D17:E17"/>
    <mergeCell ref="D18:E18"/>
    <mergeCell ref="D19:E19"/>
    <mergeCell ref="D20:E20"/>
    <mergeCell ref="D21:E21"/>
    <mergeCell ref="A2:C2"/>
    <mergeCell ref="I2:K2"/>
    <mergeCell ref="I4:K4"/>
    <mergeCell ref="A6:K6"/>
    <mergeCell ref="B12:K12"/>
    <mergeCell ref="B15:K15"/>
  </mergeCells>
  <pageMargins left="0.23622047244094491" right="0.19685039370078741" top="0.51181102362204722" bottom="0.43307086614173229" header="0.31496062992125984" footer="0.23622047244094491"/>
  <pageSetup paperSize="9" fitToHeight="0" orientation="landscape" r:id="rId1"/>
  <headerFooter alignWithMargins="0">
    <oddHeader>&amp;LГРАНД-Смета 2020</oddHeader>
    <oddFooter>&amp;RСтраница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76"/>
  <sheetViews>
    <sheetView showGridLines="0" tabSelected="1" zoomScale="90" zoomScaleNormal="90" zoomScaleSheetLayoutView="75" workbookViewId="0">
      <selection activeCell="C29" sqref="C29"/>
    </sheetView>
  </sheetViews>
  <sheetFormatPr defaultColWidth="9.1796875" defaultRowHeight="12.5" outlineLevelRow="2" x14ac:dyDescent="0.25"/>
  <cols>
    <col min="1" max="1" width="4.7265625" style="33" customWidth="1"/>
    <col min="2" max="2" width="20.26953125" style="74" customWidth="1"/>
    <col min="3" max="3" width="37.1796875" style="3" customWidth="1"/>
    <col min="4" max="4" width="17.1796875" style="4" customWidth="1"/>
    <col min="5" max="5" width="11.7265625" style="5" customWidth="1"/>
    <col min="6" max="7" width="10.54296875" style="6" customWidth="1"/>
    <col min="8" max="8" width="11" style="6" customWidth="1"/>
    <col min="9" max="9" width="14.54296875" style="6" customWidth="1"/>
    <col min="10" max="10" width="15.54296875" style="6" customWidth="1"/>
    <col min="11" max="11" width="13.7265625" style="6" customWidth="1"/>
    <col min="12" max="16384" width="9.1796875" style="7"/>
  </cols>
  <sheetData>
    <row r="1" spans="1:14" ht="13" outlineLevel="2" x14ac:dyDescent="0.25">
      <c r="A1" s="1" t="s">
        <v>0</v>
      </c>
      <c r="B1" s="2"/>
      <c r="I1" s="1" t="s">
        <v>1</v>
      </c>
    </row>
    <row r="2" spans="1:14" ht="32.15" customHeight="1" outlineLevel="1" x14ac:dyDescent="0.25">
      <c r="A2" s="8" t="s">
        <v>2</v>
      </c>
      <c r="B2" s="9"/>
      <c r="C2" s="9"/>
      <c r="I2" s="8" t="s">
        <v>3</v>
      </c>
      <c r="J2" s="10"/>
      <c r="K2" s="10"/>
    </row>
    <row r="3" spans="1:14" outlineLevel="1" x14ac:dyDescent="0.25">
      <c r="A3" s="11"/>
      <c r="B3" s="2"/>
      <c r="I3" s="11"/>
    </row>
    <row r="4" spans="1:14" ht="25.5" customHeight="1" outlineLevel="1" x14ac:dyDescent="0.25">
      <c r="A4" s="11" t="s">
        <v>4</v>
      </c>
      <c r="B4" s="2"/>
      <c r="I4" s="12" t="s">
        <v>5</v>
      </c>
      <c r="J4" s="13"/>
      <c r="K4" s="13"/>
    </row>
    <row r="5" spans="1:14" ht="19.5" customHeight="1" outlineLevel="1" x14ac:dyDescent="0.25">
      <c r="A5" s="14" t="s">
        <v>6</v>
      </c>
      <c r="B5" s="2"/>
      <c r="I5" s="14" t="s">
        <v>7</v>
      </c>
    </row>
    <row r="6" spans="1:14" ht="26.15" customHeight="1" x14ac:dyDescent="0.25">
      <c r="A6" s="79" t="s">
        <v>8</v>
      </c>
      <c r="B6" s="80"/>
      <c r="C6" s="80"/>
      <c r="D6" s="80"/>
      <c r="E6" s="80"/>
      <c r="F6" s="80"/>
      <c r="G6" s="80"/>
      <c r="H6" s="80"/>
      <c r="I6" s="80"/>
      <c r="J6" s="80"/>
      <c r="K6" s="80"/>
    </row>
    <row r="7" spans="1:14" ht="13" x14ac:dyDescent="0.25">
      <c r="A7" s="4"/>
      <c r="B7" s="81"/>
      <c r="C7" s="78"/>
      <c r="D7" s="82" t="s">
        <v>9</v>
      </c>
      <c r="E7" s="83"/>
      <c r="F7" s="84"/>
      <c r="G7" s="78"/>
      <c r="H7" s="78"/>
      <c r="I7" s="78"/>
      <c r="J7" s="78"/>
    </row>
    <row r="8" spans="1:14" x14ac:dyDescent="0.25">
      <c r="A8" s="4"/>
      <c r="B8" s="22"/>
      <c r="C8" s="6"/>
      <c r="D8" s="6"/>
      <c r="E8" s="6"/>
    </row>
    <row r="9" spans="1:14" ht="15.5" x14ac:dyDescent="0.25">
      <c r="A9" s="4"/>
      <c r="B9" s="22"/>
      <c r="C9" s="6"/>
      <c r="D9" s="23" t="s">
        <v>1338</v>
      </c>
      <c r="F9" s="24"/>
      <c r="G9" s="24"/>
    </row>
    <row r="10" spans="1:14" x14ac:dyDescent="0.25">
      <c r="A10" s="4"/>
      <c r="B10" s="22"/>
      <c r="C10" s="6"/>
      <c r="D10" s="25" t="s">
        <v>11</v>
      </c>
      <c r="F10" s="26"/>
      <c r="G10" s="26"/>
    </row>
    <row r="11" spans="1:14" x14ac:dyDescent="0.25">
      <c r="A11" s="4"/>
      <c r="B11" s="22"/>
      <c r="C11" s="6"/>
      <c r="D11" s="6"/>
      <c r="E11" s="6"/>
    </row>
    <row r="12" spans="1:14" ht="45.65" customHeight="1" x14ac:dyDescent="0.25">
      <c r="A12" s="27" t="s">
        <v>12</v>
      </c>
      <c r="B12" s="85" t="s">
        <v>1339</v>
      </c>
      <c r="C12" s="16"/>
      <c r="D12" s="16"/>
      <c r="E12" s="16"/>
      <c r="F12" s="16"/>
      <c r="G12" s="16"/>
      <c r="H12" s="16"/>
      <c r="I12" s="16"/>
      <c r="J12" s="16"/>
      <c r="K12" s="16"/>
    </row>
    <row r="13" spans="1:14" ht="13" x14ac:dyDescent="0.25">
      <c r="A13" s="4"/>
      <c r="B13" s="29"/>
      <c r="C13" s="18"/>
      <c r="D13" s="19" t="s">
        <v>14</v>
      </c>
      <c r="E13" s="30"/>
      <c r="F13" s="21"/>
      <c r="G13" s="21"/>
      <c r="H13" s="18"/>
      <c r="I13" s="18"/>
      <c r="J13" s="18"/>
      <c r="K13" s="18"/>
    </row>
    <row r="14" spans="1:14" x14ac:dyDescent="0.25">
      <c r="A14" s="31"/>
      <c r="B14" s="32"/>
      <c r="C14" s="6"/>
      <c r="D14" s="6"/>
      <c r="E14" s="6"/>
    </row>
    <row r="15" spans="1:14" ht="13" x14ac:dyDescent="0.3">
      <c r="B15" s="28" t="s">
        <v>1340</v>
      </c>
      <c r="C15" s="10"/>
      <c r="D15" s="10"/>
      <c r="E15" s="10"/>
      <c r="F15" s="10"/>
      <c r="G15" s="10"/>
      <c r="H15" s="10"/>
      <c r="I15" s="10"/>
      <c r="J15" s="10"/>
      <c r="K15" s="10"/>
    </row>
    <row r="16" spans="1:14" s="41" customFormat="1" ht="14" x14ac:dyDescent="0.3">
      <c r="A16" s="34"/>
      <c r="B16" s="35" t="s">
        <v>1341</v>
      </c>
      <c r="C16" s="36"/>
      <c r="D16" s="37" t="s">
        <v>1342</v>
      </c>
      <c r="E16" s="38"/>
      <c r="F16" s="39" t="s">
        <v>18</v>
      </c>
      <c r="G16" s="39"/>
      <c r="H16" s="39"/>
      <c r="I16" s="40"/>
      <c r="J16" s="40"/>
      <c r="K16" s="40"/>
      <c r="L16" s="7"/>
      <c r="M16" s="7"/>
      <c r="N16" s="7"/>
    </row>
    <row r="17" spans="1:14" s="41" customFormat="1" ht="14" x14ac:dyDescent="0.3">
      <c r="A17" s="34"/>
      <c r="B17" s="35" t="s">
        <v>25</v>
      </c>
      <c r="C17" s="36"/>
      <c r="D17" s="37" t="s">
        <v>1343</v>
      </c>
      <c r="E17" s="38"/>
      <c r="F17" s="39" t="s">
        <v>18</v>
      </c>
      <c r="G17" s="39"/>
      <c r="H17" s="39"/>
      <c r="I17" s="40"/>
      <c r="J17" s="40"/>
      <c r="K17" s="40"/>
      <c r="L17" s="7"/>
      <c r="M17" s="7"/>
      <c r="N17" s="7"/>
    </row>
    <row r="18" spans="1:14" s="41" customFormat="1" ht="14" outlineLevel="1" x14ac:dyDescent="0.3">
      <c r="A18" s="34"/>
      <c r="B18" s="35" t="s">
        <v>27</v>
      </c>
      <c r="C18" s="36"/>
      <c r="D18" s="37" t="s">
        <v>1344</v>
      </c>
      <c r="E18" s="38"/>
      <c r="F18" s="39" t="s">
        <v>29</v>
      </c>
      <c r="G18" s="39"/>
      <c r="H18" s="39"/>
      <c r="I18" s="40"/>
      <c r="J18" s="40"/>
      <c r="K18" s="40"/>
      <c r="L18" s="7"/>
      <c r="M18" s="7"/>
      <c r="N18" s="7"/>
    </row>
    <row r="19" spans="1:14" ht="14" x14ac:dyDescent="0.3">
      <c r="B19" s="42" t="s">
        <v>30</v>
      </c>
      <c r="D19" s="6"/>
      <c r="E19" s="6"/>
    </row>
    <row r="20" spans="1:14" x14ac:dyDescent="0.25">
      <c r="B20" s="43"/>
      <c r="C20" s="4"/>
      <c r="D20" s="26"/>
      <c r="E20" s="6"/>
    </row>
    <row r="21" spans="1:14" x14ac:dyDescent="0.25">
      <c r="B21" s="2"/>
      <c r="E21" s="6"/>
    </row>
    <row r="22" spans="1:14" s="46" customFormat="1" ht="48" customHeight="1" x14ac:dyDescent="0.25">
      <c r="A22" s="44" t="s">
        <v>31</v>
      </c>
      <c r="B22" s="45" t="s">
        <v>32</v>
      </c>
      <c r="C22" s="44" t="s">
        <v>33</v>
      </c>
      <c r="D22" s="44" t="s">
        <v>34</v>
      </c>
      <c r="E22" s="44" t="s">
        <v>35</v>
      </c>
      <c r="F22" s="44"/>
      <c r="G22" s="44" t="s">
        <v>36</v>
      </c>
      <c r="H22" s="44"/>
      <c r="I22" s="44"/>
      <c r="J22" s="44" t="s">
        <v>37</v>
      </c>
      <c r="K22" s="44"/>
      <c r="L22" s="7"/>
      <c r="M22" s="7"/>
      <c r="N22" s="7"/>
    </row>
    <row r="23" spans="1:14" s="46" customFormat="1" ht="23" x14ac:dyDescent="0.25">
      <c r="A23" s="44"/>
      <c r="B23" s="45"/>
      <c r="C23" s="44"/>
      <c r="D23" s="44"/>
      <c r="E23" s="47" t="s">
        <v>38</v>
      </c>
      <c r="F23" s="47" t="s">
        <v>39</v>
      </c>
      <c r="G23" s="44" t="s">
        <v>40</v>
      </c>
      <c r="H23" s="44" t="s">
        <v>41</v>
      </c>
      <c r="I23" s="47" t="s">
        <v>42</v>
      </c>
      <c r="J23" s="44"/>
      <c r="K23" s="44"/>
      <c r="L23" s="7"/>
      <c r="M23" s="7"/>
      <c r="N23" s="7"/>
    </row>
    <row r="24" spans="1:14" s="46" customFormat="1" ht="34.5" x14ac:dyDescent="0.25">
      <c r="A24" s="44"/>
      <c r="B24" s="45"/>
      <c r="C24" s="44"/>
      <c r="D24" s="44"/>
      <c r="E24" s="47" t="s">
        <v>41</v>
      </c>
      <c r="F24" s="47" t="s">
        <v>43</v>
      </c>
      <c r="G24" s="44"/>
      <c r="H24" s="44"/>
      <c r="I24" s="47" t="s">
        <v>43</v>
      </c>
      <c r="J24" s="47" t="s">
        <v>44</v>
      </c>
      <c r="K24" s="47" t="s">
        <v>38</v>
      </c>
      <c r="L24" s="7"/>
      <c r="M24" s="7"/>
      <c r="N24" s="7"/>
    </row>
    <row r="25" spans="1:14" x14ac:dyDescent="0.25">
      <c r="A25" s="48">
        <v>1</v>
      </c>
      <c r="B25" s="49">
        <v>2</v>
      </c>
      <c r="C25" s="47">
        <v>3</v>
      </c>
      <c r="D25" s="47">
        <v>4</v>
      </c>
      <c r="E25" s="47">
        <v>5</v>
      </c>
      <c r="F25" s="48">
        <v>6</v>
      </c>
      <c r="G25" s="48">
        <v>7</v>
      </c>
      <c r="H25" s="48">
        <v>8</v>
      </c>
      <c r="I25" s="48">
        <v>9</v>
      </c>
      <c r="J25" s="48">
        <v>10</v>
      </c>
      <c r="K25" s="48">
        <v>11</v>
      </c>
    </row>
    <row r="26" spans="1:14" ht="19.149999999999999" customHeight="1" x14ac:dyDescent="0.25">
      <c r="A26" s="50" t="s">
        <v>1345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7" spans="1:14" ht="52.5" x14ac:dyDescent="0.25">
      <c r="A27" s="53" t="s">
        <v>47</v>
      </c>
      <c r="B27" s="54" t="s">
        <v>1346</v>
      </c>
      <c r="C27" s="55" t="s">
        <v>1347</v>
      </c>
      <c r="D27" s="59" t="s">
        <v>1348</v>
      </c>
      <c r="E27" s="57" t="s">
        <v>1349</v>
      </c>
      <c r="F27" s="58"/>
      <c r="G27" s="58">
        <v>63</v>
      </c>
      <c r="H27" s="58">
        <v>63</v>
      </c>
      <c r="I27" s="58"/>
      <c r="J27" s="58">
        <v>12.96</v>
      </c>
      <c r="K27" s="58">
        <v>4.92</v>
      </c>
    </row>
    <row r="28" spans="1:14" ht="64" x14ac:dyDescent="0.25">
      <c r="A28" s="53" t="s">
        <v>1030</v>
      </c>
      <c r="B28" s="54" t="s">
        <v>1350</v>
      </c>
      <c r="C28" s="55" t="s">
        <v>1351</v>
      </c>
      <c r="D28" s="56">
        <v>6</v>
      </c>
      <c r="E28" s="57" t="s">
        <v>1352</v>
      </c>
      <c r="F28" s="58"/>
      <c r="G28" s="58">
        <v>63</v>
      </c>
      <c r="H28" s="58">
        <v>63</v>
      </c>
      <c r="I28" s="58"/>
      <c r="J28" s="58">
        <v>0.82</v>
      </c>
      <c r="K28" s="58">
        <v>4.92</v>
      </c>
    </row>
    <row r="29" spans="1:14" ht="121.5" x14ac:dyDescent="0.25">
      <c r="A29" s="53" t="s">
        <v>56</v>
      </c>
      <c r="B29" s="54" t="s">
        <v>1353</v>
      </c>
      <c r="C29" s="55" t="s">
        <v>1354</v>
      </c>
      <c r="D29" s="56">
        <v>38</v>
      </c>
      <c r="E29" s="57" t="s">
        <v>1355</v>
      </c>
      <c r="F29" s="58"/>
      <c r="G29" s="58">
        <v>156</v>
      </c>
      <c r="H29" s="58">
        <v>156</v>
      </c>
      <c r="I29" s="58"/>
      <c r="J29" s="58">
        <v>0.32</v>
      </c>
      <c r="K29" s="58">
        <v>12.16</v>
      </c>
    </row>
    <row r="30" spans="1:14" ht="75.5" x14ac:dyDescent="0.25">
      <c r="A30" s="53" t="s">
        <v>1040</v>
      </c>
      <c r="B30" s="54" t="s">
        <v>1356</v>
      </c>
      <c r="C30" s="55" t="s">
        <v>1357</v>
      </c>
      <c r="D30" s="56">
        <v>1</v>
      </c>
      <c r="E30" s="57" t="s">
        <v>1358</v>
      </c>
      <c r="F30" s="58"/>
      <c r="G30" s="58">
        <v>34</v>
      </c>
      <c r="H30" s="58">
        <v>34</v>
      </c>
      <c r="I30" s="58"/>
      <c r="J30" s="58">
        <v>3.6</v>
      </c>
      <c r="K30" s="58">
        <v>3.6</v>
      </c>
    </row>
    <row r="31" spans="1:14" ht="75.5" x14ac:dyDescent="0.25">
      <c r="A31" s="53" t="s">
        <v>65</v>
      </c>
      <c r="B31" s="54" t="s">
        <v>1359</v>
      </c>
      <c r="C31" s="55" t="s">
        <v>1360</v>
      </c>
      <c r="D31" s="56">
        <v>2</v>
      </c>
      <c r="E31" s="57" t="s">
        <v>1361</v>
      </c>
      <c r="F31" s="58"/>
      <c r="G31" s="58">
        <v>176</v>
      </c>
      <c r="H31" s="58">
        <v>176</v>
      </c>
      <c r="I31" s="58"/>
      <c r="J31" s="58">
        <v>9.36</v>
      </c>
      <c r="K31" s="58">
        <v>18.72</v>
      </c>
    </row>
    <row r="32" spans="1:14" ht="64" x14ac:dyDescent="0.25">
      <c r="A32" s="53" t="s">
        <v>1045</v>
      </c>
      <c r="B32" s="54" t="s">
        <v>1362</v>
      </c>
      <c r="C32" s="55" t="s">
        <v>1363</v>
      </c>
      <c r="D32" s="56">
        <v>223</v>
      </c>
      <c r="E32" s="57" t="s">
        <v>1364</v>
      </c>
      <c r="F32" s="58"/>
      <c r="G32" s="58">
        <v>2723</v>
      </c>
      <c r="H32" s="58">
        <v>2723</v>
      </c>
      <c r="I32" s="58"/>
      <c r="J32" s="58">
        <v>1.3</v>
      </c>
      <c r="K32" s="58">
        <v>289.89999999999998</v>
      </c>
    </row>
    <row r="33" spans="1:11" ht="75.5" x14ac:dyDescent="0.25">
      <c r="A33" s="53" t="s">
        <v>1050</v>
      </c>
      <c r="B33" s="54" t="s">
        <v>1365</v>
      </c>
      <c r="C33" s="55" t="s">
        <v>1366</v>
      </c>
      <c r="D33" s="56">
        <v>56</v>
      </c>
      <c r="E33" s="57" t="s">
        <v>1367</v>
      </c>
      <c r="F33" s="58"/>
      <c r="G33" s="58">
        <v>947</v>
      </c>
      <c r="H33" s="58">
        <v>947</v>
      </c>
      <c r="I33" s="58"/>
      <c r="J33" s="58">
        <v>1.8</v>
      </c>
      <c r="K33" s="58">
        <v>100.8</v>
      </c>
    </row>
    <row r="34" spans="1:11" ht="52.5" x14ac:dyDescent="0.25">
      <c r="A34" s="53" t="s">
        <v>78</v>
      </c>
      <c r="B34" s="54" t="s">
        <v>1368</v>
      </c>
      <c r="C34" s="55" t="s">
        <v>1369</v>
      </c>
      <c r="D34" s="56">
        <v>3</v>
      </c>
      <c r="E34" s="57" t="s">
        <v>1370</v>
      </c>
      <c r="F34" s="58"/>
      <c r="G34" s="58">
        <v>47</v>
      </c>
      <c r="H34" s="58">
        <v>47</v>
      </c>
      <c r="I34" s="58"/>
      <c r="J34" s="58">
        <v>1.3</v>
      </c>
      <c r="K34" s="58">
        <v>3.9</v>
      </c>
    </row>
    <row r="35" spans="1:11" ht="52.5" x14ac:dyDescent="0.25">
      <c r="A35" s="53" t="s">
        <v>1061</v>
      </c>
      <c r="B35" s="54" t="s">
        <v>1371</v>
      </c>
      <c r="C35" s="55" t="s">
        <v>1372</v>
      </c>
      <c r="D35" s="56">
        <v>534</v>
      </c>
      <c r="E35" s="57" t="s">
        <v>1373</v>
      </c>
      <c r="F35" s="58"/>
      <c r="G35" s="58">
        <v>6841</v>
      </c>
      <c r="H35" s="58">
        <v>6841</v>
      </c>
      <c r="I35" s="58"/>
      <c r="J35" s="58">
        <v>1</v>
      </c>
      <c r="K35" s="58">
        <v>534</v>
      </c>
    </row>
    <row r="36" spans="1:11" ht="52.5" x14ac:dyDescent="0.25">
      <c r="A36" s="53" t="s">
        <v>87</v>
      </c>
      <c r="B36" s="54" t="s">
        <v>1374</v>
      </c>
      <c r="C36" s="55" t="s">
        <v>1375</v>
      </c>
      <c r="D36" s="56">
        <v>1</v>
      </c>
      <c r="E36" s="57" t="s">
        <v>1376</v>
      </c>
      <c r="F36" s="58"/>
      <c r="G36" s="58">
        <v>41</v>
      </c>
      <c r="H36" s="58">
        <v>41</v>
      </c>
      <c r="I36" s="58"/>
      <c r="J36" s="58">
        <v>3.24</v>
      </c>
      <c r="K36" s="58">
        <v>3.24</v>
      </c>
    </row>
    <row r="37" spans="1:11" x14ac:dyDescent="0.25">
      <c r="A37" s="52" t="s">
        <v>306</v>
      </c>
      <c r="B37" s="51"/>
      <c r="C37" s="51"/>
      <c r="D37" s="51"/>
      <c r="E37" s="51"/>
      <c r="F37" s="51"/>
      <c r="G37" s="57">
        <v>11091</v>
      </c>
      <c r="H37" s="57">
        <v>11091</v>
      </c>
      <c r="I37" s="58"/>
      <c r="J37" s="58"/>
      <c r="K37" s="57">
        <v>976.16</v>
      </c>
    </row>
    <row r="38" spans="1:11" x14ac:dyDescent="0.25">
      <c r="A38" s="52" t="s">
        <v>1377</v>
      </c>
      <c r="B38" s="51"/>
      <c r="C38" s="51"/>
      <c r="D38" s="51"/>
      <c r="E38" s="51"/>
      <c r="F38" s="51"/>
      <c r="G38" s="57">
        <v>1775</v>
      </c>
      <c r="H38" s="57">
        <v>1775</v>
      </c>
      <c r="I38" s="58"/>
      <c r="J38" s="58"/>
      <c r="K38" s="57">
        <v>156.19</v>
      </c>
    </row>
    <row r="39" spans="1:11" x14ac:dyDescent="0.25">
      <c r="A39" s="52" t="s">
        <v>308</v>
      </c>
      <c r="B39" s="51"/>
      <c r="C39" s="51"/>
      <c r="D39" s="51"/>
      <c r="E39" s="51"/>
      <c r="F39" s="51"/>
      <c r="G39" s="57">
        <v>1154</v>
      </c>
      <c r="H39" s="58"/>
      <c r="I39" s="58"/>
      <c r="J39" s="58"/>
      <c r="K39" s="58"/>
    </row>
    <row r="40" spans="1:11" x14ac:dyDescent="0.25">
      <c r="A40" s="52" t="s">
        <v>309</v>
      </c>
      <c r="B40" s="51"/>
      <c r="C40" s="51"/>
      <c r="D40" s="51"/>
      <c r="E40" s="51"/>
      <c r="F40" s="51"/>
      <c r="G40" s="57">
        <v>710</v>
      </c>
      <c r="H40" s="58"/>
      <c r="I40" s="58"/>
      <c r="J40" s="58"/>
      <c r="K40" s="58"/>
    </row>
    <row r="41" spans="1:11" x14ac:dyDescent="0.25">
      <c r="A41" s="60" t="s">
        <v>1378</v>
      </c>
      <c r="B41" s="51"/>
      <c r="C41" s="51"/>
      <c r="D41" s="51"/>
      <c r="E41" s="51"/>
      <c r="F41" s="51"/>
      <c r="G41" s="58"/>
      <c r="H41" s="58"/>
      <c r="I41" s="58"/>
      <c r="J41" s="58"/>
      <c r="K41" s="58"/>
    </row>
    <row r="42" spans="1:11" x14ac:dyDescent="0.25">
      <c r="A42" s="52" t="s">
        <v>1379</v>
      </c>
      <c r="B42" s="51"/>
      <c r="C42" s="51"/>
      <c r="D42" s="51"/>
      <c r="E42" s="51"/>
      <c r="F42" s="51"/>
      <c r="G42" s="57">
        <v>3639</v>
      </c>
      <c r="H42" s="58"/>
      <c r="I42" s="58"/>
      <c r="J42" s="58"/>
      <c r="K42" s="57">
        <v>156.19</v>
      </c>
    </row>
    <row r="43" spans="1:11" x14ac:dyDescent="0.25">
      <c r="A43" s="52" t="s">
        <v>313</v>
      </c>
      <c r="B43" s="51"/>
      <c r="C43" s="51"/>
      <c r="D43" s="51"/>
      <c r="E43" s="51"/>
      <c r="F43" s="51"/>
      <c r="G43" s="57">
        <v>3639</v>
      </c>
      <c r="H43" s="58"/>
      <c r="I43" s="58"/>
      <c r="J43" s="58"/>
      <c r="K43" s="57">
        <v>156.19</v>
      </c>
    </row>
    <row r="44" spans="1:11" x14ac:dyDescent="0.25">
      <c r="A44" s="52" t="s">
        <v>314</v>
      </c>
      <c r="B44" s="51"/>
      <c r="C44" s="51"/>
      <c r="D44" s="51"/>
      <c r="E44" s="51"/>
      <c r="F44" s="51"/>
      <c r="G44" s="58"/>
      <c r="H44" s="58"/>
      <c r="I44" s="58"/>
      <c r="J44" s="58"/>
      <c r="K44" s="58"/>
    </row>
    <row r="45" spans="1:11" x14ac:dyDescent="0.25">
      <c r="A45" s="52" t="s">
        <v>317</v>
      </c>
      <c r="B45" s="51"/>
      <c r="C45" s="51"/>
      <c r="D45" s="51"/>
      <c r="E45" s="51"/>
      <c r="F45" s="51"/>
      <c r="G45" s="57">
        <v>1775</v>
      </c>
      <c r="H45" s="58"/>
      <c r="I45" s="58"/>
      <c r="J45" s="58"/>
      <c r="K45" s="58"/>
    </row>
    <row r="46" spans="1:11" x14ac:dyDescent="0.25">
      <c r="A46" s="52" t="s">
        <v>319</v>
      </c>
      <c r="B46" s="51"/>
      <c r="C46" s="51"/>
      <c r="D46" s="51"/>
      <c r="E46" s="51"/>
      <c r="F46" s="51"/>
      <c r="G46" s="57">
        <v>1154</v>
      </c>
      <c r="H46" s="58"/>
      <c r="I46" s="58"/>
      <c r="J46" s="58"/>
      <c r="K46" s="58"/>
    </row>
    <row r="47" spans="1:11" x14ac:dyDescent="0.25">
      <c r="A47" s="52" t="s">
        <v>320</v>
      </c>
      <c r="B47" s="51"/>
      <c r="C47" s="51"/>
      <c r="D47" s="51"/>
      <c r="E47" s="51"/>
      <c r="F47" s="51"/>
      <c r="G47" s="57">
        <v>710</v>
      </c>
      <c r="H47" s="58"/>
      <c r="I47" s="58"/>
      <c r="J47" s="58"/>
      <c r="K47" s="58"/>
    </row>
    <row r="48" spans="1:11" x14ac:dyDescent="0.25">
      <c r="A48" s="60" t="s">
        <v>1380</v>
      </c>
      <c r="B48" s="51"/>
      <c r="C48" s="51"/>
      <c r="D48" s="51"/>
      <c r="E48" s="51"/>
      <c r="F48" s="51"/>
      <c r="G48" s="61">
        <v>3639</v>
      </c>
      <c r="H48" s="58"/>
      <c r="I48" s="58"/>
      <c r="J48" s="58"/>
      <c r="K48" s="61">
        <v>156.19</v>
      </c>
    </row>
    <row r="49" spans="1:11" x14ac:dyDescent="0.25">
      <c r="A49" s="62" t="s">
        <v>996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</row>
    <row r="50" spans="1:11" x14ac:dyDescent="0.25">
      <c r="A50" s="52" t="s">
        <v>997</v>
      </c>
      <c r="B50" s="51"/>
      <c r="C50" s="51"/>
      <c r="D50" s="51"/>
      <c r="E50" s="51"/>
      <c r="F50" s="51"/>
      <c r="G50" s="57">
        <v>11091</v>
      </c>
      <c r="H50" s="57">
        <v>11091</v>
      </c>
      <c r="I50" s="58"/>
      <c r="J50" s="58"/>
      <c r="K50" s="57">
        <v>976.16</v>
      </c>
    </row>
    <row r="51" spans="1:11" x14ac:dyDescent="0.25">
      <c r="A51" s="52" t="s">
        <v>1381</v>
      </c>
      <c r="B51" s="51"/>
      <c r="C51" s="51"/>
      <c r="D51" s="51"/>
      <c r="E51" s="51"/>
      <c r="F51" s="51"/>
      <c r="G51" s="57">
        <v>1775</v>
      </c>
      <c r="H51" s="57">
        <v>1775</v>
      </c>
      <c r="I51" s="58"/>
      <c r="J51" s="58"/>
      <c r="K51" s="57">
        <v>156.19</v>
      </c>
    </row>
    <row r="52" spans="1:11" x14ac:dyDescent="0.25">
      <c r="A52" s="52" t="s">
        <v>308</v>
      </c>
      <c r="B52" s="51"/>
      <c r="C52" s="51"/>
      <c r="D52" s="51"/>
      <c r="E52" s="51"/>
      <c r="F52" s="51"/>
      <c r="G52" s="57">
        <v>1154</v>
      </c>
      <c r="H52" s="58"/>
      <c r="I52" s="58"/>
      <c r="J52" s="58"/>
      <c r="K52" s="58"/>
    </row>
    <row r="53" spans="1:11" x14ac:dyDescent="0.25">
      <c r="A53" s="52" t="s">
        <v>309</v>
      </c>
      <c r="B53" s="51"/>
      <c r="C53" s="51"/>
      <c r="D53" s="51"/>
      <c r="E53" s="51"/>
      <c r="F53" s="51"/>
      <c r="G53" s="57">
        <v>710</v>
      </c>
      <c r="H53" s="58"/>
      <c r="I53" s="58"/>
      <c r="J53" s="58"/>
      <c r="K53" s="58"/>
    </row>
    <row r="54" spans="1:11" x14ac:dyDescent="0.25">
      <c r="A54" s="60" t="s">
        <v>999</v>
      </c>
      <c r="B54" s="51"/>
      <c r="C54" s="51"/>
      <c r="D54" s="51"/>
      <c r="E54" s="51"/>
      <c r="F54" s="51"/>
      <c r="G54" s="58"/>
      <c r="H54" s="58"/>
      <c r="I54" s="58"/>
      <c r="J54" s="58"/>
      <c r="K54" s="58"/>
    </row>
    <row r="55" spans="1:11" x14ac:dyDescent="0.25">
      <c r="A55" s="52" t="s">
        <v>1379</v>
      </c>
      <c r="B55" s="51"/>
      <c r="C55" s="51"/>
      <c r="D55" s="51"/>
      <c r="E55" s="51"/>
      <c r="F55" s="51"/>
      <c r="G55" s="57">
        <v>3639</v>
      </c>
      <c r="H55" s="58"/>
      <c r="I55" s="58"/>
      <c r="J55" s="58"/>
      <c r="K55" s="57">
        <v>156.19</v>
      </c>
    </row>
    <row r="56" spans="1:11" x14ac:dyDescent="0.25">
      <c r="A56" s="52" t="s">
        <v>313</v>
      </c>
      <c r="B56" s="51"/>
      <c r="C56" s="51"/>
      <c r="D56" s="51"/>
      <c r="E56" s="51"/>
      <c r="F56" s="51"/>
      <c r="G56" s="57">
        <v>3639</v>
      </c>
      <c r="H56" s="58"/>
      <c r="I56" s="58"/>
      <c r="J56" s="58"/>
      <c r="K56" s="57">
        <v>156.19</v>
      </c>
    </row>
    <row r="57" spans="1:11" x14ac:dyDescent="0.25">
      <c r="A57" s="52" t="s">
        <v>314</v>
      </c>
      <c r="B57" s="51"/>
      <c r="C57" s="51"/>
      <c r="D57" s="51"/>
      <c r="E57" s="51"/>
      <c r="F57" s="51"/>
      <c r="G57" s="58"/>
      <c r="H57" s="58"/>
      <c r="I57" s="58"/>
      <c r="J57" s="58"/>
      <c r="K57" s="58"/>
    </row>
    <row r="58" spans="1:11" x14ac:dyDescent="0.25">
      <c r="A58" s="52" t="s">
        <v>317</v>
      </c>
      <c r="B58" s="51"/>
      <c r="C58" s="51"/>
      <c r="D58" s="51"/>
      <c r="E58" s="51"/>
      <c r="F58" s="51"/>
      <c r="G58" s="57">
        <v>1775</v>
      </c>
      <c r="H58" s="58"/>
      <c r="I58" s="58"/>
      <c r="J58" s="58"/>
      <c r="K58" s="58"/>
    </row>
    <row r="59" spans="1:11" x14ac:dyDescent="0.25">
      <c r="A59" s="52" t="s">
        <v>319</v>
      </c>
      <c r="B59" s="51"/>
      <c r="C59" s="51"/>
      <c r="D59" s="51"/>
      <c r="E59" s="51"/>
      <c r="F59" s="51"/>
      <c r="G59" s="57">
        <v>1154</v>
      </c>
      <c r="H59" s="58"/>
      <c r="I59" s="58"/>
      <c r="J59" s="58"/>
      <c r="K59" s="58"/>
    </row>
    <row r="60" spans="1:11" x14ac:dyDescent="0.25">
      <c r="A60" s="52" t="s">
        <v>320</v>
      </c>
      <c r="B60" s="51"/>
      <c r="C60" s="51"/>
      <c r="D60" s="51"/>
      <c r="E60" s="51"/>
      <c r="F60" s="51"/>
      <c r="G60" s="57">
        <v>710</v>
      </c>
      <c r="H60" s="58"/>
      <c r="I60" s="58"/>
      <c r="J60" s="58"/>
      <c r="K60" s="58"/>
    </row>
    <row r="61" spans="1:11" x14ac:dyDescent="0.25">
      <c r="A61" s="60" t="s">
        <v>1000</v>
      </c>
      <c r="B61" s="51"/>
      <c r="C61" s="51"/>
      <c r="D61" s="51"/>
      <c r="E61" s="51"/>
      <c r="F61" s="51"/>
      <c r="G61" s="61">
        <v>3639</v>
      </c>
      <c r="H61" s="58"/>
      <c r="I61" s="58"/>
      <c r="J61" s="58"/>
      <c r="K61" s="61">
        <v>156.19</v>
      </c>
    </row>
    <row r="62" spans="1:11" x14ac:dyDescent="0.25">
      <c r="A62" s="52" t="s">
        <v>1382</v>
      </c>
      <c r="B62" s="64"/>
      <c r="C62" s="64"/>
      <c r="D62" s="64"/>
      <c r="E62" s="64"/>
      <c r="F62" s="64"/>
      <c r="G62" s="65">
        <f>G61*13.05</f>
        <v>47488.950000000004</v>
      </c>
      <c r="H62" s="58"/>
      <c r="I62" s="58"/>
      <c r="J62" s="58"/>
      <c r="K62" s="61"/>
    </row>
    <row r="63" spans="1:11" x14ac:dyDescent="0.25">
      <c r="A63" s="52" t="s">
        <v>1008</v>
      </c>
      <c r="B63" s="64"/>
      <c r="C63" s="64"/>
      <c r="D63" s="64"/>
      <c r="E63" s="64"/>
      <c r="F63" s="64"/>
      <c r="G63" s="65">
        <f>G62*1.051</f>
        <v>49910.886449999998</v>
      </c>
      <c r="H63" s="58"/>
      <c r="I63" s="58"/>
      <c r="J63" s="58"/>
      <c r="K63" s="61"/>
    </row>
    <row r="64" spans="1:11" x14ac:dyDescent="0.25">
      <c r="A64" s="52" t="s">
        <v>1009</v>
      </c>
      <c r="B64" s="64"/>
      <c r="C64" s="64"/>
      <c r="D64" s="64"/>
      <c r="E64" s="64"/>
      <c r="F64" s="64"/>
      <c r="G64" s="65">
        <f>G63*1.048</f>
        <v>52306.608999600001</v>
      </c>
      <c r="H64" s="58"/>
      <c r="I64" s="58"/>
      <c r="J64" s="58"/>
      <c r="K64" s="61"/>
    </row>
    <row r="65" spans="1:11" ht="13" x14ac:dyDescent="0.25">
      <c r="A65" s="60" t="s">
        <v>1010</v>
      </c>
      <c r="B65" s="71"/>
      <c r="C65" s="71"/>
      <c r="D65" s="71"/>
      <c r="E65" s="71"/>
      <c r="F65" s="71"/>
      <c r="G65" s="72">
        <f>G64*0.94</f>
        <v>49168.212459623996</v>
      </c>
      <c r="H65" s="58"/>
      <c r="I65" s="58"/>
      <c r="J65" s="58"/>
      <c r="K65" s="61"/>
    </row>
    <row r="66" spans="1:11" x14ac:dyDescent="0.25">
      <c r="A66" s="52" t="s">
        <v>1011</v>
      </c>
      <c r="B66" s="64"/>
      <c r="C66" s="64"/>
      <c r="D66" s="64"/>
      <c r="E66" s="64"/>
      <c r="F66" s="64"/>
      <c r="G66" s="65">
        <f>ROUND((G65*0.2),2)</f>
        <v>9833.64</v>
      </c>
      <c r="H66" s="58"/>
      <c r="I66" s="58"/>
      <c r="J66" s="58"/>
      <c r="K66" s="61"/>
    </row>
    <row r="67" spans="1:11" ht="13" x14ac:dyDescent="0.25">
      <c r="A67" s="60" t="s">
        <v>1012</v>
      </c>
      <c r="B67" s="71"/>
      <c r="C67" s="71"/>
      <c r="D67" s="71"/>
      <c r="E67" s="71"/>
      <c r="F67" s="71"/>
      <c r="G67" s="72">
        <f>G65+G66</f>
        <v>59001.852459623995</v>
      </c>
      <c r="H67" s="58"/>
      <c r="I67" s="58"/>
      <c r="J67" s="58"/>
      <c r="K67" s="61"/>
    </row>
    <row r="68" spans="1:11" x14ac:dyDescent="0.25">
      <c r="A68" s="75"/>
      <c r="B68" s="76"/>
      <c r="C68" s="76"/>
      <c r="D68" s="76"/>
      <c r="E68" s="76"/>
      <c r="F68" s="76"/>
      <c r="G68" s="77"/>
      <c r="H68" s="78"/>
      <c r="I68" s="78"/>
      <c r="J68" s="78"/>
      <c r="K68" s="77"/>
    </row>
    <row r="72" spans="1:11" x14ac:dyDescent="0.25">
      <c r="A72" s="15" t="s">
        <v>1013</v>
      </c>
      <c r="B72" s="16"/>
      <c r="C72" s="16"/>
      <c r="D72" s="16"/>
      <c r="E72" s="16"/>
      <c r="F72" s="16"/>
      <c r="G72" s="16"/>
      <c r="H72" s="16"/>
      <c r="I72" s="16"/>
      <c r="J72" s="16"/>
      <c r="K72" s="16"/>
    </row>
    <row r="73" spans="1:11" x14ac:dyDescent="0.25">
      <c r="A73" s="73" t="s">
        <v>1014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</row>
    <row r="75" spans="1:11" x14ac:dyDescent="0.25">
      <c r="A75" s="15" t="s">
        <v>1015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</row>
    <row r="76" spans="1:11" x14ac:dyDescent="0.25">
      <c r="A76" s="73" t="s">
        <v>1014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</row>
  </sheetData>
  <mergeCells count="54">
    <mergeCell ref="A72:K72"/>
    <mergeCell ref="A73:K73"/>
    <mergeCell ref="A75:K75"/>
    <mergeCell ref="A76:K76"/>
    <mergeCell ref="A62:F62"/>
    <mergeCell ref="A63:F63"/>
    <mergeCell ref="A64:F64"/>
    <mergeCell ref="A65:F65"/>
    <mergeCell ref="A66:F66"/>
    <mergeCell ref="A67:F67"/>
    <mergeCell ref="A56:F56"/>
    <mergeCell ref="A57:F57"/>
    <mergeCell ref="A58:F58"/>
    <mergeCell ref="A59:F59"/>
    <mergeCell ref="A60:F60"/>
    <mergeCell ref="A61:F61"/>
    <mergeCell ref="A50:F50"/>
    <mergeCell ref="A51:F51"/>
    <mergeCell ref="A52:F52"/>
    <mergeCell ref="A53:F53"/>
    <mergeCell ref="A54:F54"/>
    <mergeCell ref="A55:F55"/>
    <mergeCell ref="A44:F44"/>
    <mergeCell ref="A45:F45"/>
    <mergeCell ref="A46:F46"/>
    <mergeCell ref="A47:F47"/>
    <mergeCell ref="A48:F48"/>
    <mergeCell ref="A49:K49"/>
    <mergeCell ref="A38:F38"/>
    <mergeCell ref="A39:F39"/>
    <mergeCell ref="A40:F40"/>
    <mergeCell ref="A41:F41"/>
    <mergeCell ref="A42:F42"/>
    <mergeCell ref="A43:F43"/>
    <mergeCell ref="G22:I22"/>
    <mergeCell ref="J22:K23"/>
    <mergeCell ref="G23:G24"/>
    <mergeCell ref="H23:H24"/>
    <mergeCell ref="A26:K26"/>
    <mergeCell ref="A37:F37"/>
    <mergeCell ref="D16:E16"/>
    <mergeCell ref="D17:E17"/>
    <mergeCell ref="D18:E18"/>
    <mergeCell ref="A22:A24"/>
    <mergeCell ref="B22:B24"/>
    <mergeCell ref="C22:C24"/>
    <mergeCell ref="D22:D24"/>
    <mergeCell ref="E22:F22"/>
    <mergeCell ref="A2:C2"/>
    <mergeCell ref="I2:K2"/>
    <mergeCell ref="I4:K4"/>
    <mergeCell ref="A6:K6"/>
    <mergeCell ref="B12:K12"/>
    <mergeCell ref="B15:K15"/>
  </mergeCells>
  <pageMargins left="0.23622047244094491" right="0.19685039370078741" top="0.51181102362204722" bottom="0.43307086614173229" header="0.31496062992125984" footer="0.23622047244094491"/>
  <pageSetup paperSize="9" fitToHeight="0" orientation="landscape" r:id="rId1"/>
  <headerFooter alignWithMargins="0">
    <oddHeader>&amp;LГРАНД-Смета 2020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ЛН 02-01-09</vt:lpstr>
      <vt:lpstr>ЛН 04-01-01</vt:lpstr>
      <vt:lpstr>ЛН 07-01-01</vt:lpstr>
      <vt:lpstr>ЛН 09-01-02</vt:lpstr>
      <vt:lpstr>'ЛН 02-01-09'!Print_Titles</vt:lpstr>
      <vt:lpstr>'ЛН 04-01-01'!Print_Titles</vt:lpstr>
      <vt:lpstr>'ЛН 07-01-01'!Print_Titles</vt:lpstr>
      <vt:lpstr>'ЛН 09-01-02'!Print_Titles</vt:lpstr>
      <vt:lpstr>'ЛН 02-01-09'!Заголовки_для_печати</vt:lpstr>
      <vt:lpstr>'ЛН 04-01-01'!Заголовки_для_печати</vt:lpstr>
      <vt:lpstr>'ЛН 07-01-01'!Заголовки_для_печати</vt:lpstr>
      <vt:lpstr>'ЛН 09-01-02'!Заголовки_для_печати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2022-01-13T07:16:14Z</dcterms:modified>
</cp:coreProperties>
</file>