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1340" windowHeight="9345"/>
  </bookViews>
  <sheets>
    <sheet name="Сводный сметный расчет" sheetId="2" r:id="rId1"/>
  </sheets>
  <definedNames>
    <definedName name="_xlnm.Print_Titles" localSheetId="0">'Сводный сметный расчет'!$10:$10</definedName>
    <definedName name="_xlnm.Print_Area" localSheetId="0">'Сводный сметный расчет'!$A$1:$G$51</definedName>
  </definedNames>
  <calcPr calcId="145621"/>
</workbook>
</file>

<file path=xl/calcChain.xml><?xml version="1.0" encoding="utf-8"?>
<calcChain xmlns="http://schemas.openxmlformats.org/spreadsheetml/2006/main">
  <c r="G45" i="2" l="1"/>
  <c r="G44" i="2"/>
  <c r="G33" i="2"/>
  <c r="G43" i="2"/>
  <c r="G34" i="2"/>
  <c r="G35" i="2" s="1"/>
  <c r="G26" i="2"/>
  <c r="G23" i="2"/>
  <c r="G22" i="2"/>
  <c r="G21" i="2"/>
  <c r="G13" i="2" l="1"/>
  <c r="G36" i="2" l="1"/>
  <c r="G37" i="2" s="1"/>
  <c r="G12" i="2"/>
  <c r="G17" i="2"/>
  <c r="G18" i="2"/>
  <c r="G15" i="2"/>
  <c r="G16" i="2"/>
  <c r="G38" i="2" l="1"/>
  <c r="G39" i="2" l="1"/>
  <c r="G40" i="2" s="1"/>
  <c r="G46" i="2" s="1"/>
  <c r="G14" i="2"/>
  <c r="G19" i="2" l="1"/>
  <c r="G47" i="2" l="1"/>
</calcChain>
</file>

<file path=xl/sharedStrings.xml><?xml version="1.0" encoding="utf-8"?>
<sst xmlns="http://schemas.openxmlformats.org/spreadsheetml/2006/main" count="84" uniqueCount="77">
  <si>
    <t xml:space="preserve"> Расчетная стоимость строительства объекта  </t>
  </si>
  <si>
    <t>Обоснование</t>
  </si>
  <si>
    <t>Ед.измер.</t>
  </si>
  <si>
    <t>Кол-во</t>
  </si>
  <si>
    <t>2</t>
  </si>
  <si>
    <t>км</t>
  </si>
  <si>
    <t>1.2.</t>
  </si>
  <si>
    <t>Итого по разделу 1</t>
  </si>
  <si>
    <t>Отвод участка</t>
  </si>
  <si>
    <t xml:space="preserve">Работы, не учтенный НЦС ,относящие к прочим </t>
  </si>
  <si>
    <t>Затраты на : непредвиденные работы:2%</t>
  </si>
  <si>
    <t>8.</t>
  </si>
  <si>
    <t>9.</t>
  </si>
  <si>
    <t>Работы, не учтенный НЦС и относящие к СМР</t>
  </si>
  <si>
    <t>Стоимость в текущем уровне цен, тыс.руб.</t>
  </si>
  <si>
    <t xml:space="preserve">Основные объекты строительства. </t>
  </si>
  <si>
    <t>2.2</t>
  </si>
  <si>
    <t>справка заказчика</t>
  </si>
  <si>
    <t>1.6</t>
  </si>
  <si>
    <t>1.7</t>
  </si>
  <si>
    <t>1.1</t>
  </si>
  <si>
    <t>м3</t>
  </si>
  <si>
    <t>1.3.</t>
  </si>
  <si>
    <t>1.4</t>
  </si>
  <si>
    <t xml:space="preserve">Установка крана шарового подземной установки </t>
  </si>
  <si>
    <t>Временные здания и сооружения. 3,1%</t>
  </si>
  <si>
    <t xml:space="preserve">Производствол работ в зимнее время 0,54% </t>
  </si>
  <si>
    <t>Всего с учетом коэффициентов по разделу 1</t>
  </si>
  <si>
    <t>Итого с временными зданиями и сооружениями</t>
  </si>
  <si>
    <t>Итого с производством работ в зимнее время</t>
  </si>
  <si>
    <t xml:space="preserve">Непредвиденные затраты 2 % </t>
  </si>
  <si>
    <t>Итого стоимость работ, не учтенных НЦС ,относящие к прочим по разделу 3</t>
  </si>
  <si>
    <t>Благоустройство территории</t>
  </si>
  <si>
    <t>ЛСР 07-01</t>
  </si>
  <si>
    <t>НЦС81-02-19-2020, табл.19-01-002-07</t>
  </si>
  <si>
    <t>Стоимость ед.изм.на 01.01.2020г., тыс.руб.</t>
  </si>
  <si>
    <t>НЦС81-02-15-2020, табл.15-02-002-05</t>
  </si>
  <si>
    <t>Подземный газопровод низкого  давления из полиэтиленовых труб диаметром 63мм  L= 0,273 км</t>
  </si>
  <si>
    <t>НЦС81-02-15-2020, табл.15-02-002-01</t>
  </si>
  <si>
    <t>Подземный газопровод низкого и высоекого давления из полиэтиленовых труб диаметром 110, 90,75мм  L= 6,612 км</t>
  </si>
  <si>
    <t>НЦС81-02-15-2020, табл.15-01-002-07</t>
  </si>
  <si>
    <t>Подземный газопровод низкого  давления из стальных труб диаметром 108 мм L=0,003км</t>
  </si>
  <si>
    <t>Подземный газопровод  высокого давления из стальных труб диаметром 89мм, L= 0,003</t>
  </si>
  <si>
    <t>Надземный газопровода диаметром 89 мм L= 0,004км</t>
  </si>
  <si>
    <t>НЦС81-02-15-2020, табл.15-01-002-04</t>
  </si>
  <si>
    <t>НЦС81-02-15-2020, табл.15-01-003-03</t>
  </si>
  <si>
    <t>Надземный газопровода диаметром 108 мм L= 0,008 км</t>
  </si>
  <si>
    <t>НЦС81-02-15-2020, табл.15-01-003-04</t>
  </si>
  <si>
    <t>Коэффициент перехода от цен базового  района (Московская область) к уровню цен субъектов Краснодарского края</t>
  </si>
  <si>
    <t>Элементы благоустройства</t>
  </si>
  <si>
    <t>2.1</t>
  </si>
  <si>
    <t>НЦС81-02-08-2020 табл 08-05-002-01</t>
  </si>
  <si>
    <t>Восстановление покрытия дороги из ПГС (49,4м+17м)</t>
  </si>
  <si>
    <t>Итого по разделу 2</t>
  </si>
  <si>
    <t>Итого по разделам 1,2</t>
  </si>
  <si>
    <t>ЛСР№02-01(п 32,33)</t>
  </si>
  <si>
    <t>ЛСР№02-02 (п24,25)</t>
  </si>
  <si>
    <t>Фасонные части из полиэтилена (седловой отвод)</t>
  </si>
  <si>
    <t>ЛСР02-01  (п 49,50)</t>
  </si>
  <si>
    <t>3.1</t>
  </si>
  <si>
    <t>3.2</t>
  </si>
  <si>
    <t>3.3</t>
  </si>
  <si>
    <t>3.4</t>
  </si>
  <si>
    <t>Итого стоимость работ, не учтенных НЦС ,относящие к СМР по разделу 3</t>
  </si>
  <si>
    <t>Итого по разделам 1,2,3</t>
  </si>
  <si>
    <t>4</t>
  </si>
  <si>
    <t>4.1.</t>
  </si>
  <si>
    <t>Итого с учетом доп затрат по разделу 4</t>
  </si>
  <si>
    <t>Итого по состоянию на 4-й кв.2019г. По разделам 1-4</t>
  </si>
  <si>
    <t>НДС 20%</t>
  </si>
  <si>
    <t>Приказ Министерства регионального развития РФ  Рекомендуемый коэффициент, учитывающих регионально-климатические условиядля Краснодарского края</t>
  </si>
  <si>
    <t>3.5</t>
  </si>
  <si>
    <t>Фасонные части из полиэтилена (переходы)</t>
  </si>
  <si>
    <t>ЛСР02-02  (п 48,49,50,51)</t>
  </si>
  <si>
    <t>Итого с непредвиденными затратами</t>
  </si>
  <si>
    <t>Газорегуляторные пункты шкафные давлением до 0,6 Мпа с 2 линиями редуцирования пропусконо способностью 240 м3</t>
  </si>
  <si>
    <t>«Межпоселковый газопровод высокого, распределительный газопровод низкого давления и 2 ПРГ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</si>
</sst>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6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vertical="top" wrapText="1"/>
    </xf>
    <xf numFmtId="16" fontId="5" fillId="0" borderId="1" xfId="0" applyNumberFormat="1" applyFont="1" applyBorder="1" applyAlignment="1">
      <alignment horizontal="center" vertical="top" wrapText="1"/>
    </xf>
    <xf numFmtId="0" fontId="1" fillId="2" borderId="0" xfId="0" applyFont="1" applyFill="1"/>
    <xf numFmtId="49" fontId="1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 wrapText="1"/>
    </xf>
    <xf numFmtId="164" fontId="1" fillId="3" borderId="1" xfId="0" applyNumberFormat="1" applyFont="1" applyFill="1" applyBorder="1" applyAlignment="1">
      <alignment horizontal="right" vertical="top" wrapText="1"/>
    </xf>
    <xf numFmtId="2" fontId="3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51"/>
  <sheetViews>
    <sheetView showGridLines="0" tabSelected="1" view="pageBreakPreview" topLeftCell="A37" zoomScaleNormal="100" zoomScaleSheetLayoutView="100" workbookViewId="0">
      <selection activeCell="B47" sqref="B47"/>
    </sheetView>
  </sheetViews>
  <sheetFormatPr defaultColWidth="9.140625" defaultRowHeight="12.75" x14ac:dyDescent="0.2"/>
  <cols>
    <col min="1" max="1" width="6" style="1" customWidth="1"/>
    <col min="2" max="2" width="73.85546875" style="2" customWidth="1"/>
    <col min="3" max="3" width="18.42578125" style="5" customWidth="1"/>
    <col min="4" max="4" width="10.42578125" style="5" customWidth="1"/>
    <col min="5" max="5" width="12.140625" style="5" customWidth="1"/>
    <col min="6" max="6" width="15.140625" style="5" customWidth="1"/>
    <col min="7" max="7" width="16.7109375" style="5" customWidth="1"/>
    <col min="8" max="16384" width="9.140625" style="4"/>
  </cols>
  <sheetData>
    <row r="1" spans="1:7" x14ac:dyDescent="0.2">
      <c r="G1" s="3"/>
    </row>
    <row r="2" spans="1:7" x14ac:dyDescent="0.2">
      <c r="F2" s="49"/>
      <c r="G2" s="49"/>
    </row>
    <row r="3" spans="1:7" x14ac:dyDescent="0.2">
      <c r="A3" s="6"/>
      <c r="B3" s="50" t="s">
        <v>0</v>
      </c>
      <c r="C3" s="50"/>
      <c r="D3" s="50"/>
      <c r="E3" s="50"/>
      <c r="F3" s="50"/>
      <c r="G3" s="7"/>
    </row>
    <row r="4" spans="1:7" ht="34.5" customHeight="1" x14ac:dyDescent="0.2">
      <c r="A4" s="45" t="s">
        <v>76</v>
      </c>
      <c r="B4" s="45"/>
      <c r="C4" s="45"/>
      <c r="D4" s="45"/>
      <c r="E4" s="45"/>
      <c r="F4" s="45"/>
      <c r="G4" s="45"/>
    </row>
    <row r="5" spans="1:7" x14ac:dyDescent="0.2">
      <c r="A5" s="6"/>
      <c r="B5" s="51"/>
      <c r="C5" s="51"/>
      <c r="D5" s="51"/>
      <c r="E5" s="51"/>
      <c r="F5" s="51"/>
      <c r="G5" s="7"/>
    </row>
    <row r="6" spans="1:7" ht="10.15" customHeight="1" x14ac:dyDescent="0.2">
      <c r="A6" s="6"/>
      <c r="C6" s="8"/>
      <c r="D6" s="7"/>
      <c r="E6" s="7"/>
      <c r="F6" s="7"/>
      <c r="G6" s="7"/>
    </row>
    <row r="7" spans="1:7" x14ac:dyDescent="0.2">
      <c r="A7" s="52"/>
      <c r="B7" s="53"/>
      <c r="C7" s="54" t="s">
        <v>1</v>
      </c>
      <c r="D7" s="52" t="s">
        <v>2</v>
      </c>
      <c r="E7" s="52" t="s">
        <v>3</v>
      </c>
      <c r="F7" s="55" t="s">
        <v>35</v>
      </c>
      <c r="G7" s="52" t="s">
        <v>14</v>
      </c>
    </row>
    <row r="8" spans="1:7" x14ac:dyDescent="0.2">
      <c r="A8" s="52"/>
      <c r="B8" s="53"/>
      <c r="C8" s="54"/>
      <c r="D8" s="52"/>
      <c r="E8" s="52"/>
      <c r="F8" s="55"/>
      <c r="G8" s="52"/>
    </row>
    <row r="9" spans="1:7" ht="42.6" customHeight="1" x14ac:dyDescent="0.2">
      <c r="A9" s="52"/>
      <c r="B9" s="53"/>
      <c r="C9" s="54"/>
      <c r="D9" s="52"/>
      <c r="E9" s="52"/>
      <c r="F9" s="55"/>
      <c r="G9" s="52"/>
    </row>
    <row r="10" spans="1:7" x14ac:dyDescent="0.2">
      <c r="A10" s="9">
        <v>1</v>
      </c>
      <c r="B10" s="10" t="s">
        <v>4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 ht="13.15" customHeight="1" x14ac:dyDescent="0.2">
      <c r="A11" s="11">
        <v>1</v>
      </c>
      <c r="B11" s="12" t="s">
        <v>15</v>
      </c>
      <c r="C11" s="13"/>
      <c r="D11" s="14"/>
      <c r="E11" s="14"/>
      <c r="F11" s="14"/>
      <c r="G11" s="14"/>
    </row>
    <row r="12" spans="1:7" ht="29.25" customHeight="1" x14ac:dyDescent="0.2">
      <c r="A12" s="31" t="s">
        <v>20</v>
      </c>
      <c r="B12" s="14" t="s">
        <v>75</v>
      </c>
      <c r="C12" s="13" t="s">
        <v>34</v>
      </c>
      <c r="D12" s="33" t="s">
        <v>21</v>
      </c>
      <c r="E12" s="14">
        <v>0.48</v>
      </c>
      <c r="F12" s="14">
        <v>229.65</v>
      </c>
      <c r="G12" s="34">
        <f>SUM(E12*F12)</f>
        <v>110.232</v>
      </c>
    </row>
    <row r="13" spans="1:7" ht="29.25" customHeight="1" x14ac:dyDescent="0.2">
      <c r="A13" s="31"/>
      <c r="B13" s="14" t="s">
        <v>37</v>
      </c>
      <c r="C13" s="13" t="s">
        <v>38</v>
      </c>
      <c r="D13" s="33" t="s">
        <v>5</v>
      </c>
      <c r="E13" s="14">
        <v>0.27300000000000002</v>
      </c>
      <c r="F13" s="14">
        <v>738.16</v>
      </c>
      <c r="G13" s="34">
        <f>SUM(E13*F13)</f>
        <v>201.51768000000001</v>
      </c>
    </row>
    <row r="14" spans="1:7" ht="45" customHeight="1" x14ac:dyDescent="0.2">
      <c r="A14" s="35" t="s">
        <v>6</v>
      </c>
      <c r="B14" s="16" t="s">
        <v>39</v>
      </c>
      <c r="C14" s="17" t="s">
        <v>36</v>
      </c>
      <c r="D14" s="18" t="s">
        <v>5</v>
      </c>
      <c r="E14" s="19">
        <v>6.6120000000000001</v>
      </c>
      <c r="F14" s="19">
        <v>1130.22</v>
      </c>
      <c r="G14" s="20">
        <f>E14*F14</f>
        <v>7473.0146400000003</v>
      </c>
    </row>
    <row r="15" spans="1:7" ht="45" customHeight="1" x14ac:dyDescent="0.2">
      <c r="A15" s="15" t="s">
        <v>22</v>
      </c>
      <c r="B15" s="16" t="s">
        <v>41</v>
      </c>
      <c r="C15" s="17" t="s">
        <v>40</v>
      </c>
      <c r="D15" s="18" t="s">
        <v>5</v>
      </c>
      <c r="E15" s="19">
        <v>3.0000000000000001E-3</v>
      </c>
      <c r="F15" s="19">
        <v>2040.62</v>
      </c>
      <c r="G15" s="20">
        <f t="shared" ref="G15:G16" si="0">E15*F15</f>
        <v>6.1218599999999999</v>
      </c>
    </row>
    <row r="16" spans="1:7" ht="45" customHeight="1" x14ac:dyDescent="0.2">
      <c r="A16" s="31" t="s">
        <v>23</v>
      </c>
      <c r="B16" s="16" t="s">
        <v>42</v>
      </c>
      <c r="C16" s="17" t="s">
        <v>44</v>
      </c>
      <c r="D16" s="18" t="s">
        <v>5</v>
      </c>
      <c r="E16" s="19">
        <v>3.0000000000000001E-3</v>
      </c>
      <c r="F16" s="19">
        <v>1757.83</v>
      </c>
      <c r="G16" s="20">
        <f t="shared" si="0"/>
        <v>5.2734899999999998</v>
      </c>
    </row>
    <row r="17" spans="1:7" ht="40.15" customHeight="1" x14ac:dyDescent="0.2">
      <c r="A17" s="29" t="s">
        <v>18</v>
      </c>
      <c r="B17" s="21" t="s">
        <v>43</v>
      </c>
      <c r="C17" s="17" t="s">
        <v>45</v>
      </c>
      <c r="D17" s="18" t="s">
        <v>5</v>
      </c>
      <c r="E17" s="19">
        <v>4.0000000000000001E-3</v>
      </c>
      <c r="F17" s="19">
        <v>1511.51</v>
      </c>
      <c r="G17" s="20">
        <f>E17*F17</f>
        <v>6.0460400000000005</v>
      </c>
    </row>
    <row r="18" spans="1:7" ht="40.15" customHeight="1" x14ac:dyDescent="0.2">
      <c r="A18" s="29" t="s">
        <v>19</v>
      </c>
      <c r="B18" s="21" t="s">
        <v>46</v>
      </c>
      <c r="C18" s="17" t="s">
        <v>47</v>
      </c>
      <c r="D18" s="18" t="s">
        <v>5</v>
      </c>
      <c r="E18" s="19">
        <v>0.08</v>
      </c>
      <c r="F18" s="19">
        <v>1897.8</v>
      </c>
      <c r="G18" s="20">
        <f>E18*F18</f>
        <v>151.82400000000001</v>
      </c>
    </row>
    <row r="19" spans="1:7" ht="15" customHeight="1" x14ac:dyDescent="0.2">
      <c r="A19" s="22"/>
      <c r="B19" s="23" t="s">
        <v>7</v>
      </c>
      <c r="C19" s="24"/>
      <c r="D19" s="24"/>
      <c r="E19" s="19"/>
      <c r="F19" s="19"/>
      <c r="G19" s="25">
        <f>SUM(G12:G18)</f>
        <v>7954.0297099999998</v>
      </c>
    </row>
    <row r="20" spans="1:7" ht="15" customHeight="1" x14ac:dyDescent="0.2">
      <c r="A20" s="22">
        <v>2</v>
      </c>
      <c r="B20" s="23" t="s">
        <v>49</v>
      </c>
      <c r="C20" s="24"/>
      <c r="D20" s="24"/>
      <c r="E20" s="19"/>
      <c r="F20" s="19"/>
      <c r="G20" s="25"/>
    </row>
    <row r="21" spans="1:7" ht="27.75" customHeight="1" x14ac:dyDescent="0.2">
      <c r="A21" s="31" t="s">
        <v>50</v>
      </c>
      <c r="B21" s="16" t="s">
        <v>52</v>
      </c>
      <c r="C21" s="24" t="s">
        <v>51</v>
      </c>
      <c r="D21" s="24" t="s">
        <v>5</v>
      </c>
      <c r="E21" s="19">
        <v>6.4000000000000003E-3</v>
      </c>
      <c r="F21" s="19">
        <v>14794.44</v>
      </c>
      <c r="G21" s="25">
        <f>SUM(E21*F21)</f>
        <v>94.684416000000013</v>
      </c>
    </row>
    <row r="22" spans="1:7" ht="15" customHeight="1" x14ac:dyDescent="0.2">
      <c r="A22" s="31" t="s">
        <v>16</v>
      </c>
      <c r="B22" s="23" t="s">
        <v>53</v>
      </c>
      <c r="C22" s="24"/>
      <c r="D22" s="24"/>
      <c r="E22" s="19"/>
      <c r="F22" s="19"/>
      <c r="G22" s="25">
        <f>SUM(G21)</f>
        <v>94.684416000000013</v>
      </c>
    </row>
    <row r="23" spans="1:7" ht="15" customHeight="1" x14ac:dyDescent="0.2">
      <c r="A23" s="31"/>
      <c r="B23" s="23" t="s">
        <v>54</v>
      </c>
      <c r="C23" s="24"/>
      <c r="D23" s="24"/>
      <c r="E23" s="19"/>
      <c r="F23" s="19"/>
      <c r="G23" s="25">
        <f>SUM(G19+G22)</f>
        <v>8048.7141259999999</v>
      </c>
    </row>
    <row r="24" spans="1:7" ht="43.15" customHeight="1" x14ac:dyDescent="0.2">
      <c r="A24" s="22"/>
      <c r="B24" s="16" t="s">
        <v>48</v>
      </c>
      <c r="C24" s="19"/>
      <c r="D24" s="19"/>
      <c r="E24" s="19"/>
      <c r="F24" s="24"/>
      <c r="G24" s="27">
        <v>1.02</v>
      </c>
    </row>
    <row r="25" spans="1:7" s="36" customFormat="1" ht="41.45" customHeight="1" x14ac:dyDescent="0.2">
      <c r="A25" s="39"/>
      <c r="B25" s="37" t="s">
        <v>70</v>
      </c>
      <c r="C25" s="40"/>
      <c r="D25" s="40"/>
      <c r="E25" s="40"/>
      <c r="F25" s="41"/>
      <c r="G25" s="42">
        <v>0.98</v>
      </c>
    </row>
    <row r="26" spans="1:7" s="36" customFormat="1" ht="20.25" customHeight="1" x14ac:dyDescent="0.2">
      <c r="A26" s="39"/>
      <c r="B26" s="38" t="s">
        <v>27</v>
      </c>
      <c r="C26" s="40"/>
      <c r="D26" s="40"/>
      <c r="E26" s="40"/>
      <c r="F26" s="41"/>
      <c r="G26" s="43">
        <f>SUM(G23*G24*G25)</f>
        <v>8045.4946403495996</v>
      </c>
    </row>
    <row r="27" spans="1:7" ht="15.6" customHeight="1" x14ac:dyDescent="0.2">
      <c r="A27" s="11">
        <v>3</v>
      </c>
      <c r="B27" s="23" t="s">
        <v>13</v>
      </c>
      <c r="C27" s="19"/>
      <c r="D27" s="19"/>
      <c r="E27" s="19"/>
      <c r="F27" s="24"/>
      <c r="G27" s="26"/>
    </row>
    <row r="28" spans="1:7" ht="26.25" customHeight="1" x14ac:dyDescent="0.2">
      <c r="A28" s="31" t="s">
        <v>59</v>
      </c>
      <c r="B28" s="16" t="s">
        <v>24</v>
      </c>
      <c r="C28" s="17" t="s">
        <v>55</v>
      </c>
      <c r="D28" s="19"/>
      <c r="E28" s="19"/>
      <c r="F28" s="24"/>
      <c r="G28" s="20">
        <v>53.872</v>
      </c>
    </row>
    <row r="29" spans="1:7" ht="26.25" customHeight="1" x14ac:dyDescent="0.2">
      <c r="A29" s="31" t="s">
        <v>60</v>
      </c>
      <c r="B29" s="16" t="s">
        <v>24</v>
      </c>
      <c r="C29" s="17" t="s">
        <v>56</v>
      </c>
      <c r="D29" s="19"/>
      <c r="E29" s="19"/>
      <c r="F29" s="24"/>
      <c r="G29" s="20">
        <v>27.448</v>
      </c>
    </row>
    <row r="30" spans="1:7" ht="26.25" customHeight="1" x14ac:dyDescent="0.2">
      <c r="A30" s="31" t="s">
        <v>61</v>
      </c>
      <c r="B30" s="16" t="s">
        <v>32</v>
      </c>
      <c r="C30" s="17" t="s">
        <v>33</v>
      </c>
      <c r="D30" s="19"/>
      <c r="E30" s="19"/>
      <c r="F30" s="24"/>
      <c r="G30" s="20">
        <v>97.792000000000002</v>
      </c>
    </row>
    <row r="31" spans="1:7" ht="18" customHeight="1" x14ac:dyDescent="0.2">
      <c r="A31" s="31" t="s">
        <v>62</v>
      </c>
      <c r="B31" s="16" t="s">
        <v>57</v>
      </c>
      <c r="C31" s="30" t="s">
        <v>58</v>
      </c>
      <c r="D31" s="19"/>
      <c r="E31" s="19"/>
      <c r="F31" s="24"/>
      <c r="G31" s="20">
        <v>10.68</v>
      </c>
    </row>
    <row r="32" spans="1:7" ht="26.25" customHeight="1" x14ac:dyDescent="0.2">
      <c r="A32" s="31" t="s">
        <v>71</v>
      </c>
      <c r="B32" s="16" t="s">
        <v>72</v>
      </c>
      <c r="C32" s="17" t="s">
        <v>73</v>
      </c>
      <c r="D32" s="19"/>
      <c r="E32" s="19"/>
      <c r="F32" s="24"/>
      <c r="G32" s="20">
        <v>25.783999999999999</v>
      </c>
    </row>
    <row r="33" spans="1:7" ht="30.6" customHeight="1" x14ac:dyDescent="0.2">
      <c r="A33" s="15"/>
      <c r="B33" s="23" t="s">
        <v>63</v>
      </c>
      <c r="C33" s="28"/>
      <c r="D33" s="19"/>
      <c r="E33" s="19"/>
      <c r="F33" s="24"/>
      <c r="G33" s="25">
        <f>SUM(G28:G32)</f>
        <v>215.57599999999999</v>
      </c>
    </row>
    <row r="34" spans="1:7" ht="30.6" customHeight="1" x14ac:dyDescent="0.2">
      <c r="A34" s="15"/>
      <c r="B34" s="23" t="s">
        <v>64</v>
      </c>
      <c r="C34" s="28"/>
      <c r="D34" s="19"/>
      <c r="E34" s="19"/>
      <c r="F34" s="24"/>
      <c r="G34" s="25">
        <f>SUM(G26+G33)</f>
        <v>8261.0706403495988</v>
      </c>
    </row>
    <row r="35" spans="1:7" ht="30.6" customHeight="1" x14ac:dyDescent="0.2">
      <c r="A35" s="15"/>
      <c r="B35" s="16" t="s">
        <v>25</v>
      </c>
      <c r="C35" s="28"/>
      <c r="D35" s="19"/>
      <c r="E35" s="19"/>
      <c r="F35" s="24"/>
      <c r="G35" s="20">
        <f>SUM(G34*3.1%)</f>
        <v>256.09318985083758</v>
      </c>
    </row>
    <row r="36" spans="1:7" ht="30.6" customHeight="1" x14ac:dyDescent="0.2">
      <c r="A36" s="15"/>
      <c r="B36" s="23" t="s">
        <v>28</v>
      </c>
      <c r="C36" s="28"/>
      <c r="D36" s="19"/>
      <c r="E36" s="19"/>
      <c r="F36" s="24"/>
      <c r="G36" s="25">
        <f>SUM(G33:G35)</f>
        <v>8732.7398302004349</v>
      </c>
    </row>
    <row r="37" spans="1:7" ht="30.6" customHeight="1" x14ac:dyDescent="0.2">
      <c r="A37" s="15"/>
      <c r="B37" s="16" t="s">
        <v>26</v>
      </c>
      <c r="C37" s="28"/>
      <c r="D37" s="19"/>
      <c r="E37" s="19"/>
      <c r="F37" s="24"/>
      <c r="G37" s="25">
        <f>SUM(G36*0.54%)</f>
        <v>47.156795083082351</v>
      </c>
    </row>
    <row r="38" spans="1:7" ht="30.6" customHeight="1" x14ac:dyDescent="0.2">
      <c r="A38" s="15"/>
      <c r="B38" s="23" t="s">
        <v>29</v>
      </c>
      <c r="C38" s="28"/>
      <c r="D38" s="19"/>
      <c r="E38" s="19"/>
      <c r="F38" s="24"/>
      <c r="G38" s="25">
        <f>SUM(G36:G37)</f>
        <v>8779.896625283518</v>
      </c>
    </row>
    <row r="39" spans="1:7" ht="30.6" customHeight="1" x14ac:dyDescent="0.2">
      <c r="A39" s="15"/>
      <c r="B39" s="16" t="s">
        <v>30</v>
      </c>
      <c r="C39" s="28"/>
      <c r="D39" s="19"/>
      <c r="E39" s="19"/>
      <c r="F39" s="24"/>
      <c r="G39" s="20">
        <f>SUM(G38*2%)</f>
        <v>175.59793250567037</v>
      </c>
    </row>
    <row r="40" spans="1:7" ht="18.600000000000001" customHeight="1" x14ac:dyDescent="0.2">
      <c r="A40" s="15"/>
      <c r="B40" s="23" t="s">
        <v>74</v>
      </c>
      <c r="C40" s="28"/>
      <c r="D40" s="19"/>
      <c r="E40" s="19"/>
      <c r="F40" s="24"/>
      <c r="G40" s="25">
        <f>SUM(G38:G39)</f>
        <v>8955.4945577891885</v>
      </c>
    </row>
    <row r="41" spans="1:7" ht="19.899999999999999" customHeight="1" x14ac:dyDescent="0.2">
      <c r="A41" s="32" t="s">
        <v>65</v>
      </c>
      <c r="B41" s="23" t="s">
        <v>9</v>
      </c>
      <c r="C41" s="28"/>
      <c r="D41" s="19"/>
      <c r="E41" s="19"/>
      <c r="F41" s="24"/>
      <c r="G41" s="26"/>
    </row>
    <row r="42" spans="1:7" ht="16.899999999999999" customHeight="1" x14ac:dyDescent="0.2">
      <c r="A42" s="15" t="s">
        <v>66</v>
      </c>
      <c r="B42" s="16" t="s">
        <v>8</v>
      </c>
      <c r="C42" s="28" t="s">
        <v>17</v>
      </c>
      <c r="D42" s="19"/>
      <c r="E42" s="19"/>
      <c r="F42" s="24"/>
      <c r="G42" s="27">
        <v>85</v>
      </c>
    </row>
    <row r="43" spans="1:7" ht="30.6" customHeight="1" x14ac:dyDescent="0.2">
      <c r="A43" s="15"/>
      <c r="B43" s="23" t="s">
        <v>31</v>
      </c>
      <c r="C43" s="28"/>
      <c r="D43" s="19"/>
      <c r="E43" s="19"/>
      <c r="F43" s="24"/>
      <c r="G43" s="26">
        <f>SUM(G42)</f>
        <v>85</v>
      </c>
    </row>
    <row r="44" spans="1:7" ht="19.899999999999999" customHeight="1" x14ac:dyDescent="0.2">
      <c r="A44" s="15"/>
      <c r="B44" s="16" t="s">
        <v>10</v>
      </c>
      <c r="C44" s="28"/>
      <c r="D44" s="19"/>
      <c r="E44" s="19"/>
      <c r="F44" s="24"/>
      <c r="G44" s="27">
        <f>SUM(G43*2%)</f>
        <v>1.7</v>
      </c>
    </row>
    <row r="45" spans="1:7" ht="18.600000000000001" customHeight="1" x14ac:dyDescent="0.2">
      <c r="A45" s="15"/>
      <c r="B45" s="23" t="s">
        <v>67</v>
      </c>
      <c r="C45" s="28"/>
      <c r="D45" s="19"/>
      <c r="E45" s="19"/>
      <c r="F45" s="24"/>
      <c r="G45" s="26">
        <f>SUM(G43+G44)</f>
        <v>86.7</v>
      </c>
    </row>
    <row r="46" spans="1:7" ht="30.6" customHeight="1" x14ac:dyDescent="0.2">
      <c r="A46" s="15" t="s">
        <v>11</v>
      </c>
      <c r="B46" s="23" t="s">
        <v>68</v>
      </c>
      <c r="C46" s="28"/>
      <c r="D46" s="19"/>
      <c r="E46" s="19"/>
      <c r="F46" s="24"/>
      <c r="G46" s="25">
        <f>SUM(G40+G45)</f>
        <v>9042.1945577891893</v>
      </c>
    </row>
    <row r="47" spans="1:7" ht="30.6" customHeight="1" x14ac:dyDescent="0.2">
      <c r="A47" s="15" t="s">
        <v>12</v>
      </c>
      <c r="B47" s="16" t="s">
        <v>69</v>
      </c>
      <c r="C47" s="28"/>
      <c r="D47" s="19"/>
      <c r="E47" s="19"/>
      <c r="F47" s="24"/>
      <c r="G47" s="25">
        <f>SUM(G46*1.18)</f>
        <v>10669.789578191243</v>
      </c>
    </row>
    <row r="48" spans="1:7" x14ac:dyDescent="0.2">
      <c r="A48" s="6"/>
    </row>
    <row r="49" spans="1:7" x14ac:dyDescent="0.2">
      <c r="A49" s="6"/>
      <c r="C49" s="48"/>
      <c r="D49" s="48"/>
    </row>
    <row r="50" spans="1:7" x14ac:dyDescent="0.2">
      <c r="A50" s="46"/>
      <c r="B50" s="47"/>
      <c r="C50" s="47"/>
      <c r="D50" s="47"/>
      <c r="E50" s="47"/>
      <c r="F50" s="47"/>
      <c r="G50" s="47"/>
    </row>
    <row r="51" spans="1:7" x14ac:dyDescent="0.2">
      <c r="A51" s="6"/>
      <c r="E51" s="44"/>
      <c r="F51" s="44"/>
      <c r="G51" s="44"/>
    </row>
  </sheetData>
  <mergeCells count="14">
    <mergeCell ref="E51:G51"/>
    <mergeCell ref="A4:G4"/>
    <mergeCell ref="A50:G50"/>
    <mergeCell ref="C49:D49"/>
    <mergeCell ref="F2:G2"/>
    <mergeCell ref="B3:F3"/>
    <mergeCell ref="B5:F5"/>
    <mergeCell ref="A7:A9"/>
    <mergeCell ref="B7:B9"/>
    <mergeCell ref="G7:G9"/>
    <mergeCell ref="C7:C9"/>
    <mergeCell ref="D7:D9"/>
    <mergeCell ref="E7:E9"/>
    <mergeCell ref="F7:F9"/>
  </mergeCells>
  <pageMargins left="0.42" right="0.25" top="0.5" bottom="0.52" header="0.3" footer="0.3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Сводный сметный расчет</vt:lpstr>
      <vt:lpstr>'Сводный сметный расчет'!Заголовки_для_печати</vt:lpstr>
      <vt:lpstr>'Сводный сметный расчет'!Область_печати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Бешкок Разиет Хамидовна</dc:creator>
  <cp:lastModifiedBy>rg14</cp:lastModifiedBy>
  <cp:lastPrinted>2020-05-15T09:52:21Z</cp:lastPrinted>
  <dcterms:created xsi:type="dcterms:W3CDTF">2002-03-25T05:35:56Z</dcterms:created>
  <dcterms:modified xsi:type="dcterms:W3CDTF">2020-07-14T12:10:04Z</dcterms:modified>
</cp:coreProperties>
</file>