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trlProps/ctrlProp1.xml" ContentType="application/vnd.ms-excel.contro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codeName="ЭтаКнига" defaultThemeVersion="124226"/>
  <bookViews>
    <workbookView xWindow="15" yWindow="5970" windowWidth="15420" windowHeight="5715"/>
  </bookViews>
  <sheets>
    <sheet name="Мои данные" sheetId="1" r:id="rId1"/>
    <sheet name="Вспомогательный" sheetId="2" state="hidden" r:id="rId2"/>
  </sheets>
  <definedNames>
    <definedName name="_xlnm.Print_Titles" localSheetId="0">'Мои данные'!$15:$15</definedName>
    <definedName name="_xlnm.Print_Area" localSheetId="0">'Мои данные'!$A$1:$N$32</definedName>
  </definedNames>
  <calcPr calcId="125725"/>
</workbook>
</file>

<file path=xl/calcChain.xml><?xml version="1.0" encoding="utf-8"?>
<calcChain xmlns="http://schemas.openxmlformats.org/spreadsheetml/2006/main">
  <c r="N19" i="1"/>
  <c r="N21"/>
  <c r="N22"/>
  <c r="N23"/>
  <c r="N24"/>
  <c r="N25"/>
  <c r="E17"/>
  <c r="E18"/>
  <c r="A12" i="2"/>
  <c r="N18" i="1"/>
  <c r="F18"/>
  <c r="F17"/>
  <c r="N17"/>
  <c r="D18"/>
  <c r="D17"/>
</calcChain>
</file>

<file path=xl/comments1.xml><?xml version="1.0" encoding="utf-8"?>
<comments xmlns="http://schemas.openxmlformats.org/spreadsheetml/2006/main">
  <authors>
    <author>Сергей</author>
    <author>Alex</author>
    <author>Alex Sosedko</author>
  </authors>
  <commentList>
    <comment ref="A2" authorId="0">
      <text>
        <r>
          <rPr>
            <sz val="8"/>
            <color indexed="81"/>
            <rFont val="Tahoma"/>
            <family val="2"/>
            <charset val="204"/>
          </rPr>
          <t xml:space="preserve"> &lt;Основание&gt;</t>
        </r>
      </text>
    </comment>
    <comment ref="A3" authorId="0">
      <text>
        <r>
          <rPr>
            <sz val="8"/>
            <color indexed="81"/>
            <rFont val="Tahoma"/>
            <family val="2"/>
            <charset val="204"/>
          </rPr>
          <t xml:space="preserve"> &lt;Индекс/ЛН расчета&gt;</t>
        </r>
      </text>
    </comment>
    <comment ref="A7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стройки&gt;, &lt;Наименование объекта&gt;, &lt;Наименование локальной сметы&gt;</t>
        </r>
      </text>
    </comment>
    <comment ref="A10" authorId="0">
      <text>
        <r>
          <rPr>
            <sz val="8"/>
            <color indexed="81"/>
            <rFont val="Tahoma"/>
            <family val="2"/>
            <charset val="204"/>
          </rPr>
          <t xml:space="preserve"> &lt;Подрядчик&gt;</t>
        </r>
      </text>
    </comment>
    <comment ref="C12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&lt;Заказчик&gt;</t>
        </r>
      </text>
    </comment>
    <comment ref="A15" authorId="0">
      <text>
        <r>
          <rPr>
            <sz val="8"/>
            <color indexed="81"/>
            <rFont val="Tahoma"/>
            <family val="2"/>
            <charset val="204"/>
          </rPr>
          <t xml:space="preserve"> &lt;Номер позиции по смете&gt;</t>
        </r>
      </text>
    </comment>
    <comment ref="B15" authorId="0">
      <text>
        <r>
          <rPr>
            <sz val="8"/>
            <color indexed="81"/>
            <rFont val="Tahoma"/>
            <family val="2"/>
            <charset val="204"/>
          </rPr>
          <t xml:space="preserve"> &lt;Наименование (текстовая часть) расценки&gt;</t>
        </r>
      </text>
    </comment>
    <comment ref="C15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(код) позиции&gt;
&lt;Комментарии из базы данных к расценке&gt;
Примечание: &lt;Примечание&gt;</t>
        </r>
      </text>
    </comment>
    <comment ref="D15" authorId="0">
      <text>
        <r>
          <rPr>
            <sz val="8"/>
            <color indexed="81"/>
            <rFont val="Tahoma"/>
            <family val="2"/>
            <charset val="204"/>
          </rPr>
          <t xml:space="preserve"> =IF(INDIRECT("H"&amp;ROW())="",INDIRECT("E"&amp;ROW()),"("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"&amp;INDIRECT("G"&amp;ROW()))&lt;Пустой идентификатор&gt;</t>
        </r>
      </text>
    </comment>
    <comment ref="E15" authorId="0">
      <text>
        <r>
          <rPr>
            <sz val="8"/>
            <color indexed="81"/>
            <rFont val="Tahoma"/>
            <family val="2"/>
            <charset val="204"/>
          </rPr>
          <t xml:space="preserve"> =IF(&lt;Пустой идентификатор&gt;&lt;Количество всего (физ. объем) по позиции&gt; = "","0",&lt;Количество всего (физ. объем) по позиции&gt;)</t>
        </r>
      </text>
    </comment>
    <comment ref="F15" authorId="0">
      <text>
        <r>
          <rPr>
            <sz val="8"/>
            <color indexed="81"/>
            <rFont val="Tahoma"/>
            <family val="2"/>
            <charset val="204"/>
          </rPr>
          <t xml:space="preserve"> =IF(INDIRECT("J" &amp; ROW())="текущие цены", IF(INDIRECT("G" &amp; ROW())="", "&lt;ПЗ по позиции на единицу в текущих ценах с учетом всех к-тов&gt;", "&lt;ПЗ по позиции на единицу в текущих ценах&gt;"), IF(INDIRECT("G" &amp; ROW())="", "&lt;ПЗ по позиции на единицу в базисных ценах с учетом всех к-тов&gt;","&lt;ПЗ по позиции на единицу в базисных ценах&gt;")) </t>
        </r>
      </text>
    </comment>
    <comment ref="G15" authorId="0">
      <text>
        <r>
          <rPr>
            <sz val="8"/>
            <color indexed="81"/>
            <rFont val="Tahoma"/>
            <family val="2"/>
            <charset val="204"/>
          </rPr>
          <t xml:space="preserve"> &lt;К-т к позиции на прямые затраты&gt;</t>
        </r>
      </text>
    </comment>
    <comment ref="H15" authorId="0">
      <text>
        <r>
          <rPr>
            <sz val="8"/>
            <color indexed="81"/>
            <rFont val="Tahoma"/>
            <family val="2"/>
            <charset val="204"/>
          </rPr>
          <t xml:space="preserve"> &lt;Формула расчета физ. объема&gt;</t>
        </r>
      </text>
    </comment>
    <comment ref="I15" authorId="0">
      <text>
        <r>
          <rPr>
            <sz val="8"/>
            <color indexed="81"/>
            <rFont val="Tahoma"/>
            <family val="2"/>
            <charset val="204"/>
          </rPr>
          <t xml:space="preserve"> &lt;Формула расчета стоимости единицы&gt;</t>
        </r>
      </text>
    </comment>
    <comment ref="J15" authorId="2">
      <text>
        <r>
          <rPr>
            <b/>
            <sz val="8"/>
            <color indexed="81"/>
            <rFont val="Tahoma"/>
            <family val="2"/>
            <charset val="204"/>
          </rPr>
          <t xml:space="preserve"> &lt;Уровень цен позиции&gt;</t>
        </r>
      </text>
    </comment>
    <comment ref="K15" authorId="2">
      <text>
        <r>
          <rPr>
            <sz val="8"/>
            <color indexed="81"/>
            <rFont val="Tahoma"/>
            <family val="2"/>
            <charset val="204"/>
          </rPr>
          <t xml:space="preserve"> &lt;Обоснование коэффициентов&gt;</t>
        </r>
      </text>
    </comment>
    <comment ref="L1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&lt;Номер раздела&gt;</t>
        </r>
      </text>
    </comment>
    <comment ref="M15" authorId="0">
      <text>
        <r>
          <rPr>
            <sz val="8"/>
            <color indexed="81"/>
            <rFont val="Tahoma"/>
            <family val="2"/>
            <charset val="204"/>
          </rPr>
          <t xml:space="preserve"> &lt;Ед. измерения по расценке&gt;</t>
        </r>
      </text>
    </comment>
    <comment ref="N15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=IF(INDIRECT("J" &amp; ROW())="текущие цены", &lt;ИТОГО ПЗ по позиции в текущих ценах&gt;/1000, &lt;ИТОГО ПЗ по позиции для БИМ&gt;/1000) 
</t>
        </r>
      </text>
    </comment>
    <comment ref="A19" authorId="0">
      <text>
        <r>
          <rPr>
            <sz val="8"/>
            <color indexed="81"/>
            <rFont val="Tahoma"/>
            <family val="2"/>
            <charset val="204"/>
          </rPr>
          <t xml:space="preserve"> &lt;Текстовая часть (итоги)&gt;</t>
        </r>
      </text>
    </comment>
    <comment ref="N19" authorId="0">
      <text>
        <r>
          <rPr>
            <sz val="8"/>
            <color indexed="81"/>
            <rFont val="Tahoma"/>
            <family val="2"/>
            <charset val="204"/>
          </rPr>
          <t xml:space="preserve"> =&lt;Прямые затраты (итоги)&gt;/1000</t>
        </r>
      </text>
    </comment>
    <comment ref="C28" authorId="0">
      <text>
        <r>
          <rPr>
            <sz val="8"/>
            <color indexed="81"/>
            <rFont val="Tahoma"/>
            <family val="2"/>
            <charset val="204"/>
          </rPr>
          <t xml:space="preserve"> &lt;подпись 360 значение&gt;</t>
        </r>
      </text>
    </comment>
    <comment ref="C31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&lt;Составил&gt;</t>
        </r>
      </text>
    </comment>
    <comment ref="A33" authorId="1">
      <text>
        <r>
          <rPr>
            <b/>
            <sz val="8"/>
            <color indexed="81"/>
            <rFont val="Tahoma"/>
            <family val="2"/>
            <charset val="204"/>
          </rPr>
          <t xml:space="preserve"> &lt;Комментарии к смете&gt;</t>
        </r>
      </text>
    </comment>
  </commentList>
</comments>
</file>

<file path=xl/sharedStrings.xml><?xml version="1.0" encoding="utf-8"?>
<sst xmlns="http://schemas.openxmlformats.org/spreadsheetml/2006/main" count="34" uniqueCount="30">
  <si>
    <t>№ пп</t>
  </si>
  <si>
    <t>на проектные (изыскательские)  работы</t>
  </si>
  <si>
    <t>Наименование проектной (изыскательской) организации</t>
  </si>
  <si>
    <t>Наименование организации заказчика</t>
  </si>
  <si>
    <t xml:space="preserve">Главный инженер проекта </t>
  </si>
  <si>
    <t xml:space="preserve">Составитель сметы </t>
  </si>
  <si>
    <t xml:space="preserve">СМЕТА № </t>
  </si>
  <si>
    <t>Характеристика предприятия,
здания, сооружения или вид работ</t>
  </si>
  <si>
    <t>Номер частей, глав, таблиц,
параграфов и пунктов указаний к
разделу справочника базовых цен
на проектные и изыскательские
работы для строителей</t>
  </si>
  <si>
    <t xml:space="preserve">Приложение к Договору № </t>
  </si>
  <si>
    <t>Форма 2п</t>
  </si>
  <si>
    <t>Расчет стоимости: (a+bx)*Kj или
(стоимость
строительно-монтажных
работ)*проц./ 100 или количество * цена, руб.</t>
  </si>
  <si>
    <t>Стоимость работ,    тыс. руб.</t>
  </si>
  <si>
    <t>Раздел 1. Разработка проектной документации Пождепо</t>
  </si>
  <si>
    <t>Пожарное депо с количеством автомашин от 2 до 4</t>
  </si>
  <si>
    <t xml:space="preserve">СБЦ15-7-1-55-А
/Таблица: СБЦ15-7-1-55 параметр: А/ "Объекты нефтеперер.промышл.(2004г.)" </t>
  </si>
  <si>
    <t>1,042*1,04*1,15</t>
  </si>
  <si>
    <t>цены 2001</t>
  </si>
  <si>
    <t>(Ген проектировщик ПЗ=4,2% (ОЗП=4,2%; ЭМ=4,2%; МАТ=4,2%);
ПОС ПЗ=4% (ОЗП=4%; ЭМ=4%; МАТ=4%);
Районный коэфициент ПЗ=1,15 (ОЗП=1,15; ЭМ=1,15; МАТ=1,15))</t>
  </si>
  <si>
    <t>объект</t>
  </si>
  <si>
    <t xml:space="preserve">СБЦ15-7-1-55-Б
/Таблица: СБЦ15-7-1-55 параметр: Б/ "Объекты нефтеперер.промышл.(2004г.)" </t>
  </si>
  <si>
    <t>автомашина</t>
  </si>
  <si>
    <t>Итого прямые затраты по смете в ценах 2001г.</t>
  </si>
  <si>
    <t>Итоги по смете:</t>
  </si>
  <si>
    <t xml:space="preserve">  Проектные работы: Объекты нефтеперерабатывающей промышленности (2004)</t>
  </si>
  <si>
    <t xml:space="preserve">  Итого</t>
  </si>
  <si>
    <t xml:space="preserve">  Индекс перевода в текущие цены 1 206 477,20 * 3,12</t>
  </si>
  <si>
    <t xml:space="preserve">  НДС 18%</t>
  </si>
  <si>
    <t xml:space="preserve">  ВСЕГО по смете</t>
  </si>
  <si>
    <t>Пождепо</t>
  </si>
</sst>
</file>

<file path=xl/styles.xml><?xml version="1.0" encoding="utf-8"?>
<styleSheet xmlns="http://schemas.openxmlformats.org/spreadsheetml/2006/main">
  <numFmts count="1">
    <numFmt numFmtId="164" formatCode="0.000"/>
  </numFmts>
  <fonts count="16">
    <font>
      <sz val="10"/>
      <name val="Arial Cyr"/>
      <charset val="204"/>
    </font>
    <font>
      <sz val="10"/>
      <name val="Arial Cyr"/>
      <charset val="204"/>
    </font>
    <font>
      <b/>
      <sz val="8"/>
      <color indexed="81"/>
      <name val="Tahoma"/>
      <family val="2"/>
      <charset val="204"/>
    </font>
    <font>
      <sz val="8"/>
      <color indexed="81"/>
      <name val="Tahoma"/>
      <family val="2"/>
      <charset val="204"/>
    </font>
    <font>
      <sz val="8"/>
      <name val="Arial Cyr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i/>
      <sz val="10"/>
      <name val="Arial"/>
      <family val="2"/>
      <charset val="204"/>
    </font>
    <font>
      <sz val="9"/>
      <name val="Arial Cyr"/>
      <charset val="204"/>
    </font>
    <font>
      <b/>
      <sz val="10"/>
      <name val="Arial Cyr"/>
      <charset val="204"/>
    </font>
    <font>
      <b/>
      <sz val="11"/>
      <name val="Arial"/>
      <family val="2"/>
      <charset val="204"/>
    </font>
    <font>
      <b/>
      <sz val="11"/>
      <name val="Arial Cyr"/>
      <charset val="204"/>
    </font>
    <font>
      <sz val="8"/>
      <name val="Arial Cy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4">
    <xf numFmtId="0" fontId="0" fillId="0" borderId="0"/>
    <xf numFmtId="0" fontId="5" fillId="0" borderId="1">
      <alignment horizontal="center"/>
    </xf>
    <xf numFmtId="0" fontId="1" fillId="0" borderId="0">
      <alignment vertical="top"/>
    </xf>
    <xf numFmtId="0" fontId="5" fillId="0" borderId="1">
      <alignment horizontal="center"/>
    </xf>
    <xf numFmtId="0" fontId="5" fillId="0" borderId="0">
      <alignment vertical="top"/>
    </xf>
    <xf numFmtId="0" fontId="5" fillId="0" borderId="0">
      <alignment horizontal="right" vertical="top" wrapText="1"/>
    </xf>
    <xf numFmtId="0" fontId="5" fillId="0" borderId="0"/>
    <xf numFmtId="0" fontId="1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5" fillId="0" borderId="1">
      <alignment horizontal="center" wrapText="1"/>
    </xf>
    <xf numFmtId="0" fontId="1" fillId="0" borderId="0">
      <alignment vertical="top"/>
    </xf>
    <xf numFmtId="0" fontId="1" fillId="0" borderId="0"/>
    <xf numFmtId="0" fontId="1" fillId="0" borderId="0"/>
    <xf numFmtId="0" fontId="5" fillId="0" borderId="0"/>
    <xf numFmtId="0" fontId="5" fillId="0" borderId="1">
      <alignment horizontal="center" wrapText="1"/>
    </xf>
    <xf numFmtId="0" fontId="5" fillId="0" borderId="1">
      <alignment horizontal="center"/>
    </xf>
    <xf numFmtId="0" fontId="5" fillId="0" borderId="1">
      <alignment horizontal="center" wrapText="1"/>
    </xf>
    <xf numFmtId="0" fontId="1" fillId="0" borderId="0"/>
    <xf numFmtId="0" fontId="5" fillId="0" borderId="0">
      <alignment horizontal="center"/>
    </xf>
    <xf numFmtId="0" fontId="5" fillId="0" borderId="0">
      <alignment horizontal="left" vertical="top"/>
    </xf>
    <xf numFmtId="0" fontId="5" fillId="0" borderId="0"/>
  </cellStyleXfs>
  <cellXfs count="40">
    <xf numFmtId="0" fontId="0" fillId="0" borderId="0" xfId="0"/>
    <xf numFmtId="0" fontId="6" fillId="0" borderId="0" xfId="0" applyFont="1"/>
    <xf numFmtId="0" fontId="8" fillId="0" borderId="0" xfId="0" applyFont="1"/>
    <xf numFmtId="0" fontId="8" fillId="0" borderId="0" xfId="0" applyFont="1" applyAlignment="1">
      <alignment vertical="top"/>
    </xf>
    <xf numFmtId="0" fontId="8" fillId="0" borderId="0" xfId="0" applyFont="1" applyAlignment="1">
      <alignment horizontal="left" indent="1"/>
    </xf>
    <xf numFmtId="0" fontId="8" fillId="0" borderId="0" xfId="21" applyFont="1" applyBorder="1">
      <alignment horizontal="center"/>
    </xf>
    <xf numFmtId="0" fontId="8" fillId="0" borderId="0" xfId="21" applyFont="1" applyBorder="1" applyAlignment="1">
      <alignment horizontal="right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vertical="top"/>
    </xf>
    <xf numFmtId="0" fontId="8" fillId="0" borderId="0" xfId="22" applyFont="1">
      <alignment horizontal="left" vertical="top"/>
    </xf>
    <xf numFmtId="0" fontId="11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8" fillId="0" borderId="2" xfId="12" applyFont="1" applyBorder="1">
      <alignment horizontal="center" wrapText="1"/>
    </xf>
    <xf numFmtId="49" fontId="8" fillId="0" borderId="1" xfId="0" applyNumberFormat="1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10" fontId="8" fillId="0" borderId="1" xfId="0" applyNumberFormat="1" applyFont="1" applyBorder="1" applyAlignment="1">
      <alignment horizontal="center" vertical="top" wrapText="1"/>
    </xf>
    <xf numFmtId="0" fontId="8" fillId="0" borderId="1" xfId="0" applyNumberFormat="1" applyFont="1" applyBorder="1" applyAlignment="1">
      <alignment horizontal="center" vertical="top" wrapText="1"/>
    </xf>
    <xf numFmtId="164" fontId="8" fillId="0" borderId="1" xfId="0" applyNumberFormat="1" applyFont="1" applyBorder="1" applyAlignment="1">
      <alignment horizontal="right" vertical="top" wrapText="1"/>
    </xf>
    <xf numFmtId="49" fontId="8" fillId="0" borderId="2" xfId="0" applyNumberFormat="1" applyFont="1" applyBorder="1" applyAlignment="1">
      <alignment horizontal="center" vertical="top" wrapText="1"/>
    </xf>
    <xf numFmtId="0" fontId="8" fillId="0" borderId="2" xfId="0" applyFont="1" applyBorder="1" applyAlignment="1">
      <alignment horizontal="left" vertical="top" wrapText="1"/>
    </xf>
    <xf numFmtId="10" fontId="8" fillId="0" borderId="2" xfId="0" applyNumberFormat="1" applyFont="1" applyBorder="1" applyAlignment="1">
      <alignment horizontal="center" vertical="top" wrapText="1"/>
    </xf>
    <xf numFmtId="0" fontId="8" fillId="0" borderId="2" xfId="0" applyNumberFormat="1" applyFont="1" applyBorder="1" applyAlignment="1">
      <alignment horizontal="center" vertical="top" wrapText="1"/>
    </xf>
    <xf numFmtId="164" fontId="8" fillId="0" borderId="2" xfId="0" applyNumberFormat="1" applyFont="1" applyBorder="1" applyAlignment="1">
      <alignment horizontal="right" vertical="top" wrapText="1"/>
    </xf>
    <xf numFmtId="164" fontId="8" fillId="0" borderId="1" xfId="5" applyNumberFormat="1" applyFont="1" applyBorder="1" applyAlignment="1">
      <alignment horizontal="right" vertical="top" wrapText="1"/>
    </xf>
    <xf numFmtId="164" fontId="9" fillId="0" borderId="1" xfId="5" applyNumberFormat="1" applyFont="1" applyBorder="1" applyAlignment="1">
      <alignment horizontal="right" vertical="top" wrapText="1"/>
    </xf>
    <xf numFmtId="0" fontId="9" fillId="0" borderId="1" xfId="5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8" fillId="0" borderId="1" xfId="5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10" fillId="0" borderId="0" xfId="21" applyFont="1" applyBorder="1" applyAlignment="1">
      <alignment horizontal="left" vertical="top" wrapText="1"/>
    </xf>
    <xf numFmtId="0" fontId="8" fillId="0" borderId="0" xfId="21" applyFont="1" applyBorder="1" applyAlignment="1">
      <alignment horizontal="left" wrapText="1"/>
    </xf>
    <xf numFmtId="0" fontId="7" fillId="0" borderId="0" xfId="21" applyFont="1">
      <alignment horizontal="center"/>
    </xf>
    <xf numFmtId="0" fontId="8" fillId="0" borderId="0" xfId="0" applyFont="1" applyAlignment="1">
      <alignment horizontal="center"/>
    </xf>
    <xf numFmtId="0" fontId="9" fillId="0" borderId="0" xfId="21" applyFont="1" applyBorder="1" applyAlignment="1">
      <alignment horizontal="center" vertical="top" wrapText="1"/>
    </xf>
    <xf numFmtId="0" fontId="8" fillId="0" borderId="0" xfId="21" applyFont="1" applyBorder="1" applyAlignment="1">
      <alignment horizontal="left" vertical="top" wrapText="1"/>
    </xf>
    <xf numFmtId="0" fontId="8" fillId="0" borderId="0" xfId="21" applyFont="1" applyBorder="1" applyAlignment="1">
      <alignment horizontal="center" vertical="top" wrapText="1"/>
    </xf>
    <xf numFmtId="49" fontId="13" fillId="0" borderId="1" xfId="0" applyNumberFormat="1" applyFont="1" applyBorder="1" applyAlignment="1">
      <alignment horizontal="left" vertical="top" wrapText="1"/>
    </xf>
    <xf numFmtId="0" fontId="14" fillId="0" borderId="1" xfId="0" applyFont="1" applyBorder="1" applyAlignment="1">
      <alignment horizontal="left" vertical="top" wrapText="1"/>
    </xf>
  </cellXfs>
  <cellStyles count="24">
    <cellStyle name="Акт" xfId="1"/>
    <cellStyle name="АктМТСН" xfId="2"/>
    <cellStyle name="ВедРесурсов" xfId="3"/>
    <cellStyle name="ВедРесурсовАкт" xfId="4"/>
    <cellStyle name="Итоги" xfId="5"/>
    <cellStyle name="ИтогоАктБазЦ" xfId="6"/>
    <cellStyle name="ИтогоАктБИМ" xfId="7"/>
    <cellStyle name="ИтогоАктРесМет" xfId="8"/>
    <cellStyle name="ИтогоБазЦ" xfId="9"/>
    <cellStyle name="ИтогоБИМ" xfId="10"/>
    <cellStyle name="ИтогоРесМет" xfId="11"/>
    <cellStyle name="ЛокСмета" xfId="12"/>
    <cellStyle name="ЛокСмМТСН" xfId="13"/>
    <cellStyle name="М29" xfId="14"/>
    <cellStyle name="ОбСмета" xfId="15"/>
    <cellStyle name="Обычный" xfId="0" builtinId="0"/>
    <cellStyle name="Параметр" xfId="16"/>
    <cellStyle name="ПеременныеСметы" xfId="17"/>
    <cellStyle name="РесСмета" xfId="18"/>
    <cellStyle name="СводкаСтоимРаб" xfId="19"/>
    <cellStyle name="СводРасч" xfId="20"/>
    <cellStyle name="Титул" xfId="21"/>
    <cellStyle name="Хвост" xfId="22"/>
    <cellStyle name="Экспертиза" xfId="2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Button" lockText="1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pageSetUpPr fitToPage="1"/>
  </sheetPr>
  <dimension ref="A1:Y33"/>
  <sheetViews>
    <sheetView showGridLines="0" tabSelected="1" zoomScale="120" zoomScaleNormal="120" workbookViewId="0">
      <selection activeCell="N22" sqref="N22"/>
    </sheetView>
  </sheetViews>
  <sheetFormatPr defaultRowHeight="12.75"/>
  <cols>
    <col min="1" max="1" width="5.7109375" style="1" customWidth="1"/>
    <col min="2" max="3" width="29.42578125" style="1" customWidth="1"/>
    <col min="4" max="4" width="16.85546875" style="1" customWidth="1"/>
    <col min="5" max="10" width="22.140625" style="1" hidden="1" customWidth="1"/>
    <col min="11" max="11" width="73.7109375" style="1" hidden="1" customWidth="1"/>
    <col min="12" max="13" width="15" style="1" hidden="1" customWidth="1"/>
    <col min="14" max="14" width="11.140625" style="1" customWidth="1"/>
    <col min="15" max="16" width="9.140625" style="1" customWidth="1"/>
    <col min="17" max="24" width="9.140625" style="1"/>
    <col min="25" max="25" width="79.28515625" style="13" customWidth="1"/>
    <col min="26" max="16384" width="9.140625" style="1"/>
  </cols>
  <sheetData>
    <row r="1" spans="1:14">
      <c r="A1" s="32"/>
      <c r="B1" s="32"/>
      <c r="C1" s="32"/>
      <c r="D1" s="32"/>
      <c r="N1" s="12" t="s">
        <v>10</v>
      </c>
    </row>
    <row r="2" spans="1:14">
      <c r="A2" s="36" t="s">
        <v>9</v>
      </c>
      <c r="B2" s="36"/>
      <c r="C2" s="36"/>
      <c r="D2" s="36"/>
    </row>
    <row r="3" spans="1:14" ht="15.75">
      <c r="A3" s="33" t="s">
        <v>6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1:14">
      <c r="A4" s="34" t="s">
        <v>1</v>
      </c>
      <c r="B4" s="34"/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</row>
    <row r="5" spans="1:14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</row>
    <row r="6" spans="1:14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</row>
    <row r="7" spans="1:14">
      <c r="A7" s="35" t="s">
        <v>29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</row>
    <row r="8" spans="1:14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</row>
    <row r="9" spans="1:14">
      <c r="A9" s="3" t="s">
        <v>2</v>
      </c>
      <c r="B9" s="2"/>
    </row>
    <row r="10" spans="1:14">
      <c r="A10" s="37"/>
      <c r="B10" s="37"/>
      <c r="C10" s="37"/>
      <c r="D10" s="37"/>
      <c r="E10" s="37"/>
      <c r="F10" s="37"/>
      <c r="G10" s="37"/>
      <c r="H10" s="37"/>
      <c r="I10" s="37"/>
      <c r="J10" s="37"/>
      <c r="K10" s="37"/>
      <c r="L10" s="37"/>
      <c r="M10" s="37"/>
      <c r="N10" s="37"/>
    </row>
    <row r="11" spans="1:14">
      <c r="A11" s="2"/>
      <c r="B11" s="2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>
      <c r="A12" s="3" t="s">
        <v>3</v>
      </c>
      <c r="B12" s="2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</row>
    <row r="13" spans="1:14">
      <c r="A13" s="2"/>
      <c r="B13" s="2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6"/>
    </row>
    <row r="14" spans="1:14" s="8" customFormat="1" ht="100.5" customHeight="1">
      <c r="A14" s="7" t="s">
        <v>0</v>
      </c>
      <c r="B14" s="7" t="s">
        <v>7</v>
      </c>
      <c r="C14" s="7" t="s">
        <v>8</v>
      </c>
      <c r="D14" s="7" t="s">
        <v>11</v>
      </c>
      <c r="E14" s="7"/>
      <c r="F14" s="7"/>
      <c r="G14" s="7"/>
      <c r="H14" s="7"/>
      <c r="I14" s="7"/>
      <c r="J14" s="7"/>
      <c r="K14" s="7"/>
      <c r="L14" s="7"/>
      <c r="M14" s="7"/>
      <c r="N14" s="7" t="s">
        <v>12</v>
      </c>
    </row>
    <row r="15" spans="1:14">
      <c r="A15" s="14">
        <v>1</v>
      </c>
      <c r="B15" s="14">
        <v>2</v>
      </c>
      <c r="C15" s="14">
        <v>3</v>
      </c>
      <c r="D15" s="14">
        <v>4</v>
      </c>
      <c r="E15" s="14"/>
      <c r="F15" s="14"/>
      <c r="G15" s="14"/>
      <c r="H15" s="14"/>
      <c r="I15" s="14"/>
      <c r="J15" s="14"/>
      <c r="K15" s="14"/>
      <c r="L15" s="14"/>
      <c r="M15" s="14"/>
      <c r="N15" s="14">
        <v>5</v>
      </c>
    </row>
    <row r="16" spans="1:14" s="9" customFormat="1" ht="21" customHeight="1">
      <c r="A16" s="38" t="s">
        <v>13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</row>
    <row r="17" spans="1:25" s="10" customFormat="1" ht="51">
      <c r="A17" s="15">
        <v>1</v>
      </c>
      <c r="B17" s="16" t="s">
        <v>14</v>
      </c>
      <c r="C17" s="16" t="s">
        <v>15</v>
      </c>
      <c r="D17" s="17" t="str">
        <f ca="1">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</f>
        <v>1 * 682500 * 1,042*1,04*1,15</v>
      </c>
      <c r="E17" s="18">
        <f>IF( 1 = "","0",1)</f>
        <v>1</v>
      </c>
      <c r="F17" s="18" t="str">
        <f ca="1">IF(INDIRECT("J" &amp; ROW())="текущие цены", IF(INDIRECT("G" &amp; ROW())="", "0", "0"), IF(INDIRECT("G" &amp; ROW())="", "850553.34","682500"))</f>
        <v>682500</v>
      </c>
      <c r="G17" s="18" t="s">
        <v>16</v>
      </c>
      <c r="H17" s="18"/>
      <c r="I17" s="18"/>
      <c r="J17" s="18" t="s">
        <v>17</v>
      </c>
      <c r="K17" s="18" t="s">
        <v>18</v>
      </c>
      <c r="L17" s="18">
        <v>1</v>
      </c>
      <c r="M17" s="18" t="s">
        <v>19</v>
      </c>
      <c r="N17" s="19">
        <f ca="1">IF(INDIRECT("J" &amp; ROW())="текущие цены", 0/1000, 850553.34/1000)</f>
        <v>850.55333999999993</v>
      </c>
      <c r="O17" s="9"/>
      <c r="P17" s="9"/>
      <c r="Q17" s="9"/>
      <c r="R17" s="9"/>
      <c r="S17" s="9"/>
      <c r="Y17" s="9"/>
    </row>
    <row r="18" spans="1:25" ht="51">
      <c r="A18" s="20">
        <v>2</v>
      </c>
      <c r="B18" s="21" t="s">
        <v>14</v>
      </c>
      <c r="C18" s="21" t="s">
        <v>20</v>
      </c>
      <c r="D18" s="22" t="str">
        <f ca="1">IF(INDIRECT("H"&amp;ROW())="",INDIRECT("E"&amp;ROW()),"(" &amp; INDIRECT("H"&amp;ROW())&amp;")")&amp;IF(INDIRECT("F"&amp;ROW())="0", " * 0", IF(INDIRECT("F"&amp;ROW())="", IF(INDIRECT("I"&amp;ROW())=""," "," * "&amp;INDIRECT("I"&amp;ROW())), " * "&amp;INDIRECT("F"&amp;ROW())))&amp;IF(INDIRECT("G"&amp;ROW())="", " ", " * "&amp;INDIRECT("G"&amp;ROW()))</f>
        <v>2 * 142800 * 1,042*1,04*1,15</v>
      </c>
      <c r="E18" s="23">
        <f>IF( 2 = "","0",2)</f>
        <v>2</v>
      </c>
      <c r="F18" s="23" t="str">
        <f ca="1">IF(INDIRECT("J" &amp; ROW())="текущие цены", IF(INDIRECT("G" &amp; ROW())="", "0", "0"), IF(INDIRECT("G" &amp; ROW())="", "177961.93","142800"))</f>
        <v>142800</v>
      </c>
      <c r="G18" s="23" t="s">
        <v>16</v>
      </c>
      <c r="H18" s="23"/>
      <c r="I18" s="23"/>
      <c r="J18" s="23" t="s">
        <v>17</v>
      </c>
      <c r="K18" s="23" t="s">
        <v>18</v>
      </c>
      <c r="L18" s="23">
        <v>1</v>
      </c>
      <c r="M18" s="23" t="s">
        <v>21</v>
      </c>
      <c r="N18" s="24">
        <f ca="1">IF(INDIRECT("J" &amp; ROW())="текущие цены", 0/1000, 355923.86/1000)</f>
        <v>355.92385999999999</v>
      </c>
      <c r="O18" s="9"/>
      <c r="P18" s="9"/>
      <c r="Q18" s="9"/>
      <c r="R18" s="9"/>
      <c r="S18" s="9"/>
    </row>
    <row r="19" spans="1:25">
      <c r="A19" s="29" t="s">
        <v>22</v>
      </c>
      <c r="B19" s="30"/>
      <c r="C19" s="30"/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25">
        <f>1206477.2/1000</f>
        <v>1206.4772</v>
      </c>
      <c r="O19" s="9"/>
      <c r="P19" s="9"/>
      <c r="Q19" s="9"/>
      <c r="R19" s="9"/>
      <c r="S19" s="9"/>
    </row>
    <row r="20" spans="1:25">
      <c r="A20" s="27" t="s">
        <v>23</v>
      </c>
      <c r="B20" s="28"/>
      <c r="C20" s="28"/>
      <c r="D20" s="28"/>
      <c r="E20" s="28"/>
      <c r="F20" s="28"/>
      <c r="G20" s="28"/>
      <c r="H20" s="28"/>
      <c r="I20" s="28"/>
      <c r="J20" s="28"/>
      <c r="K20" s="28"/>
      <c r="L20" s="28"/>
      <c r="M20" s="28"/>
      <c r="N20" s="26"/>
      <c r="O20" s="9"/>
      <c r="P20" s="9"/>
      <c r="Q20" s="9"/>
      <c r="R20" s="9"/>
      <c r="S20" s="9"/>
    </row>
    <row r="21" spans="1:25" ht="27.95" customHeight="1">
      <c r="A21" s="29" t="s">
        <v>24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30"/>
      <c r="N21" s="25">
        <f>1206477.2/1000</f>
        <v>1206.4772</v>
      </c>
      <c r="O21" s="9"/>
      <c r="P21" s="9"/>
      <c r="Q21" s="9"/>
      <c r="R21" s="9"/>
      <c r="S21" s="9"/>
    </row>
    <row r="22" spans="1:25">
      <c r="A22" s="29" t="s">
        <v>25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25">
        <f>1206477.2/1000</f>
        <v>1206.4772</v>
      </c>
      <c r="O22" s="9"/>
      <c r="P22" s="9"/>
      <c r="Q22" s="9"/>
      <c r="R22" s="9"/>
      <c r="S22" s="9"/>
    </row>
    <row r="23" spans="1:25">
      <c r="A23" s="29" t="s">
        <v>26</v>
      </c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25">
        <f>3764208.86/1000</f>
        <v>3764.2088599999997</v>
      </c>
      <c r="O23" s="9"/>
      <c r="P23" s="9"/>
      <c r="Q23" s="9"/>
      <c r="R23" s="9"/>
      <c r="S23" s="9"/>
    </row>
    <row r="24" spans="1:25">
      <c r="A24" s="29" t="s">
        <v>27</v>
      </c>
      <c r="B24" s="30"/>
      <c r="C24" s="30"/>
      <c r="D24" s="30"/>
      <c r="E24" s="30"/>
      <c r="F24" s="30"/>
      <c r="G24" s="30"/>
      <c r="H24" s="30"/>
      <c r="I24" s="30"/>
      <c r="J24" s="30"/>
      <c r="K24" s="30"/>
      <c r="L24" s="30"/>
      <c r="M24" s="30"/>
      <c r="N24" s="25">
        <f>677557.59/1000</f>
        <v>677.55759</v>
      </c>
      <c r="O24" s="9"/>
      <c r="P24" s="9"/>
      <c r="Q24" s="9"/>
      <c r="R24" s="9"/>
      <c r="S24" s="9"/>
    </row>
    <row r="25" spans="1:25">
      <c r="A25" s="27" t="s">
        <v>28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  <c r="N25" s="26">
        <f>4441766.45/1000</f>
        <v>4441.7664500000001</v>
      </c>
      <c r="O25" s="9"/>
      <c r="P25" s="9"/>
      <c r="Q25" s="9"/>
      <c r="R25" s="9"/>
      <c r="S25" s="9"/>
    </row>
    <row r="26" spans="1: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10"/>
      <c r="P26" s="10"/>
      <c r="Q26" s="10"/>
      <c r="R26" s="10"/>
      <c r="S26" s="10"/>
    </row>
    <row r="27" spans="1: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25">
      <c r="A28" s="1" t="s">
        <v>4</v>
      </c>
      <c r="B28" s="2"/>
      <c r="C28" s="11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25"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25"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25">
      <c r="A31" s="1" t="s">
        <v>5</v>
      </c>
      <c r="B31" s="2"/>
      <c r="C31" s="11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3" spans="1:14">
      <c r="A33" s="31"/>
      <c r="B33" s="31"/>
      <c r="C33" s="31"/>
      <c r="D33" s="31"/>
      <c r="E33" s="31"/>
      <c r="F33" s="31"/>
      <c r="G33" s="31"/>
      <c r="H33" s="31"/>
      <c r="I33" s="31"/>
      <c r="J33" s="31"/>
      <c r="K33" s="31"/>
      <c r="L33" s="31"/>
      <c r="M33" s="31"/>
      <c r="N33" s="31"/>
    </row>
  </sheetData>
  <mergeCells count="16">
    <mergeCell ref="A25:M25"/>
    <mergeCell ref="A33:N33"/>
    <mergeCell ref="A1:D1"/>
    <mergeCell ref="A3:N3"/>
    <mergeCell ref="A4:N4"/>
    <mergeCell ref="A7:N7"/>
    <mergeCell ref="C12:N12"/>
    <mergeCell ref="A2:D2"/>
    <mergeCell ref="A10:N10"/>
    <mergeCell ref="A16:N16"/>
    <mergeCell ref="A19:M19"/>
    <mergeCell ref="A20:M20"/>
    <mergeCell ref="A21:M21"/>
    <mergeCell ref="A22:M22"/>
    <mergeCell ref="A23:M23"/>
    <mergeCell ref="A24:M24"/>
  </mergeCells>
  <phoneticPr fontId="4" type="noConversion"/>
  <pageMargins left="0.78740157480314965" right="0.39370078740157483" top="0.39370078740157483" bottom="0.39370078740157483" header="0.23622047244094491" footer="0.23622047244094491"/>
  <pageSetup paperSize="9" scale="97" fitToHeight="30000" orientation="portrait" r:id="rId1"/>
  <headerFooter alignWithMargins="0">
    <oddHeader>&amp;LГРАНД-Смета</oddHeader>
    <oddFooter>&amp;R&amp;P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2"/>
  <dimension ref="A12"/>
  <sheetViews>
    <sheetView workbookViewId="0">
      <selection activeCell="A12" sqref="A12"/>
    </sheetView>
  </sheetViews>
  <sheetFormatPr defaultRowHeight="12.75"/>
  <sheetData>
    <row r="12" spans="1:1">
      <c r="A12">
        <f>MAX('Мои данные'!L:L)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Мои данные</vt:lpstr>
      <vt:lpstr>Вспомогательный</vt:lpstr>
      <vt:lpstr>'Мои данные'!Заголовки_для_печати</vt:lpstr>
      <vt:lpstr>'Мои данные'!Область_печати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Подорванов Максим Александрович</dc:creator>
  <dc:description>17.05.2010</dc:description>
  <cp:lastModifiedBy>ГлушковДН</cp:lastModifiedBy>
  <cp:lastPrinted>2009-09-21T09:31:36Z</cp:lastPrinted>
  <dcterms:created xsi:type="dcterms:W3CDTF">2007-02-21T08:42:24Z</dcterms:created>
  <dcterms:modified xsi:type="dcterms:W3CDTF">2015-08-05T08:19:33Z</dcterms:modified>
</cp:coreProperties>
</file>