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60" windowWidth="18852" windowHeight="8508"/>
  </bookViews>
  <sheets>
    <sheet name="Мои данные" sheetId="8" r:id="rId1"/>
  </sheets>
  <definedNames>
    <definedName name="_xlnm.Print_Titles" localSheetId="0">'Мои данные'!$15:$15</definedName>
    <definedName name="_xlnm.Print_Area" localSheetId="0">'Мои данные'!$A$1:$N$53</definedName>
  </definedNames>
  <calcPr calcId="145621"/>
</workbook>
</file>

<file path=xl/calcChain.xml><?xml version="1.0" encoding="utf-8"?>
<calcChain xmlns="http://schemas.openxmlformats.org/spreadsheetml/2006/main">
  <c r="K41" i="8" l="1"/>
  <c r="K37" i="8"/>
  <c r="K42" i="8" s="1"/>
  <c r="H33" i="8"/>
  <c r="H32" i="8"/>
  <c r="H25" i="8"/>
  <c r="M24" i="8"/>
  <c r="H22" i="8"/>
  <c r="H21" i="8"/>
  <c r="H20" i="8"/>
  <c r="H19" i="8"/>
  <c r="N41" i="8"/>
  <c r="N37" i="8"/>
  <c r="N42" i="8" s="1"/>
  <c r="N43" i="8" l="1"/>
  <c r="N44" i="8" s="1"/>
  <c r="N45" i="8" s="1"/>
  <c r="K43" i="8"/>
  <c r="K44" i="8" s="1"/>
  <c r="K45" i="8" s="1"/>
</calcChain>
</file>

<file path=xl/comments1.xml><?xml version="1.0" encoding="utf-8"?>
<comments xmlns="http://schemas.openxmlformats.org/spreadsheetml/2006/main">
  <authors>
    <author>ГРАНД-Смета Самара</author>
    <author>Сергей</author>
    <author>Andrey</author>
  </authors>
  <commentList>
    <comment ref="A5" authorId="0">
      <text>
        <r>
          <rPr>
            <sz val="9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E9" authorId="0">
      <text>
        <r>
          <rPr>
            <sz val="9"/>
            <color indexed="81"/>
            <rFont val="Tahoma"/>
            <family val="2"/>
            <charset val="204"/>
          </rPr>
          <t xml:space="preserve"> &lt;Основание&gt;</t>
        </r>
      </text>
    </comment>
    <comment ref="A15" authorId="1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15" authorId="1">
      <text>
        <r>
          <rPr>
            <sz val="8"/>
            <color indexed="81"/>
            <rFont val="Tahoma"/>
            <family val="2"/>
            <charset val="204"/>
          </rPr>
          <t xml:space="preserve"> '&lt;Код ресурса&gt;</t>
        </r>
      </text>
    </comment>
    <comment ref="C15" authorId="1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15" authorId="1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</t>
        </r>
      </text>
    </comment>
    <comment ref="E15" authorId="1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15" authorId="1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</t>
        </r>
      </text>
    </comment>
    <comment ref="G15" authorId="1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15" authorId="0">
      <text>
        <r>
          <rPr>
            <sz val="9"/>
            <color indexed="81"/>
            <rFont val="Tahoma"/>
            <family val="2"/>
            <charset val="204"/>
          </rPr>
          <t xml:space="preserve"> &lt;К-т удорожания по позиции (ресурсу)&gt;</t>
        </r>
      </text>
    </comment>
    <comment ref="L15" authorId="0">
      <text>
        <r>
          <rPr>
            <sz val="9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M15" authorId="1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</t>
        </r>
      </text>
    </comment>
    <comment ref="N15" authorId="1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A5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H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N5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</commentList>
</comments>
</file>

<file path=xl/sharedStrings.xml><?xml version="1.0" encoding="utf-8"?>
<sst xmlns="http://schemas.openxmlformats.org/spreadsheetml/2006/main" count="91" uniqueCount="62">
  <si>
    <t>Индекс</t>
  </si>
  <si>
    <t>№ п.п.</t>
  </si>
  <si>
    <t>Наименование</t>
  </si>
  <si>
    <t>2</t>
  </si>
  <si>
    <t>РАЗДЕЛИТЕЛЬНАЯ ВЕДОМОСТЬ</t>
  </si>
  <si>
    <t>Обосно- вание</t>
  </si>
  <si>
    <t>Ед. изм.</t>
  </si>
  <si>
    <t>Общее кол-во</t>
  </si>
  <si>
    <t>Информация по сметной стоимости</t>
  </si>
  <si>
    <t>Стоимость, руб. в  базисных ценах 2001г.</t>
  </si>
  <si>
    <t>Цена за ед. (руб. без НДС)</t>
  </si>
  <si>
    <t>Всего (руб. без НДС)</t>
  </si>
  <si>
    <t>Заказчик</t>
  </si>
  <si>
    <t>Подрядчик</t>
  </si>
  <si>
    <t>Кол-во</t>
  </si>
  <si>
    <t>Стоимость, руб. в текущих ценах</t>
  </si>
  <si>
    <t>Поставщик</t>
  </si>
  <si>
    <t>(наименование работ и затрат)</t>
  </si>
  <si>
    <t>Ресурсы подрядчика</t>
  </si>
  <si>
    <t xml:space="preserve">          Материалы</t>
  </si>
  <si>
    <t xml:space="preserve">                    Материалы - основные ресурсы (80,00%)</t>
  </si>
  <si>
    <t>Прайс-лист</t>
  </si>
  <si>
    <t>Отводы 90-273х8,0мм Ст.20 ГОСТ 17375-2001 (весом 31кг/шт Lраб.=2*3,14*0,375/4=0,59м)</t>
  </si>
  <si>
    <t>шт</t>
  </si>
  <si>
    <t>ФССЦ-23.3.03.02-0163</t>
  </si>
  <si>
    <t>Трубы стальные бесшовные, горячедеформированные со снятой фаской из стали марок 15, 20, 25, наружным диаметром: 273 мм, толщина стенки 8 мм</t>
  </si>
  <si>
    <t>м</t>
  </si>
  <si>
    <t>Закладная конструкция ЗК 14-2-2-02 тип.1б-1 (с краном)</t>
  </si>
  <si>
    <t>т</t>
  </si>
  <si>
    <t>ФССЦ-23.3.03.02-0075</t>
  </si>
  <si>
    <t>Трубы стальные бесшовные, горячедеформированные со снятой фаской из стали марок 15, 20, 25, наружным диаметром: 108 мм, толщина стенки 4 мм</t>
  </si>
  <si>
    <t xml:space="preserve">                    Материалы - малообъемные ресурсы (20,00%)</t>
  </si>
  <si>
    <t>ФССЦ-23.3.03.02-0136</t>
  </si>
  <si>
    <t>Трубы стальные бесшовные, горячедеформированные со снятой фаской из стали марок 15, 20, 25, наружным диаметром: 159 мм, толщина стенки 4,5 мм</t>
  </si>
  <si>
    <t>Пробка 1-М20х1,5-10Г2 ОСТ 26.260.460-99</t>
  </si>
  <si>
    <t>01.7.11.04-0071</t>
  </si>
  <si>
    <t>Проволока сварочная легированная диаметром: 2 мм</t>
  </si>
  <si>
    <t>01.7.11.07-0040</t>
  </si>
  <si>
    <t>Электроды диаметром: 4 мм Э50А</t>
  </si>
  <si>
    <t>Бобышка 1-1 М20х1,5-100 ст.20 ОСТ 26.260.460-99</t>
  </si>
  <si>
    <t>Соединение навертное НСН М20х1,5-14 ст.20</t>
  </si>
  <si>
    <t>Ресурсы заказчика</t>
  </si>
  <si>
    <t>Клапан обратный поворотный фланцевый с ответными фланцами по ГОСТ Р54432-2011, прокладками ПОН и крепежом. Материал корпуса: сталь 25Л_x000D_
Ду 150 мм, РN 1,6 МПа 16с10нж</t>
  </si>
  <si>
    <t>шт.</t>
  </si>
  <si>
    <t>Задвижка клиновая стальная с выдвижным шпинделем фланцевая с _x000D_
ответными фланцами (исп.1) по ГОСТ Р54432-2011, прокладками ПОН и крепежом Материал корпуса: сталь 20Л_x000D_
Класс герметичности затвора - "А" ГОСТ Р54808-2011 150 мм, РN 1,6 МПа 30с41нж</t>
  </si>
  <si>
    <t>Тройник с испытанием на ударную вязкость КСU не ниже 30 Дж/см _x000D_
при температуре минус 40°С_x000D_
Материал: Сталь 20 по ГОСТ 1050-2013_x000D_
273-10,0-219х8,0 (весом 26 кг/шт L=0.38м)</t>
  </si>
  <si>
    <t>Переход с испытанием на ударную вязкость КСU не ниже 30 Дж/см _x000D_
при температуре минус 40°С_x000D_
Материал: Сталь 20 по ГОСТ 1050-2013_x000D_
ПК-38х2,0 – 25х1,6(весом 0,1 кг/шт)</t>
  </si>
  <si>
    <t xml:space="preserve">          Оборудование</t>
  </si>
  <si>
    <t>Насос центробежный консольный  К100-65-250б Q=80м3/час, Н=60м, N=30кВт, v=2900об/мин, U=380Вт. (в комплекте с анкерными  болтами и опорной рамой)</t>
  </si>
  <si>
    <t>Задвижка клиновая стальная с выдвижным шпинделем фланцевая с _x000D_
ответными фланцами (исп.1) по ГОСТ Р54432-2011, прокладками ПОН и крепежом Материал корпуса: сталь 20Л_x000D_
Класс герметичности затвора - "А" ГОСТ Р54808-2011 Ду 200 мм, РN 1,6 МПа 30с41нж</t>
  </si>
  <si>
    <t>по состоянию на март 2017</t>
  </si>
  <si>
    <t xml:space="preserve">Основание: 22/16-0437-Р-012.000.000-НВК-00 </t>
  </si>
  <si>
    <t>на Наружные сети водоснабжения и канализации. Установка ХВО. Замена насоса Н-28/1,2</t>
  </si>
  <si>
    <t>Итого "Оборудование" всего без НДС</t>
  </si>
  <si>
    <t>Итого "Материалы" всего без НДС</t>
  </si>
  <si>
    <t>Итого материалов и оборудования</t>
  </si>
  <si>
    <t>НДС 18%</t>
  </si>
  <si>
    <t>Всего с НДС</t>
  </si>
  <si>
    <t>Заместитель генерального директора по МТО и транспорту ___________________________________  Г.Н. Левина</t>
  </si>
  <si>
    <t>Итого "Материалы"</t>
  </si>
  <si>
    <t>пример</t>
  </si>
  <si>
    <t>________________________________________________________(Ф.И.О.)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</si>
</sst>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9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b/>
      <sz val="14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2" fillId="0" borderId="1">
      <alignment horizontal="center"/>
    </xf>
    <xf numFmtId="0" fontId="2" fillId="0" borderId="1">
      <alignment horizontal="center"/>
    </xf>
    <xf numFmtId="0" fontId="2" fillId="0" borderId="0">
      <alignment horizontal="right" vertical="top" wrapText="1"/>
    </xf>
    <xf numFmtId="4" fontId="4" fillId="0" borderId="0" applyNumberFormat="0" applyFont="0" applyAlignment="0">
      <alignment horizontal="left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0">
      <alignment horizontal="center" vertical="top" wrapText="1"/>
    </xf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</cellStyleXfs>
  <cellXfs count="76">
    <xf numFmtId="0" fontId="0" fillId="0" borderId="0" xfId="0"/>
    <xf numFmtId="49" fontId="6" fillId="0" borderId="0" xfId="12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8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12" applyFont="1">
      <alignment horizontal="center"/>
    </xf>
    <xf numFmtId="0" fontId="8" fillId="0" borderId="0" xfId="3" applyFont="1">
      <alignment horizontal="righ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4" applyNumberFormat="1" applyFont="1" applyAlignment="1">
      <alignment horizontal="right"/>
    </xf>
    <xf numFmtId="0" fontId="8" fillId="0" borderId="0" xfId="4" applyNumberFormat="1" applyFont="1" applyAlignment="1">
      <alignment horizontal="right" vertical="top" wrapText="1"/>
    </xf>
    <xf numFmtId="0" fontId="8" fillId="0" borderId="2" xfId="0" applyFont="1" applyBorder="1" applyAlignment="1">
      <alignment horizontal="center" vertical="justify"/>
    </xf>
    <xf numFmtId="0" fontId="8" fillId="0" borderId="0" xfId="1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49" fontId="8" fillId="0" borderId="1" xfId="2" applyNumberFormat="1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quotePrefix="1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49" fontId="8" fillId="0" borderId="12" xfId="0" quotePrefix="1" applyNumberFormat="1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0" fontId="6" fillId="0" borderId="0" xfId="0" applyFont="1"/>
    <xf numFmtId="0" fontId="6" fillId="0" borderId="3" xfId="0" applyFont="1" applyBorder="1" applyAlignment="1">
      <alignment vertical="top" wrapText="1"/>
    </xf>
    <xf numFmtId="2" fontId="6" fillId="0" borderId="12" xfId="0" applyNumberFormat="1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2" fontId="8" fillId="0" borderId="12" xfId="0" applyNumberFormat="1" applyFont="1" applyBorder="1" applyAlignment="1">
      <alignment horizontal="right" vertical="top" wrapText="1"/>
    </xf>
    <xf numFmtId="0" fontId="13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8" fillId="0" borderId="0" xfId="12" applyFont="1" applyAlignment="1">
      <alignment horizontal="center"/>
    </xf>
    <xf numFmtId="0" fontId="8" fillId="0" borderId="0" xfId="12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12" applyFont="1" applyAlignment="1">
      <alignment horizontal="center"/>
    </xf>
    <xf numFmtId="0" fontId="14" fillId="0" borderId="0" xfId="12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/>
    </xf>
  </cellXfs>
  <cellStyles count="15">
    <cellStyle name="Акт" xfId="1"/>
    <cellStyle name="ВедРесурсов" xfId="2"/>
    <cellStyle name="Итоги" xfId="3"/>
    <cellStyle name="ИтогоРесМет" xfId="4"/>
    <cellStyle name="ЛокСмета" xfId="5"/>
    <cellStyle name="ОбСмета" xfId="6"/>
    <cellStyle name="Обычный" xfId="0" builtinId="0"/>
    <cellStyle name="ПеременныеСметы" xfId="7"/>
    <cellStyle name="РесСмета" xfId="8"/>
    <cellStyle name="СводкаСтоимРаб" xfId="9"/>
    <cellStyle name="СводРасч" xfId="10"/>
    <cellStyle name="Список ресурсов" xfId="11"/>
    <cellStyle name="Титул" xfId="12"/>
    <cellStyle name="Хвост" xfId="13"/>
    <cellStyle name="Экспертиза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Q52"/>
  <sheetViews>
    <sheetView showGridLines="0" tabSelected="1" view="pageBreakPreview" zoomScaleSheetLayoutView="100" workbookViewId="0">
      <selection activeCell="G48" sqref="G48"/>
    </sheetView>
  </sheetViews>
  <sheetFormatPr defaultColWidth="9.109375" defaultRowHeight="13.2" x14ac:dyDescent="0.25"/>
  <cols>
    <col min="1" max="1" width="4.109375" style="2" customWidth="1"/>
    <col min="2" max="2" width="8.88671875" style="5" customWidth="1"/>
    <col min="3" max="3" width="26.33203125" style="2" customWidth="1"/>
    <col min="4" max="4" width="7.109375" style="3" customWidth="1"/>
    <col min="5" max="5" width="7.5546875" style="3" customWidth="1"/>
    <col min="6" max="6" width="8.44140625" style="4" customWidth="1"/>
    <col min="7" max="7" width="11.109375" style="4" customWidth="1"/>
    <col min="8" max="8" width="7.5546875" style="4" customWidth="1"/>
    <col min="9" max="9" width="8.6640625" style="4" customWidth="1"/>
    <col min="10" max="10" width="9.109375" style="4" customWidth="1"/>
    <col min="11" max="11" width="11.33203125" style="4" customWidth="1"/>
    <col min="12" max="12" width="9.5546875" style="4" customWidth="1"/>
    <col min="13" max="13" width="8.109375" style="4" customWidth="1"/>
    <col min="14" max="14" width="11.5546875" style="4" customWidth="1"/>
    <col min="15" max="16384" width="9.109375" style="2"/>
  </cols>
  <sheetData>
    <row r="2" spans="1:14" ht="15.6" x14ac:dyDescent="0.3">
      <c r="A2" s="44" t="s">
        <v>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5.75" customHeight="1" x14ac:dyDescent="0.25">
      <c r="A3" s="48" t="s">
        <v>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x14ac:dyDescent="0.25">
      <c r="A5" s="49" t="s">
        <v>52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3" t="s">
        <v>17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17.399999999999999" x14ac:dyDescent="0.3">
      <c r="A7" s="13"/>
      <c r="B7" s="50" t="s">
        <v>60</v>
      </c>
      <c r="C7" s="5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B8" s="6"/>
      <c r="C8" s="7"/>
      <c r="N8" s="10"/>
    </row>
    <row r="9" spans="1:14" x14ac:dyDescent="0.25">
      <c r="B9" s="1"/>
      <c r="C9" s="3" t="s">
        <v>51</v>
      </c>
      <c r="N9" s="11"/>
    </row>
    <row r="10" spans="1:14" x14ac:dyDescent="0.25">
      <c r="B10" s="1"/>
    </row>
    <row r="11" spans="1:14" s="3" customFormat="1" ht="17.25" customHeight="1" x14ac:dyDescent="0.25">
      <c r="A11" s="60" t="s">
        <v>1</v>
      </c>
      <c r="B11" s="62" t="s">
        <v>5</v>
      </c>
      <c r="C11" s="60" t="s">
        <v>2</v>
      </c>
      <c r="D11" s="60" t="s">
        <v>6</v>
      </c>
      <c r="E11" s="45" t="s">
        <v>8</v>
      </c>
      <c r="F11" s="46"/>
      <c r="G11" s="46"/>
      <c r="H11" s="47"/>
      <c r="I11" s="45" t="s">
        <v>16</v>
      </c>
      <c r="J11" s="46"/>
      <c r="K11" s="46"/>
      <c r="L11" s="46"/>
      <c r="M11" s="46"/>
      <c r="N11" s="47"/>
    </row>
    <row r="12" spans="1:14" s="3" customFormat="1" ht="18" customHeight="1" x14ac:dyDescent="0.25">
      <c r="A12" s="61"/>
      <c r="B12" s="63"/>
      <c r="C12" s="61"/>
      <c r="D12" s="61"/>
      <c r="E12" s="61" t="s">
        <v>7</v>
      </c>
      <c r="F12" s="54" t="s">
        <v>9</v>
      </c>
      <c r="G12" s="55"/>
      <c r="H12" s="56"/>
      <c r="I12" s="51" t="s">
        <v>15</v>
      </c>
      <c r="J12" s="52"/>
      <c r="K12" s="52"/>
      <c r="L12" s="52"/>
      <c r="M12" s="52"/>
      <c r="N12" s="53"/>
    </row>
    <row r="13" spans="1:14" s="3" customFormat="1" ht="14.25" customHeight="1" x14ac:dyDescent="0.25">
      <c r="A13" s="61"/>
      <c r="B13" s="63"/>
      <c r="C13" s="61"/>
      <c r="D13" s="61"/>
      <c r="E13" s="61"/>
      <c r="F13" s="57"/>
      <c r="G13" s="58"/>
      <c r="H13" s="59"/>
      <c r="I13" s="51" t="s">
        <v>12</v>
      </c>
      <c r="J13" s="52"/>
      <c r="K13" s="53"/>
      <c r="L13" s="51" t="s">
        <v>13</v>
      </c>
      <c r="M13" s="52"/>
      <c r="N13" s="53"/>
    </row>
    <row r="14" spans="1:14" s="3" customFormat="1" ht="40.5" customHeight="1" x14ac:dyDescent="0.25">
      <c r="A14" s="61"/>
      <c r="B14" s="63"/>
      <c r="C14" s="61"/>
      <c r="D14" s="61"/>
      <c r="E14" s="61"/>
      <c r="F14" s="12" t="s">
        <v>10</v>
      </c>
      <c r="G14" s="12" t="s">
        <v>11</v>
      </c>
      <c r="H14" s="16" t="s">
        <v>0</v>
      </c>
      <c r="I14" s="9" t="s">
        <v>14</v>
      </c>
      <c r="J14" s="9" t="s">
        <v>10</v>
      </c>
      <c r="K14" s="9" t="s">
        <v>11</v>
      </c>
      <c r="L14" s="9" t="s">
        <v>14</v>
      </c>
      <c r="M14" s="12" t="s">
        <v>10</v>
      </c>
      <c r="N14" s="12" t="s">
        <v>11</v>
      </c>
    </row>
    <row r="15" spans="1:14" s="3" customFormat="1" x14ac:dyDescent="0.25">
      <c r="A15" s="14">
        <v>1</v>
      </c>
      <c r="B15" s="15" t="s">
        <v>3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</row>
    <row r="16" spans="1:14" ht="21" customHeight="1" x14ac:dyDescent="0.25">
      <c r="A16" s="64" t="s">
        <v>18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spans="1:14" ht="21" customHeight="1" x14ac:dyDescent="0.25">
      <c r="A17" s="64" t="s">
        <v>19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ht="21" customHeight="1" x14ac:dyDescent="0.25">
      <c r="A18" s="64" t="s">
        <v>20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spans="1:14" ht="52.8" x14ac:dyDescent="0.25">
      <c r="A19" s="17">
        <v>1</v>
      </c>
      <c r="B19" s="18" t="s">
        <v>21</v>
      </c>
      <c r="C19" s="17" t="s">
        <v>22</v>
      </c>
      <c r="D19" s="19" t="s">
        <v>23</v>
      </c>
      <c r="E19" s="20">
        <v>2</v>
      </c>
      <c r="F19" s="21">
        <v>601.16999999999996</v>
      </c>
      <c r="G19" s="21">
        <v>1202.3399999999999</v>
      </c>
      <c r="H19" s="34">
        <f>M19/F19</f>
        <v>5.5700051566112752</v>
      </c>
      <c r="I19" s="21"/>
      <c r="J19" s="21"/>
      <c r="K19" s="21"/>
      <c r="L19" s="21">
        <v>2</v>
      </c>
      <c r="M19" s="21">
        <v>3348.52</v>
      </c>
      <c r="N19" s="21">
        <v>6697.04</v>
      </c>
    </row>
    <row r="20" spans="1:14" ht="92.4" x14ac:dyDescent="0.25">
      <c r="A20" s="17">
        <v>2</v>
      </c>
      <c r="B20" s="18" t="s">
        <v>24</v>
      </c>
      <c r="C20" s="17" t="s">
        <v>25</v>
      </c>
      <c r="D20" s="19" t="s">
        <v>26</v>
      </c>
      <c r="E20" s="20">
        <v>3.99</v>
      </c>
      <c r="F20" s="21">
        <v>296.10000000000002</v>
      </c>
      <c r="G20" s="21">
        <v>1181.44</v>
      </c>
      <c r="H20" s="34">
        <f t="shared" ref="H20" si="0">M20/F20</f>
        <v>5.5700101317122588</v>
      </c>
      <c r="I20" s="21"/>
      <c r="J20" s="21"/>
      <c r="K20" s="21"/>
      <c r="L20" s="21">
        <v>3.99</v>
      </c>
      <c r="M20" s="21">
        <v>1649.28</v>
      </c>
      <c r="N20" s="21">
        <v>6580.63</v>
      </c>
    </row>
    <row r="21" spans="1:14" ht="39.6" x14ac:dyDescent="0.25">
      <c r="A21" s="17">
        <v>6</v>
      </c>
      <c r="B21" s="18" t="s">
        <v>21</v>
      </c>
      <c r="C21" s="17" t="s">
        <v>27</v>
      </c>
      <c r="D21" s="19" t="s">
        <v>23</v>
      </c>
      <c r="E21" s="20">
        <v>2</v>
      </c>
      <c r="F21" s="21">
        <v>71.569999999999993</v>
      </c>
      <c r="G21" s="21">
        <v>143.13999999999999</v>
      </c>
      <c r="H21" s="34">
        <f>M21/F21</f>
        <v>5.5699315355595926</v>
      </c>
      <c r="I21" s="21"/>
      <c r="J21" s="21"/>
      <c r="K21" s="21"/>
      <c r="L21" s="21">
        <v>2</v>
      </c>
      <c r="M21" s="21">
        <v>398.64</v>
      </c>
      <c r="N21" s="21">
        <v>797.28</v>
      </c>
    </row>
    <row r="22" spans="1:14" ht="92.4" x14ac:dyDescent="0.25">
      <c r="A22" s="22">
        <v>11</v>
      </c>
      <c r="B22" s="23" t="s">
        <v>29</v>
      </c>
      <c r="C22" s="22" t="s">
        <v>30</v>
      </c>
      <c r="D22" s="24" t="s">
        <v>26</v>
      </c>
      <c r="E22" s="25">
        <v>1.05</v>
      </c>
      <c r="F22" s="26">
        <v>81.61</v>
      </c>
      <c r="G22" s="26">
        <v>85.69</v>
      </c>
      <c r="H22" s="37">
        <f>M22/F22</f>
        <v>5.5700281828207325</v>
      </c>
      <c r="I22" s="26"/>
      <c r="J22" s="26"/>
      <c r="K22" s="26"/>
      <c r="L22" s="26">
        <v>1.05</v>
      </c>
      <c r="M22" s="26">
        <v>454.57</v>
      </c>
      <c r="N22" s="26">
        <v>477.3</v>
      </c>
    </row>
    <row r="23" spans="1:14" ht="21" customHeight="1" x14ac:dyDescent="0.25">
      <c r="A23" s="68" t="s">
        <v>31</v>
      </c>
      <c r="B23" s="69"/>
      <c r="C23" s="69"/>
      <c r="D23" s="69"/>
      <c r="E23" s="69"/>
      <c r="F23" s="69"/>
      <c r="G23" s="69"/>
      <c r="H23" s="38"/>
      <c r="I23" s="38"/>
      <c r="J23" s="38"/>
      <c r="K23" s="38"/>
      <c r="L23" s="38"/>
      <c r="M23" s="38"/>
      <c r="N23" s="39"/>
    </row>
    <row r="24" spans="1:14" ht="92.4" x14ac:dyDescent="0.25">
      <c r="A24" s="17">
        <v>12</v>
      </c>
      <c r="B24" s="18" t="s">
        <v>32</v>
      </c>
      <c r="C24" s="17" t="s">
        <v>33</v>
      </c>
      <c r="D24" s="19" t="s">
        <v>26</v>
      </c>
      <c r="E24" s="20">
        <v>0.63</v>
      </c>
      <c r="F24" s="21">
        <v>122.04</v>
      </c>
      <c r="G24" s="21">
        <v>76.89</v>
      </c>
      <c r="H24" s="34">
        <v>5.57</v>
      </c>
      <c r="I24" s="21"/>
      <c r="J24" s="21"/>
      <c r="K24" s="21"/>
      <c r="L24" s="21">
        <v>0.63</v>
      </c>
      <c r="M24" s="21">
        <f>F24*H24</f>
        <v>679.76280000000008</v>
      </c>
      <c r="N24" s="21">
        <v>428.25</v>
      </c>
    </row>
    <row r="25" spans="1:14" ht="26.4" x14ac:dyDescent="0.25">
      <c r="A25" s="17">
        <v>15</v>
      </c>
      <c r="B25" s="18" t="s">
        <v>21</v>
      </c>
      <c r="C25" s="17" t="s">
        <v>34</v>
      </c>
      <c r="D25" s="19" t="s">
        <v>23</v>
      </c>
      <c r="E25" s="20">
        <v>4</v>
      </c>
      <c r="F25" s="21">
        <v>16.190000000000001</v>
      </c>
      <c r="G25" s="21">
        <v>64.760000000000005</v>
      </c>
      <c r="H25" s="34">
        <f>M25/F25</f>
        <v>5.5701050030883259</v>
      </c>
      <c r="I25" s="21"/>
      <c r="J25" s="21"/>
      <c r="K25" s="21"/>
      <c r="L25" s="21">
        <v>4</v>
      </c>
      <c r="M25" s="21">
        <v>90.18</v>
      </c>
      <c r="N25" s="21">
        <v>360.72</v>
      </c>
    </row>
    <row r="26" spans="1:14" ht="39.6" x14ac:dyDescent="0.25">
      <c r="A26" s="17">
        <v>16</v>
      </c>
      <c r="B26" s="18" t="s">
        <v>35</v>
      </c>
      <c r="C26" s="17" t="s">
        <v>36</v>
      </c>
      <c r="D26" s="19" t="s">
        <v>28</v>
      </c>
      <c r="E26" s="20">
        <v>4.0000000000000001E-3</v>
      </c>
      <c r="F26" s="21">
        <v>16136</v>
      </c>
      <c r="G26" s="21">
        <v>64.55</v>
      </c>
      <c r="H26" s="34">
        <v>5.57</v>
      </c>
      <c r="I26" s="21"/>
      <c r="J26" s="21"/>
      <c r="K26" s="21"/>
      <c r="L26" s="21">
        <v>4.0000000000000001E-3</v>
      </c>
      <c r="M26" s="21">
        <v>89877.52</v>
      </c>
      <c r="N26" s="21">
        <v>359.52</v>
      </c>
    </row>
    <row r="27" spans="1:14" ht="26.4" x14ac:dyDescent="0.25">
      <c r="A27" s="17">
        <v>19</v>
      </c>
      <c r="B27" s="18" t="s">
        <v>37</v>
      </c>
      <c r="C27" s="17" t="s">
        <v>38</v>
      </c>
      <c r="D27" s="19" t="s">
        <v>28</v>
      </c>
      <c r="E27" s="20">
        <v>4.8999999999999998E-3</v>
      </c>
      <c r="F27" s="21">
        <v>11524</v>
      </c>
      <c r="G27" s="21">
        <v>56.47</v>
      </c>
      <c r="H27" s="34">
        <v>5.57</v>
      </c>
      <c r="I27" s="21"/>
      <c r="J27" s="21"/>
      <c r="K27" s="21"/>
      <c r="L27" s="21">
        <v>4.8999999999999998E-3</v>
      </c>
      <c r="M27" s="21">
        <v>64188.68</v>
      </c>
      <c r="N27" s="21">
        <v>314.52</v>
      </c>
    </row>
    <row r="28" spans="1:14" ht="26.4" x14ac:dyDescent="0.25">
      <c r="A28" s="17">
        <v>20</v>
      </c>
      <c r="B28" s="18" t="s">
        <v>21</v>
      </c>
      <c r="C28" s="17" t="s">
        <v>39</v>
      </c>
      <c r="D28" s="19" t="s">
        <v>23</v>
      </c>
      <c r="E28" s="20">
        <v>2</v>
      </c>
      <c r="F28" s="21">
        <v>25.21</v>
      </c>
      <c r="G28" s="21">
        <v>50.42</v>
      </c>
      <c r="H28" s="34">
        <v>5.57</v>
      </c>
      <c r="I28" s="21"/>
      <c r="J28" s="21"/>
      <c r="K28" s="21"/>
      <c r="L28" s="21">
        <v>2</v>
      </c>
      <c r="M28" s="21">
        <v>140.41999999999999</v>
      </c>
      <c r="N28" s="21">
        <v>280.83999999999997</v>
      </c>
    </row>
    <row r="29" spans="1:14" ht="26.4" x14ac:dyDescent="0.25">
      <c r="A29" s="17">
        <v>21</v>
      </c>
      <c r="B29" s="18" t="s">
        <v>21</v>
      </c>
      <c r="C29" s="17" t="s">
        <v>40</v>
      </c>
      <c r="D29" s="19" t="s">
        <v>23</v>
      </c>
      <c r="E29" s="20">
        <v>4</v>
      </c>
      <c r="F29" s="21">
        <v>10.79</v>
      </c>
      <c r="G29" s="21">
        <v>43.16</v>
      </c>
      <c r="H29" s="34">
        <v>5.57</v>
      </c>
      <c r="I29" s="21"/>
      <c r="J29" s="21"/>
      <c r="K29" s="21"/>
      <c r="L29" s="21">
        <v>4</v>
      </c>
      <c r="M29" s="21">
        <v>60.1</v>
      </c>
      <c r="N29" s="21">
        <v>240.4</v>
      </c>
    </row>
    <row r="30" spans="1:14" ht="21" customHeight="1" x14ac:dyDescent="0.25">
      <c r="A30" s="72" t="s">
        <v>41</v>
      </c>
      <c r="B30" s="72"/>
      <c r="C30" s="72"/>
      <c r="D30" s="72"/>
      <c r="E30" s="72"/>
      <c r="F30" s="72"/>
      <c r="G30" s="35"/>
      <c r="H30" s="35"/>
      <c r="I30" s="35"/>
      <c r="J30" s="35"/>
      <c r="K30" s="35"/>
      <c r="L30" s="35"/>
      <c r="M30" s="41"/>
      <c r="N30" s="36"/>
    </row>
    <row r="31" spans="1:14" ht="21" customHeight="1" x14ac:dyDescent="0.25">
      <c r="A31" s="72" t="s">
        <v>20</v>
      </c>
      <c r="B31" s="72"/>
      <c r="C31" s="72"/>
      <c r="D31" s="72"/>
      <c r="E31" s="72"/>
      <c r="F31" s="40"/>
      <c r="G31" s="35"/>
      <c r="H31" s="35"/>
      <c r="I31" s="35"/>
      <c r="J31" s="35"/>
      <c r="K31" s="35"/>
      <c r="L31" s="35"/>
      <c r="M31" s="35"/>
      <c r="N31" s="36"/>
    </row>
    <row r="32" spans="1:14" ht="118.8" x14ac:dyDescent="0.25">
      <c r="A32" s="17">
        <v>44</v>
      </c>
      <c r="B32" s="18" t="s">
        <v>21</v>
      </c>
      <c r="C32" s="17" t="s">
        <v>42</v>
      </c>
      <c r="D32" s="19" t="s">
        <v>43</v>
      </c>
      <c r="E32" s="20">
        <v>2</v>
      </c>
      <c r="F32" s="21">
        <v>7880.92</v>
      </c>
      <c r="G32" s="21">
        <v>15761.84</v>
      </c>
      <c r="H32" s="21">
        <f>J32/F32</f>
        <v>5.5699994416895491</v>
      </c>
      <c r="I32" s="21">
        <v>2</v>
      </c>
      <c r="J32" s="21">
        <v>43896.72</v>
      </c>
      <c r="K32" s="21">
        <v>87793.44</v>
      </c>
      <c r="L32" s="21"/>
      <c r="M32" s="21"/>
      <c r="N32" s="21"/>
    </row>
    <row r="33" spans="1:17" ht="158.4" x14ac:dyDescent="0.25">
      <c r="A33" s="17">
        <v>45</v>
      </c>
      <c r="B33" s="18" t="s">
        <v>21</v>
      </c>
      <c r="C33" s="17" t="s">
        <v>44</v>
      </c>
      <c r="D33" s="19" t="s">
        <v>43</v>
      </c>
      <c r="E33" s="20">
        <v>2</v>
      </c>
      <c r="F33" s="21">
        <v>2470.7800000000002</v>
      </c>
      <c r="G33" s="21">
        <v>4941.5600000000004</v>
      </c>
      <c r="H33" s="21">
        <f>J33/F33</f>
        <v>5.5699981382397459</v>
      </c>
      <c r="I33" s="21">
        <v>2</v>
      </c>
      <c r="J33" s="21">
        <v>13762.24</v>
      </c>
      <c r="K33" s="21">
        <v>27524.48</v>
      </c>
      <c r="L33" s="21"/>
      <c r="M33" s="21"/>
      <c r="N33" s="21"/>
    </row>
    <row r="34" spans="1:17" ht="21" customHeight="1" x14ac:dyDescent="0.25">
      <c r="A34" s="70" t="s">
        <v>31</v>
      </c>
      <c r="B34" s="71"/>
      <c r="C34" s="71"/>
      <c r="D34" s="71"/>
      <c r="E34" s="71"/>
      <c r="F34" s="71"/>
      <c r="G34" s="71"/>
      <c r="H34" s="35"/>
      <c r="I34" s="35"/>
      <c r="J34" s="35"/>
      <c r="K34" s="35"/>
      <c r="L34" s="35"/>
      <c r="M34" s="35"/>
      <c r="N34" s="36"/>
    </row>
    <row r="35" spans="1:17" ht="118.8" x14ac:dyDescent="0.25">
      <c r="A35" s="17">
        <v>46</v>
      </c>
      <c r="B35" s="18" t="s">
        <v>21</v>
      </c>
      <c r="C35" s="17" t="s">
        <v>45</v>
      </c>
      <c r="D35" s="19" t="s">
        <v>23</v>
      </c>
      <c r="E35" s="20">
        <v>2</v>
      </c>
      <c r="F35" s="21">
        <v>1235.22</v>
      </c>
      <c r="G35" s="21">
        <v>2470.44</v>
      </c>
      <c r="H35" s="21">
        <v>5.57</v>
      </c>
      <c r="I35" s="21">
        <v>2</v>
      </c>
      <c r="J35" s="21">
        <v>6880.18</v>
      </c>
      <c r="K35" s="21">
        <v>13760.36</v>
      </c>
      <c r="L35" s="21"/>
      <c r="M35" s="21"/>
      <c r="N35" s="21"/>
    </row>
    <row r="36" spans="1:17" ht="118.8" x14ac:dyDescent="0.25">
      <c r="A36" s="17">
        <v>51</v>
      </c>
      <c r="B36" s="18" t="s">
        <v>21</v>
      </c>
      <c r="C36" s="17" t="s">
        <v>46</v>
      </c>
      <c r="D36" s="19" t="s">
        <v>23</v>
      </c>
      <c r="E36" s="20">
        <v>2</v>
      </c>
      <c r="F36" s="21">
        <v>3.75</v>
      </c>
      <c r="G36" s="21">
        <v>7.5</v>
      </c>
      <c r="H36" s="21">
        <v>5.5700200000000004</v>
      </c>
      <c r="I36" s="21">
        <v>2</v>
      </c>
      <c r="J36" s="21">
        <v>20.89</v>
      </c>
      <c r="K36" s="21">
        <v>41.78</v>
      </c>
      <c r="L36" s="21"/>
      <c r="M36" s="21"/>
      <c r="N36" s="21"/>
    </row>
    <row r="37" spans="1:17" ht="12.75" customHeight="1" x14ac:dyDescent="0.25">
      <c r="A37" s="66" t="s">
        <v>59</v>
      </c>
      <c r="B37" s="67"/>
      <c r="C37" s="67"/>
      <c r="D37" s="67"/>
      <c r="E37" s="67"/>
      <c r="F37" s="67"/>
      <c r="G37" s="27"/>
      <c r="H37" s="28"/>
      <c r="I37" s="28"/>
      <c r="J37" s="28"/>
      <c r="K37" s="27">
        <f>SUM(K32:K36)</f>
        <v>129120.06</v>
      </c>
      <c r="L37" s="28"/>
      <c r="M37" s="28"/>
      <c r="N37" s="27">
        <f>SUM(N19:N36)</f>
        <v>16536.5</v>
      </c>
      <c r="O37" s="29"/>
      <c r="P37" s="29"/>
      <c r="Q37" s="29"/>
    </row>
    <row r="38" spans="1:17" ht="21" customHeight="1" x14ac:dyDescent="0.25">
      <c r="A38" s="64" t="s">
        <v>47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1:17" ht="92.4" x14ac:dyDescent="0.25">
      <c r="A39" s="17">
        <v>52</v>
      </c>
      <c r="B39" s="18" t="s">
        <v>21</v>
      </c>
      <c r="C39" s="17" t="s">
        <v>48</v>
      </c>
      <c r="D39" s="19" t="s">
        <v>43</v>
      </c>
      <c r="E39" s="20">
        <v>2</v>
      </c>
      <c r="F39" s="21">
        <v>20739.68</v>
      </c>
      <c r="G39" s="21">
        <v>41479.360000000001</v>
      </c>
      <c r="H39" s="21">
        <v>4.37</v>
      </c>
      <c r="I39" s="21">
        <v>2</v>
      </c>
      <c r="J39" s="21">
        <v>90632.4</v>
      </c>
      <c r="K39" s="21">
        <v>181264.8</v>
      </c>
      <c r="L39" s="21"/>
      <c r="M39" s="21"/>
      <c r="N39" s="21"/>
    </row>
    <row r="40" spans="1:17" ht="158.4" x14ac:dyDescent="0.25">
      <c r="A40" s="22">
        <v>53</v>
      </c>
      <c r="B40" s="23" t="s">
        <v>21</v>
      </c>
      <c r="C40" s="22" t="s">
        <v>49</v>
      </c>
      <c r="D40" s="24" t="s">
        <v>43</v>
      </c>
      <c r="E40" s="25">
        <v>2</v>
      </c>
      <c r="F40" s="26">
        <v>4778.17</v>
      </c>
      <c r="G40" s="26">
        <v>9556.34</v>
      </c>
      <c r="H40" s="26">
        <v>4.37</v>
      </c>
      <c r="I40" s="26">
        <v>2</v>
      </c>
      <c r="J40" s="26">
        <v>20880.599999999999</v>
      </c>
      <c r="K40" s="26">
        <v>41761.199999999997</v>
      </c>
      <c r="L40" s="26"/>
      <c r="M40" s="26"/>
      <c r="N40" s="26"/>
    </row>
    <row r="41" spans="1:17" ht="12.75" customHeight="1" x14ac:dyDescent="0.25">
      <c r="A41" s="66" t="s">
        <v>53</v>
      </c>
      <c r="B41" s="67"/>
      <c r="C41" s="67"/>
      <c r="D41" s="67"/>
      <c r="E41" s="67"/>
      <c r="F41" s="67"/>
      <c r="G41" s="27"/>
      <c r="H41" s="28"/>
      <c r="I41" s="28"/>
      <c r="J41" s="28"/>
      <c r="K41" s="27">
        <f>SUM(K39:K40)</f>
        <v>223026</v>
      </c>
      <c r="L41" s="28"/>
      <c r="M41" s="28"/>
      <c r="N41" s="27">
        <f>N40+N39</f>
        <v>0</v>
      </c>
      <c r="O41" s="29"/>
      <c r="P41" s="29"/>
      <c r="Q41" s="29"/>
    </row>
    <row r="42" spans="1:17" ht="12.75" customHeight="1" x14ac:dyDescent="0.25">
      <c r="A42" s="66" t="s">
        <v>54</v>
      </c>
      <c r="B42" s="67"/>
      <c r="C42" s="67"/>
      <c r="D42" s="67"/>
      <c r="E42" s="67"/>
      <c r="F42" s="67"/>
      <c r="G42" s="27"/>
      <c r="H42" s="28"/>
      <c r="I42" s="28"/>
      <c r="J42" s="28"/>
      <c r="K42" s="27">
        <f>K37</f>
        <v>129120.06</v>
      </c>
      <c r="L42" s="28"/>
      <c r="M42" s="28"/>
      <c r="N42" s="27">
        <f>N37</f>
        <v>16536.5</v>
      </c>
      <c r="O42" s="29"/>
      <c r="P42" s="29"/>
      <c r="Q42" s="29"/>
    </row>
    <row r="43" spans="1:17" ht="12.75" customHeight="1" x14ac:dyDescent="0.25">
      <c r="A43" s="73" t="s">
        <v>55</v>
      </c>
      <c r="B43" s="74"/>
      <c r="C43" s="74"/>
      <c r="D43" s="74"/>
      <c r="E43" s="74"/>
      <c r="F43" s="74"/>
      <c r="G43" s="27"/>
      <c r="H43" s="28"/>
      <c r="I43" s="28"/>
      <c r="J43" s="28"/>
      <c r="K43" s="27">
        <f>K42+K41</f>
        <v>352146.06</v>
      </c>
      <c r="L43" s="28"/>
      <c r="M43" s="28"/>
      <c r="N43" s="27">
        <f>N42+N41</f>
        <v>16536.5</v>
      </c>
      <c r="O43" s="29"/>
      <c r="P43" s="29"/>
      <c r="Q43" s="29"/>
    </row>
    <row r="44" spans="1:17" ht="12.75" customHeight="1" x14ac:dyDescent="0.25">
      <c r="A44" s="30"/>
      <c r="B44" s="74" t="s">
        <v>56</v>
      </c>
      <c r="C44" s="74"/>
      <c r="D44" s="74"/>
      <c r="E44" s="74"/>
      <c r="F44" s="74"/>
      <c r="G44" s="27"/>
      <c r="H44" s="28"/>
      <c r="I44" s="28"/>
      <c r="J44" s="28"/>
      <c r="K44" s="31">
        <f>K43*18%</f>
        <v>63386.290799999995</v>
      </c>
      <c r="L44" s="28"/>
      <c r="M44" s="28"/>
      <c r="N44" s="31">
        <f>N43*18%</f>
        <v>2976.5699999999997</v>
      </c>
      <c r="O44" s="29"/>
      <c r="P44" s="29"/>
      <c r="Q44" s="29"/>
    </row>
    <row r="45" spans="1:17" ht="12.75" customHeight="1" x14ac:dyDescent="0.25">
      <c r="A45" s="75" t="s">
        <v>57</v>
      </c>
      <c r="B45" s="75"/>
      <c r="C45" s="75"/>
      <c r="D45" s="75"/>
      <c r="E45" s="75"/>
      <c r="F45" s="75"/>
      <c r="G45" s="27"/>
      <c r="H45" s="28"/>
      <c r="I45" s="28"/>
      <c r="J45" s="28"/>
      <c r="K45" s="32">
        <f>K43+K44</f>
        <v>415532.35080000001</v>
      </c>
      <c r="L45" s="28"/>
      <c r="M45" s="28"/>
      <c r="N45" s="33">
        <f>N43+N44</f>
        <v>19513.07</v>
      </c>
      <c r="O45" s="29"/>
      <c r="P45" s="29"/>
      <c r="Q45" s="29"/>
    </row>
    <row r="46" spans="1:17" ht="12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12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ht="12.75" customHeight="1" x14ac:dyDescent="0.25">
      <c r="A48"/>
      <c r="B48" s="5" t="s">
        <v>61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ht="12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ht="12.75" customHeight="1" x14ac:dyDescent="0.25">
      <c r="A51" s="8"/>
      <c r="B51" s="5" t="s">
        <v>58</v>
      </c>
      <c r="C51"/>
      <c r="D51"/>
      <c r="E51"/>
      <c r="F51"/>
      <c r="G51"/>
      <c r="H51"/>
      <c r="I51"/>
      <c r="J51"/>
      <c r="K51"/>
      <c r="L51"/>
      <c r="M51"/>
      <c r="N51" s="8"/>
      <c r="O51"/>
      <c r="P51"/>
      <c r="Q51"/>
    </row>
    <row r="52" spans="1:17" ht="12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</sheetData>
  <mergeCells count="31">
    <mergeCell ref="A41:F41"/>
    <mergeCell ref="A42:F42"/>
    <mergeCell ref="A43:F43"/>
    <mergeCell ref="B44:F44"/>
    <mergeCell ref="A45:F45"/>
    <mergeCell ref="A38:N38"/>
    <mergeCell ref="A37:F37"/>
    <mergeCell ref="A16:N16"/>
    <mergeCell ref="A17:N17"/>
    <mergeCell ref="A18:N18"/>
    <mergeCell ref="A23:G23"/>
    <mergeCell ref="A34:G34"/>
    <mergeCell ref="A30:F30"/>
    <mergeCell ref="A31:E31"/>
    <mergeCell ref="I13:K13"/>
    <mergeCell ref="L13:N13"/>
    <mergeCell ref="I12:N12"/>
    <mergeCell ref="F12:H13"/>
    <mergeCell ref="A11:A14"/>
    <mergeCell ref="B11:B14"/>
    <mergeCell ref="C11:C14"/>
    <mergeCell ref="D11:D14"/>
    <mergeCell ref="E12:E14"/>
    <mergeCell ref="E11:H11"/>
    <mergeCell ref="A4:N4"/>
    <mergeCell ref="A6:N6"/>
    <mergeCell ref="A2:N2"/>
    <mergeCell ref="I11:N11"/>
    <mergeCell ref="A3:N3"/>
    <mergeCell ref="A5:N5"/>
    <mergeCell ref="B7:C7"/>
  </mergeCells>
  <phoneticPr fontId="1" type="noConversion"/>
  <pageMargins left="0.78740157480314965" right="0.39370078740157483" top="0.39370078740157483" bottom="0.39370078740157483" header="0.23622047244094491" footer="0.23622047244094491"/>
  <pageSetup paperSize="9" scale="98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Казаева Ю.В.</dc:creator>
  <cp:keywords>12.03.2008</cp:keywords>
  <cp:lastModifiedBy>Admin</cp:lastModifiedBy>
  <cp:lastPrinted>2016-12-05T08:01:40Z</cp:lastPrinted>
  <dcterms:created xsi:type="dcterms:W3CDTF">2003-01-28T12:33:10Z</dcterms:created>
  <dcterms:modified xsi:type="dcterms:W3CDTF">2018-02-08T05:08:23Z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