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Мои документы\Калькуляции\"/>
    </mc:Choice>
  </mc:AlternateContent>
  <bookViews>
    <workbookView xWindow="120" yWindow="120" windowWidth="12120" windowHeight="906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27" i="1" l="1"/>
  <c r="F25" i="1"/>
  <c r="F52" i="1" l="1"/>
  <c r="F17" i="1" l="1"/>
  <c r="F42" i="1"/>
  <c r="F37" i="1"/>
  <c r="F36" i="1"/>
  <c r="F35" i="1"/>
  <c r="F34" i="1"/>
  <c r="F43" i="1"/>
  <c r="F32" i="1"/>
  <c r="F33" i="1"/>
  <c r="F38" i="1"/>
  <c r="F39" i="1"/>
  <c r="F40" i="1"/>
  <c r="F41" i="1"/>
  <c r="F44" i="1"/>
  <c r="F45" i="1" l="1"/>
  <c r="F46" i="1" s="1"/>
  <c r="F15" i="1" s="1"/>
  <c r="F18" i="1"/>
  <c r="F20" i="1"/>
  <c r="F24" i="1" l="1"/>
  <c r="F26" i="1" s="1"/>
  <c r="F28" i="1" l="1"/>
</calcChain>
</file>

<file path=xl/sharedStrings.xml><?xml version="1.0" encoding="utf-8"?>
<sst xmlns="http://schemas.openxmlformats.org/spreadsheetml/2006/main" count="97" uniqueCount="72">
  <si>
    <t>№ п/п</t>
  </si>
  <si>
    <t>Наименование материалов</t>
  </si>
  <si>
    <t>Ед. изм.</t>
  </si>
  <si>
    <t>Кол-во</t>
  </si>
  <si>
    <t>Цена</t>
  </si>
  <si>
    <t>Сумма</t>
  </si>
  <si>
    <t>1.</t>
  </si>
  <si>
    <t>кг</t>
  </si>
  <si>
    <t>2.</t>
  </si>
  <si>
    <t>3.</t>
  </si>
  <si>
    <t>4.</t>
  </si>
  <si>
    <t>5.</t>
  </si>
  <si>
    <t>6.</t>
  </si>
  <si>
    <t>шт</t>
  </si>
  <si>
    <t>Итого:</t>
  </si>
  <si>
    <t>Всего:</t>
  </si>
  <si>
    <t>"УТВЕРЖДАЮ"</t>
  </si>
  <si>
    <t>Наименование и характеристика изделия</t>
  </si>
  <si>
    <t>Наименование статей</t>
  </si>
  <si>
    <t>Материалы</t>
  </si>
  <si>
    <t>Энергия для технологических целей</t>
  </si>
  <si>
    <t>Зарплата основная</t>
  </si>
  <si>
    <t>Премия</t>
  </si>
  <si>
    <t>Зарплата дополнительная</t>
  </si>
  <si>
    <t>Отчисление на социальное страхование</t>
  </si>
  <si>
    <t>7.</t>
  </si>
  <si>
    <t>Расх. на содерж. и эксплуатацию оборудования</t>
  </si>
  <si>
    <t xml:space="preserve">8. </t>
  </si>
  <si>
    <t>Цеховые расходы</t>
  </si>
  <si>
    <t xml:space="preserve">9. </t>
  </si>
  <si>
    <t>Общезаводские расходы</t>
  </si>
  <si>
    <t>10.</t>
  </si>
  <si>
    <t>Итого заводская себестоимость</t>
  </si>
  <si>
    <t>11.</t>
  </si>
  <si>
    <t>Накладные расходы</t>
  </si>
  <si>
    <t>12.</t>
  </si>
  <si>
    <t>Всего полная себестоимость</t>
  </si>
  <si>
    <t>13.</t>
  </si>
  <si>
    <t>Накопления</t>
  </si>
  <si>
    <t>14.</t>
  </si>
  <si>
    <t>Себ-ть</t>
  </si>
  <si>
    <t>Калькуляция себестоимости единицы изделия</t>
  </si>
  <si>
    <t>1. Сводная.</t>
  </si>
  <si>
    <t>2. Материалы.</t>
  </si>
  <si>
    <t>ТЗР 5%</t>
  </si>
  <si>
    <t>3. Основная зарплата и трудозатраты.</t>
  </si>
  <si>
    <t xml:space="preserve">                                                Наименование </t>
  </si>
  <si>
    <t xml:space="preserve">Трудозатраты (чел/час)   </t>
  </si>
  <si>
    <t>Среднемес. зарплата (руб.)</t>
  </si>
  <si>
    <t>Среднегодовой фонд рабочего времени (час)</t>
  </si>
  <si>
    <t xml:space="preserve">                  Итого (руб.):</t>
  </si>
  <si>
    <t>без учета НДС.</t>
  </si>
  <si>
    <t>Отпускная цена без учета НДС-18%</t>
  </si>
  <si>
    <t xml:space="preserve">растворитель </t>
  </si>
  <si>
    <t>л</t>
  </si>
  <si>
    <t>Ст. лист. б-1,5мм</t>
  </si>
  <si>
    <t>Ст.круг. Ф10мм</t>
  </si>
  <si>
    <t>гайка М10</t>
  </si>
  <si>
    <t>шайба М10</t>
  </si>
  <si>
    <t>электроды</t>
  </si>
  <si>
    <t>шпатлевка ЭП-0010</t>
  </si>
  <si>
    <t>отвердитель №1</t>
  </si>
  <si>
    <t>8.</t>
  </si>
  <si>
    <t>эмаль ЭП 5285</t>
  </si>
  <si>
    <t>9.</t>
  </si>
  <si>
    <t>отвердитель ПЭПА</t>
  </si>
  <si>
    <t>уайт-спирит</t>
  </si>
  <si>
    <t>круг отрезной</t>
  </si>
  <si>
    <t xml:space="preserve">Отпускная цена 1 изделия  -   руб. </t>
  </si>
  <si>
    <r>
      <t xml:space="preserve">Количество изделий - </t>
    </r>
    <r>
      <rPr>
        <sz val="10"/>
        <rFont val="Times New Roman"/>
        <family val="1"/>
        <charset val="204"/>
      </rPr>
      <t xml:space="preserve"> шт.</t>
    </r>
  </si>
  <si>
    <t>№</t>
  </si>
  <si>
    <t>Короб ККБ-П-0,65/0,6-2.130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</si>
</sst>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 Cyr"/>
      <charset val="204"/>
    </font>
    <font>
      <sz val="10"/>
      <name val="Times New Roman"/>
      <family val="1"/>
    </font>
    <font>
      <sz val="11"/>
      <name val="Arial Cyr"/>
      <charset val="204"/>
    </font>
    <font>
      <sz val="10"/>
      <name val="Arial Cyr"/>
      <charset val="204"/>
    </font>
    <font>
      <b/>
      <sz val="10"/>
      <name val="Times New Roman"/>
      <family val="1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</font>
    <font>
      <b/>
      <sz val="1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2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7" fillId="0" borderId="0" xfId="0" applyFont="1"/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4" fillId="0" borderId="2" xfId="0" applyFont="1" applyBorder="1" applyAlignment="1">
      <alignment horizontal="right"/>
    </xf>
    <xf numFmtId="0" fontId="8" fillId="0" borderId="3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/>
    <xf numFmtId="2" fontId="3" fillId="0" borderId="1" xfId="0" applyNumberFormat="1" applyFont="1" applyBorder="1" applyAlignment="1"/>
    <xf numFmtId="2" fontId="8" fillId="0" borderId="1" xfId="0" applyNumberFormat="1" applyFont="1" applyBorder="1" applyAlignment="1"/>
    <xf numFmtId="2" fontId="1" fillId="0" borderId="0" xfId="0" applyNumberFormat="1" applyFont="1" applyBorder="1" applyAlignment="1"/>
    <xf numFmtId="164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2" fontId="1" fillId="0" borderId="1" xfId="0" applyNumberFormat="1" applyFont="1" applyBorder="1" applyAlignment="1">
      <alignment horizontal="center"/>
    </xf>
    <xf numFmtId="0" fontId="1" fillId="0" borderId="5" xfId="0" applyFont="1" applyBorder="1" applyAlignment="1">
      <alignment horizontal="right"/>
    </xf>
    <xf numFmtId="0" fontId="1" fillId="0" borderId="1" xfId="0" applyFont="1" applyBorder="1"/>
    <xf numFmtId="0" fontId="1" fillId="0" borderId="6" xfId="0" applyFont="1" applyBorder="1" applyAlignment="1">
      <alignment horizontal="center"/>
    </xf>
    <xf numFmtId="0" fontId="1" fillId="0" borderId="4" xfId="0" applyFont="1" applyBorder="1"/>
    <xf numFmtId="0" fontId="1" fillId="0" borderId="6" xfId="0" applyFont="1" applyBorder="1"/>
    <xf numFmtId="1" fontId="1" fillId="0" borderId="5" xfId="0" applyNumberFormat="1" applyFont="1" applyBorder="1" applyAlignment="1">
      <alignment horizontal="right"/>
    </xf>
    <xf numFmtId="0" fontId="1" fillId="0" borderId="0" xfId="0" applyFont="1" applyBorder="1"/>
    <xf numFmtId="1" fontId="1" fillId="0" borderId="0" xfId="0" applyNumberFormat="1" applyFont="1" applyBorder="1" applyAlignment="1">
      <alignment horizontal="right"/>
    </xf>
    <xf numFmtId="2" fontId="1" fillId="0" borderId="0" xfId="0" applyNumberFormat="1" applyFont="1" applyBorder="1" applyAlignment="1">
      <alignment horizontal="right"/>
    </xf>
    <xf numFmtId="0" fontId="8" fillId="0" borderId="0" xfId="0" applyFont="1"/>
    <xf numFmtId="0" fontId="1" fillId="0" borderId="4" xfId="0" applyFont="1" applyBorder="1" applyAlignment="1"/>
    <xf numFmtId="0" fontId="4" fillId="0" borderId="6" xfId="0" applyFont="1" applyBorder="1" applyAlignment="1"/>
    <xf numFmtId="0" fontId="4" fillId="0" borderId="5" xfId="0" applyFont="1" applyBorder="1" applyAlignment="1"/>
    <xf numFmtId="0" fontId="1" fillId="0" borderId="2" xfId="0" applyFont="1" applyBorder="1" applyAlignment="1"/>
    <xf numFmtId="0" fontId="1" fillId="0" borderId="9" xfId="0" applyFont="1" applyBorder="1" applyAlignment="1"/>
    <xf numFmtId="0" fontId="1" fillId="0" borderId="10" xfId="0" applyFont="1" applyBorder="1" applyAlignment="1"/>
    <xf numFmtId="0" fontId="1" fillId="0" borderId="7" xfId="0" applyFont="1" applyBorder="1" applyAlignment="1"/>
    <xf numFmtId="0" fontId="1" fillId="0" borderId="8" xfId="0" applyFont="1" applyBorder="1" applyAlignment="1"/>
    <xf numFmtId="0" fontId="1" fillId="0" borderId="3" xfId="0" applyFont="1" applyBorder="1" applyAlignment="1"/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" fillId="2" borderId="1" xfId="0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tabSelected="1" view="pageBreakPreview" topLeftCell="A7" zoomScale="110" zoomScaleNormal="100" zoomScaleSheetLayoutView="110" workbookViewId="0">
      <selection activeCell="F28" sqref="F28"/>
    </sheetView>
  </sheetViews>
  <sheetFormatPr defaultRowHeight="12.75" x14ac:dyDescent="0.2"/>
  <cols>
    <col min="1" max="1" width="7.5703125" customWidth="1"/>
    <col min="2" max="2" width="43.5703125" customWidth="1"/>
    <col min="5" max="5" width="12" customWidth="1"/>
    <col min="6" max="6" width="10.7109375" customWidth="1"/>
  </cols>
  <sheetData>
    <row r="1" spans="1:11" s="9" customFormat="1" ht="14.25" x14ac:dyDescent="0.2">
      <c r="A1" s="62"/>
      <c r="B1" s="62"/>
      <c r="C1" s="57" t="s">
        <v>16</v>
      </c>
      <c r="D1" s="57"/>
      <c r="E1" s="57"/>
      <c r="F1" s="57"/>
    </row>
    <row r="2" spans="1:11" s="9" customFormat="1" ht="15" x14ac:dyDescent="0.25">
      <c r="A2" s="63"/>
      <c r="B2" s="63"/>
      <c r="C2" s="57"/>
      <c r="D2" s="57"/>
      <c r="E2" s="57"/>
      <c r="F2" s="57"/>
    </row>
    <row r="3" spans="1:11" s="9" customFormat="1" ht="15" x14ac:dyDescent="0.25">
      <c r="A3" s="63"/>
      <c r="B3" s="63"/>
      <c r="C3" s="57"/>
      <c r="D3" s="57"/>
      <c r="E3" s="57"/>
      <c r="F3" s="57"/>
    </row>
    <row r="4" spans="1:11" s="9" customFormat="1" ht="14.25" x14ac:dyDescent="0.2">
      <c r="A4" s="62"/>
      <c r="B4" s="62"/>
      <c r="C4" s="57"/>
      <c r="D4" s="57"/>
      <c r="E4" s="57"/>
      <c r="F4" s="57"/>
    </row>
    <row r="5" spans="1:11" s="4" customFormat="1" x14ac:dyDescent="0.2">
      <c r="A5" s="10"/>
      <c r="B5" s="10"/>
      <c r="C5" s="11"/>
      <c r="D5" s="11"/>
      <c r="E5" s="11"/>
      <c r="F5" s="11"/>
    </row>
    <row r="6" spans="1:11" s="3" customFormat="1" x14ac:dyDescent="0.2">
      <c r="A6" s="12"/>
      <c r="B6" s="58" t="s">
        <v>41</v>
      </c>
      <c r="C6" s="58"/>
      <c r="D6" s="58"/>
      <c r="E6" s="58"/>
      <c r="F6" s="13"/>
    </row>
    <row r="7" spans="1:11" s="14" customFormat="1" x14ac:dyDescent="0.2">
      <c r="A7" s="3"/>
      <c r="B7" s="58" t="s">
        <v>70</v>
      </c>
      <c r="C7" s="58"/>
      <c r="D7" s="58"/>
      <c r="E7" s="58"/>
    </row>
    <row r="8" spans="1:11" s="3" customFormat="1" x14ac:dyDescent="0.2">
      <c r="A8" s="14"/>
      <c r="B8" s="2"/>
      <c r="C8" s="2"/>
      <c r="D8" s="2"/>
      <c r="E8" s="2"/>
    </row>
    <row r="9" spans="1:11" s="4" customFormat="1" x14ac:dyDescent="0.2">
      <c r="A9" s="67" t="s">
        <v>17</v>
      </c>
      <c r="B9" s="67"/>
      <c r="C9" s="43" t="s">
        <v>69</v>
      </c>
      <c r="D9" s="44"/>
      <c r="E9" s="44"/>
      <c r="F9" s="45"/>
    </row>
    <row r="10" spans="1:11" s="3" customFormat="1" ht="15.75" customHeight="1" x14ac:dyDescent="0.2">
      <c r="A10" s="17"/>
      <c r="B10" s="18" t="s">
        <v>71</v>
      </c>
      <c r="C10" s="46" t="s">
        <v>68</v>
      </c>
      <c r="D10" s="47"/>
      <c r="E10" s="47"/>
      <c r="F10" s="48"/>
    </row>
    <row r="11" spans="1:11" s="3" customFormat="1" ht="12.75" customHeight="1" x14ac:dyDescent="0.2">
      <c r="A11" s="59"/>
      <c r="B11" s="60"/>
      <c r="C11" s="49" t="s">
        <v>51</v>
      </c>
      <c r="D11" s="50"/>
      <c r="E11" s="50"/>
      <c r="F11" s="51"/>
    </row>
    <row r="12" spans="1:11" s="3" customFormat="1" ht="12.75" customHeight="1" x14ac:dyDescent="0.2">
      <c r="A12" s="19"/>
      <c r="B12" s="20"/>
      <c r="C12" s="21"/>
      <c r="D12" s="21"/>
      <c r="E12" s="21"/>
      <c r="F12" s="21"/>
    </row>
    <row r="13" spans="1:11" s="3" customFormat="1" x14ac:dyDescent="0.2">
      <c r="B13" s="56" t="s">
        <v>42</v>
      </c>
      <c r="C13" s="56"/>
      <c r="D13" s="56"/>
      <c r="E13" s="52"/>
      <c r="F13" s="52"/>
    </row>
    <row r="14" spans="1:11" s="4" customFormat="1" x14ac:dyDescent="0.2">
      <c r="A14" s="15" t="s">
        <v>0</v>
      </c>
      <c r="B14" s="68" t="s">
        <v>18</v>
      </c>
      <c r="C14" s="69"/>
      <c r="D14" s="69"/>
      <c r="E14" s="70"/>
      <c r="F14" s="15" t="s">
        <v>40</v>
      </c>
    </row>
    <row r="15" spans="1:11" s="2" customFormat="1" x14ac:dyDescent="0.2">
      <c r="A15" s="24" t="s">
        <v>6</v>
      </c>
      <c r="B15" s="53" t="s">
        <v>19</v>
      </c>
      <c r="C15" s="54"/>
      <c r="D15" s="54"/>
      <c r="E15" s="55"/>
      <c r="F15" s="25">
        <f>F46</f>
        <v>0</v>
      </c>
      <c r="G15" s="6"/>
      <c r="H15" s="6"/>
      <c r="I15" s="6"/>
      <c r="J15" s="6"/>
      <c r="K15" s="6"/>
    </row>
    <row r="16" spans="1:11" s="2" customFormat="1" x14ac:dyDescent="0.2">
      <c r="A16" s="24" t="s">
        <v>8</v>
      </c>
      <c r="B16" s="53" t="s">
        <v>20</v>
      </c>
      <c r="C16" s="54"/>
      <c r="D16" s="54"/>
      <c r="E16" s="55"/>
      <c r="F16" s="26"/>
      <c r="G16" s="6"/>
      <c r="H16" s="6"/>
      <c r="I16" s="6"/>
      <c r="J16" s="6"/>
      <c r="K16" s="6"/>
    </row>
    <row r="17" spans="1:11" s="2" customFormat="1" x14ac:dyDescent="0.2">
      <c r="A17" s="24" t="s">
        <v>9</v>
      </c>
      <c r="B17" s="53" t="s">
        <v>21</v>
      </c>
      <c r="C17" s="54"/>
      <c r="D17" s="54"/>
      <c r="E17" s="55"/>
      <c r="F17" s="25">
        <f>F52</f>
        <v>12943.899616251449</v>
      </c>
      <c r="G17" s="6"/>
      <c r="H17" s="52"/>
      <c r="I17" s="52"/>
      <c r="J17" s="6"/>
      <c r="K17" s="6"/>
    </row>
    <row r="18" spans="1:11" s="2" customFormat="1" x14ac:dyDescent="0.2">
      <c r="A18" s="24" t="s">
        <v>10</v>
      </c>
      <c r="B18" s="53" t="s">
        <v>22</v>
      </c>
      <c r="C18" s="54"/>
      <c r="D18" s="54"/>
      <c r="E18" s="55"/>
      <c r="F18" s="25">
        <f>F17*40%</f>
        <v>5177.5598465005796</v>
      </c>
      <c r="G18" s="6"/>
      <c r="H18" s="6"/>
      <c r="I18" s="6"/>
      <c r="J18" s="6"/>
      <c r="K18" s="6"/>
    </row>
    <row r="19" spans="1:11" s="2" customFormat="1" x14ac:dyDescent="0.2">
      <c r="A19" s="24" t="s">
        <v>11</v>
      </c>
      <c r="B19" s="53" t="s">
        <v>23</v>
      </c>
      <c r="C19" s="54"/>
      <c r="D19" s="54"/>
      <c r="E19" s="55"/>
      <c r="F19" s="26"/>
      <c r="G19" s="6"/>
      <c r="H19" s="6"/>
      <c r="I19" s="6"/>
      <c r="J19" s="6"/>
      <c r="K19" s="6"/>
    </row>
    <row r="20" spans="1:11" s="2" customFormat="1" x14ac:dyDescent="0.2">
      <c r="A20" s="24" t="s">
        <v>12</v>
      </c>
      <c r="B20" s="53" t="s">
        <v>24</v>
      </c>
      <c r="C20" s="54"/>
      <c r="D20" s="54"/>
      <c r="E20" s="55"/>
      <c r="F20" s="27">
        <f>F17*0.26</f>
        <v>3365.4139002253769</v>
      </c>
      <c r="G20" s="6"/>
      <c r="H20" s="6"/>
      <c r="I20" s="6"/>
      <c r="J20" s="52"/>
      <c r="K20" s="52"/>
    </row>
    <row r="21" spans="1:11" s="2" customFormat="1" x14ac:dyDescent="0.2">
      <c r="A21" s="24" t="s">
        <v>25</v>
      </c>
      <c r="B21" s="53" t="s">
        <v>26</v>
      </c>
      <c r="C21" s="54"/>
      <c r="D21" s="54"/>
      <c r="E21" s="55"/>
      <c r="F21" s="26"/>
      <c r="G21" s="6"/>
      <c r="H21" s="6"/>
      <c r="I21" s="7"/>
      <c r="J21" s="7"/>
      <c r="K21" s="6"/>
    </row>
    <row r="22" spans="1:11" s="2" customFormat="1" x14ac:dyDescent="0.2">
      <c r="A22" s="24" t="s">
        <v>27</v>
      </c>
      <c r="B22" s="53" t="s">
        <v>28</v>
      </c>
      <c r="C22" s="54"/>
      <c r="D22" s="54"/>
      <c r="E22" s="55"/>
      <c r="F22" s="26"/>
      <c r="G22" s="6"/>
      <c r="H22" s="6"/>
      <c r="I22" s="6"/>
      <c r="J22" s="6"/>
      <c r="K22" s="6"/>
    </row>
    <row r="23" spans="1:11" s="2" customFormat="1" x14ac:dyDescent="0.2">
      <c r="A23" s="24" t="s">
        <v>29</v>
      </c>
      <c r="B23" s="53" t="s">
        <v>30</v>
      </c>
      <c r="C23" s="54"/>
      <c r="D23" s="54"/>
      <c r="E23" s="55"/>
      <c r="F23" s="26"/>
      <c r="G23" s="7"/>
      <c r="H23" s="7"/>
      <c r="I23" s="6"/>
      <c r="J23" s="6"/>
      <c r="K23" s="6"/>
    </row>
    <row r="24" spans="1:11" s="2" customFormat="1" x14ac:dyDescent="0.2">
      <c r="A24" s="24" t="s">
        <v>31</v>
      </c>
      <c r="B24" s="53" t="s">
        <v>32</v>
      </c>
      <c r="C24" s="54"/>
      <c r="D24" s="54"/>
      <c r="E24" s="55"/>
      <c r="F24" s="27">
        <f>SUM(F15:F23)</f>
        <v>21486.873362977403</v>
      </c>
      <c r="G24" s="52"/>
      <c r="H24" s="52"/>
      <c r="I24" s="6"/>
      <c r="J24" s="6"/>
      <c r="K24" s="6"/>
    </row>
    <row r="25" spans="1:11" s="2" customFormat="1" x14ac:dyDescent="0.2">
      <c r="A25" s="24" t="s">
        <v>33</v>
      </c>
      <c r="B25" s="53" t="s">
        <v>34</v>
      </c>
      <c r="C25" s="54"/>
      <c r="D25" s="54"/>
      <c r="E25" s="55"/>
      <c r="F25" s="27">
        <f>F17*0.95</f>
        <v>12296.704635438875</v>
      </c>
      <c r="G25" s="6"/>
      <c r="H25" s="6"/>
      <c r="I25" s="6"/>
      <c r="J25" s="6"/>
      <c r="K25" s="6"/>
    </row>
    <row r="26" spans="1:11" s="2" customFormat="1" x14ac:dyDescent="0.2">
      <c r="A26" s="24" t="s">
        <v>35</v>
      </c>
      <c r="B26" s="53" t="s">
        <v>36</v>
      </c>
      <c r="C26" s="54"/>
      <c r="D26" s="54"/>
      <c r="E26" s="55"/>
      <c r="F26" s="25">
        <f>SUM(F24:F25)</f>
        <v>33783.57799841628</v>
      </c>
      <c r="G26" s="6"/>
      <c r="H26" s="6"/>
      <c r="I26" s="6"/>
      <c r="J26" s="6"/>
      <c r="K26" s="6"/>
    </row>
    <row r="27" spans="1:11" s="2" customFormat="1" x14ac:dyDescent="0.2">
      <c r="A27" s="24" t="s">
        <v>37</v>
      </c>
      <c r="B27" s="53" t="s">
        <v>38</v>
      </c>
      <c r="C27" s="54"/>
      <c r="D27" s="54"/>
      <c r="E27" s="55"/>
      <c r="F27" s="25">
        <f>F26*0.1</f>
        <v>3378.3577998416281</v>
      </c>
      <c r="G27" s="6"/>
      <c r="H27" s="6"/>
      <c r="I27" s="6"/>
      <c r="J27" s="52"/>
      <c r="K27" s="52"/>
    </row>
    <row r="28" spans="1:11" s="2" customFormat="1" x14ac:dyDescent="0.2">
      <c r="A28" s="24" t="s">
        <v>39</v>
      </c>
      <c r="B28" s="53" t="s">
        <v>52</v>
      </c>
      <c r="C28" s="54"/>
      <c r="D28" s="54"/>
      <c r="E28" s="55"/>
      <c r="F28" s="25">
        <f>SUM(F26:F27)</f>
        <v>37161.935798257909</v>
      </c>
      <c r="G28" s="6"/>
      <c r="H28" s="6"/>
      <c r="I28" s="6"/>
      <c r="J28" s="6"/>
      <c r="K28" s="6"/>
    </row>
    <row r="29" spans="1:11" s="2" customFormat="1" x14ac:dyDescent="0.2">
      <c r="A29" s="6"/>
      <c r="B29" s="21"/>
      <c r="C29" s="21"/>
      <c r="D29" s="21"/>
      <c r="E29" s="21"/>
      <c r="F29" s="28"/>
      <c r="G29" s="6"/>
      <c r="H29" s="6"/>
      <c r="I29" s="6"/>
      <c r="J29" s="6"/>
      <c r="K29" s="6"/>
    </row>
    <row r="30" spans="1:11" s="1" customFormat="1" x14ac:dyDescent="0.2">
      <c r="B30" s="56" t="s">
        <v>43</v>
      </c>
      <c r="C30" s="66"/>
      <c r="D30" s="66"/>
    </row>
    <row r="31" spans="1:11" s="5" customFormat="1" x14ac:dyDescent="0.2">
      <c r="A31" s="15" t="s">
        <v>0</v>
      </c>
      <c r="B31" s="15" t="s">
        <v>1</v>
      </c>
      <c r="C31" s="15" t="s">
        <v>2</v>
      </c>
      <c r="D31" s="15" t="s">
        <v>3</v>
      </c>
      <c r="E31" s="15" t="s">
        <v>4</v>
      </c>
      <c r="F31" s="15" t="s">
        <v>5</v>
      </c>
    </row>
    <row r="32" spans="1:11" s="5" customFormat="1" x14ac:dyDescent="0.2">
      <c r="A32" s="24" t="s">
        <v>6</v>
      </c>
      <c r="B32" s="16" t="s">
        <v>55</v>
      </c>
      <c r="C32" s="24" t="s">
        <v>7</v>
      </c>
      <c r="D32" s="29">
        <v>13.8</v>
      </c>
      <c r="E32" s="30"/>
      <c r="F32" s="30">
        <f t="shared" ref="F32:F43" si="0">D32*E32</f>
        <v>0</v>
      </c>
    </row>
    <row r="33" spans="1:6" s="5" customFormat="1" x14ac:dyDescent="0.2">
      <c r="A33" s="24" t="s">
        <v>8</v>
      </c>
      <c r="B33" s="16" t="s">
        <v>56</v>
      </c>
      <c r="C33" s="24" t="s">
        <v>7</v>
      </c>
      <c r="D33" s="29">
        <v>0.25</v>
      </c>
      <c r="E33" s="30"/>
      <c r="F33" s="30">
        <f t="shared" si="0"/>
        <v>0</v>
      </c>
    </row>
    <row r="34" spans="1:6" s="5" customFormat="1" x14ac:dyDescent="0.2">
      <c r="A34" s="24" t="s">
        <v>9</v>
      </c>
      <c r="B34" s="16" t="s">
        <v>57</v>
      </c>
      <c r="C34" s="24" t="s">
        <v>13</v>
      </c>
      <c r="D34" s="29">
        <v>144</v>
      </c>
      <c r="E34" s="30"/>
      <c r="F34" s="30">
        <f>D34*E34</f>
        <v>0</v>
      </c>
    </row>
    <row r="35" spans="1:6" s="5" customFormat="1" x14ac:dyDescent="0.2">
      <c r="A35" s="24" t="s">
        <v>10</v>
      </c>
      <c r="B35" s="16" t="s">
        <v>58</v>
      </c>
      <c r="C35" s="24" t="s">
        <v>13</v>
      </c>
      <c r="D35" s="29">
        <v>144</v>
      </c>
      <c r="E35" s="30"/>
      <c r="F35" s="30">
        <f>D35*E35</f>
        <v>0</v>
      </c>
    </row>
    <row r="36" spans="1:6" s="5" customFormat="1" x14ac:dyDescent="0.2">
      <c r="A36" s="24" t="s">
        <v>11</v>
      </c>
      <c r="B36" s="16" t="s">
        <v>59</v>
      </c>
      <c r="C36" s="24" t="s">
        <v>7</v>
      </c>
      <c r="D36" s="29">
        <v>0.2</v>
      </c>
      <c r="E36" s="30"/>
      <c r="F36" s="30">
        <f>D36*E36</f>
        <v>0</v>
      </c>
    </row>
    <row r="37" spans="1:6" s="5" customFormat="1" x14ac:dyDescent="0.2">
      <c r="A37" s="24" t="s">
        <v>12</v>
      </c>
      <c r="B37" s="16" t="s">
        <v>60</v>
      </c>
      <c r="C37" s="24" t="s">
        <v>7</v>
      </c>
      <c r="D37" s="29">
        <v>0.5</v>
      </c>
      <c r="E37" s="30"/>
      <c r="F37" s="30">
        <f>D37*E37</f>
        <v>0</v>
      </c>
    </row>
    <row r="38" spans="1:6" s="5" customFormat="1" x14ac:dyDescent="0.2">
      <c r="A38" s="24" t="s">
        <v>25</v>
      </c>
      <c r="B38" s="16" t="s">
        <v>61</v>
      </c>
      <c r="C38" s="24" t="s">
        <v>13</v>
      </c>
      <c r="D38" s="29">
        <v>0.04</v>
      </c>
      <c r="E38" s="30"/>
      <c r="F38" s="30">
        <f t="shared" si="0"/>
        <v>0</v>
      </c>
    </row>
    <row r="39" spans="1:6" s="5" customFormat="1" x14ac:dyDescent="0.2">
      <c r="A39" s="24" t="s">
        <v>62</v>
      </c>
      <c r="B39" s="16" t="s">
        <v>53</v>
      </c>
      <c r="C39" s="24" t="s">
        <v>7</v>
      </c>
      <c r="D39" s="29">
        <v>0.4</v>
      </c>
      <c r="E39" s="30"/>
      <c r="F39" s="30">
        <f t="shared" si="0"/>
        <v>0</v>
      </c>
    </row>
    <row r="40" spans="1:6" s="5" customFormat="1" x14ac:dyDescent="0.2">
      <c r="A40" s="24" t="s">
        <v>64</v>
      </c>
      <c r="B40" s="16" t="s">
        <v>63</v>
      </c>
      <c r="C40" s="24" t="s">
        <v>7</v>
      </c>
      <c r="D40" s="29">
        <v>0.5</v>
      </c>
      <c r="E40" s="31"/>
      <c r="F40" s="30">
        <f t="shared" si="0"/>
        <v>0</v>
      </c>
    </row>
    <row r="41" spans="1:6" s="5" customFormat="1" x14ac:dyDescent="0.2">
      <c r="A41" s="24" t="s">
        <v>31</v>
      </c>
      <c r="B41" s="16" t="s">
        <v>65</v>
      </c>
      <c r="C41" s="24" t="s">
        <v>54</v>
      </c>
      <c r="D41" s="29">
        <v>0.01</v>
      </c>
      <c r="E41" s="31"/>
      <c r="F41" s="30">
        <f t="shared" si="0"/>
        <v>0</v>
      </c>
    </row>
    <row r="42" spans="1:6" s="5" customFormat="1" x14ac:dyDescent="0.2">
      <c r="A42" s="24" t="s">
        <v>33</v>
      </c>
      <c r="B42" s="16" t="s">
        <v>66</v>
      </c>
      <c r="C42" s="24" t="s">
        <v>7</v>
      </c>
      <c r="D42" s="29">
        <v>0.4</v>
      </c>
      <c r="E42" s="31"/>
      <c r="F42" s="30">
        <f t="shared" si="0"/>
        <v>0</v>
      </c>
    </row>
    <row r="43" spans="1:6" s="5" customFormat="1" x14ac:dyDescent="0.2">
      <c r="A43" s="24" t="s">
        <v>35</v>
      </c>
      <c r="B43" s="16" t="s">
        <v>67</v>
      </c>
      <c r="C43" s="24" t="s">
        <v>13</v>
      </c>
      <c r="D43" s="32">
        <v>0.05</v>
      </c>
      <c r="E43" s="31"/>
      <c r="F43" s="30">
        <f t="shared" si="0"/>
        <v>0</v>
      </c>
    </row>
    <row r="44" spans="1:6" s="1" customFormat="1" x14ac:dyDescent="0.2">
      <c r="A44" s="64" t="s">
        <v>14</v>
      </c>
      <c r="B44" s="65"/>
      <c r="C44" s="34"/>
      <c r="D44" s="24"/>
      <c r="E44" s="31"/>
      <c r="F44" s="30">
        <f>SUM(F32:F43)</f>
        <v>0</v>
      </c>
    </row>
    <row r="45" spans="1:6" s="1" customFormat="1" x14ac:dyDescent="0.2">
      <c r="A45" s="64" t="s">
        <v>44</v>
      </c>
      <c r="B45" s="65"/>
      <c r="C45" s="34"/>
      <c r="D45" s="34"/>
      <c r="E45" s="31"/>
      <c r="F45" s="30">
        <f>F44*0.05</f>
        <v>0</v>
      </c>
    </row>
    <row r="46" spans="1:6" s="1" customFormat="1" x14ac:dyDescent="0.2">
      <c r="A46" s="64" t="s">
        <v>15</v>
      </c>
      <c r="B46" s="65"/>
      <c r="C46" s="34"/>
      <c r="D46" s="34"/>
      <c r="E46" s="31"/>
      <c r="F46" s="30">
        <f>SUM(F44:F45)</f>
        <v>0</v>
      </c>
    </row>
    <row r="47" spans="1:6" s="4" customFormat="1" x14ac:dyDescent="0.2">
      <c r="A47" s="3"/>
      <c r="B47" s="56" t="s">
        <v>45</v>
      </c>
      <c r="C47" s="56"/>
      <c r="D47" s="56"/>
    </row>
    <row r="48" spans="1:6" s="1" customFormat="1" x14ac:dyDescent="0.2">
      <c r="A48" s="15" t="s">
        <v>0</v>
      </c>
      <c r="B48" s="22" t="s">
        <v>46</v>
      </c>
      <c r="C48" s="35"/>
      <c r="D48" s="35"/>
      <c r="E48" s="23"/>
      <c r="F48" s="15" t="s">
        <v>3</v>
      </c>
    </row>
    <row r="49" spans="1:6" s="1" customFormat="1" x14ac:dyDescent="0.2">
      <c r="A49" s="24" t="s">
        <v>6</v>
      </c>
      <c r="B49" s="36" t="s">
        <v>47</v>
      </c>
      <c r="C49" s="37"/>
      <c r="D49" s="37"/>
      <c r="E49" s="33"/>
      <c r="F49" s="71">
        <v>85</v>
      </c>
    </row>
    <row r="50" spans="1:6" s="1" customFormat="1" x14ac:dyDescent="0.2">
      <c r="A50" s="24" t="s">
        <v>8</v>
      </c>
      <c r="B50" s="36" t="s">
        <v>48</v>
      </c>
      <c r="C50" s="37"/>
      <c r="D50" s="37"/>
      <c r="E50" s="33"/>
      <c r="F50" s="31">
        <v>25000</v>
      </c>
    </row>
    <row r="51" spans="1:6" s="1" customFormat="1" x14ac:dyDescent="0.2">
      <c r="A51" s="24" t="s">
        <v>9</v>
      </c>
      <c r="B51" s="36" t="s">
        <v>49</v>
      </c>
      <c r="C51" s="37"/>
      <c r="D51" s="37"/>
      <c r="E51" s="33"/>
      <c r="F51" s="31">
        <v>164.17</v>
      </c>
    </row>
    <row r="52" spans="1:6" s="1" customFormat="1" x14ac:dyDescent="0.2">
      <c r="A52" s="53" t="s">
        <v>50</v>
      </c>
      <c r="B52" s="54"/>
      <c r="C52" s="37"/>
      <c r="D52" s="37"/>
      <c r="E52" s="38"/>
      <c r="F52" s="30">
        <f>F50/F51*F49</f>
        <v>12943.899616251449</v>
      </c>
    </row>
    <row r="53" spans="1:6" s="1" customFormat="1" x14ac:dyDescent="0.2">
      <c r="A53" s="21"/>
      <c r="B53" s="21"/>
      <c r="C53" s="39"/>
      <c r="D53" s="39"/>
      <c r="E53" s="40"/>
      <c r="F53" s="41"/>
    </row>
    <row r="54" spans="1:6" s="1" customFormat="1" x14ac:dyDescent="0.2">
      <c r="A54" s="21"/>
      <c r="B54" s="21"/>
      <c r="C54" s="39"/>
      <c r="D54" s="39"/>
      <c r="E54" s="40"/>
      <c r="F54" s="41"/>
    </row>
    <row r="55" spans="1:6" s="1" customFormat="1" x14ac:dyDescent="0.2">
      <c r="A55" s="21"/>
      <c r="B55" s="21"/>
      <c r="C55" s="39"/>
      <c r="D55" s="39"/>
      <c r="E55" s="40"/>
      <c r="F55" s="41"/>
    </row>
    <row r="56" spans="1:6" s="1" customFormat="1" x14ac:dyDescent="0.2">
      <c r="A56" s="21"/>
      <c r="B56" s="21"/>
      <c r="C56" s="39"/>
      <c r="D56" s="39"/>
      <c r="E56" s="40"/>
      <c r="F56" s="41"/>
    </row>
    <row r="57" spans="1:6" s="8" customFormat="1" x14ac:dyDescent="0.2">
      <c r="B57" s="42"/>
      <c r="C57" s="61"/>
      <c r="D57" s="61"/>
      <c r="E57" s="61"/>
    </row>
    <row r="58" spans="1:6" s="4" customFormat="1" x14ac:dyDescent="0.2"/>
    <row r="59" spans="1:6" s="4" customFormat="1" x14ac:dyDescent="0.2"/>
  </sheetData>
  <mergeCells count="40">
    <mergeCell ref="A52:B52"/>
    <mergeCell ref="C57:E57"/>
    <mergeCell ref="A1:B1"/>
    <mergeCell ref="A3:B3"/>
    <mergeCell ref="A2:B2"/>
    <mergeCell ref="A4:B4"/>
    <mergeCell ref="B7:E7"/>
    <mergeCell ref="A44:B44"/>
    <mergeCell ref="B26:E26"/>
    <mergeCell ref="B27:E27"/>
    <mergeCell ref="B28:E28"/>
    <mergeCell ref="B30:D30"/>
    <mergeCell ref="A45:B45"/>
    <mergeCell ref="A46:B46"/>
    <mergeCell ref="A9:B9"/>
    <mergeCell ref="B14:E14"/>
    <mergeCell ref="B15:E15"/>
    <mergeCell ref="B16:E16"/>
    <mergeCell ref="B17:E17"/>
    <mergeCell ref="B47:D47"/>
    <mergeCell ref="C1:F1"/>
    <mergeCell ref="C2:F2"/>
    <mergeCell ref="C3:F3"/>
    <mergeCell ref="C4:F4"/>
    <mergeCell ref="B13:D13"/>
    <mergeCell ref="E13:F13"/>
    <mergeCell ref="B6:E6"/>
    <mergeCell ref="A11:B11"/>
    <mergeCell ref="G24:H24"/>
    <mergeCell ref="J27:K27"/>
    <mergeCell ref="H17:I17"/>
    <mergeCell ref="B21:E21"/>
    <mergeCell ref="B22:E22"/>
    <mergeCell ref="J20:K20"/>
    <mergeCell ref="B23:E23"/>
    <mergeCell ref="B24:E24"/>
    <mergeCell ref="B25:E25"/>
    <mergeCell ref="B20:E20"/>
    <mergeCell ref="B18:E18"/>
    <mergeCell ref="B19:E19"/>
  </mergeCells>
  <phoneticPr fontId="0" type="noConversion"/>
  <pageMargins left="0.78740157480314965" right="0.39370078740157483" top="0.41" bottom="0.84" header="0.17" footer="0.3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ECMDOM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plan2</dc:creator>
  <cp:lastModifiedBy>User</cp:lastModifiedBy>
  <cp:lastPrinted>2014-06-11T08:11:39Z</cp:lastPrinted>
  <dcterms:created xsi:type="dcterms:W3CDTF">2005-11-09T20:45:25Z</dcterms:created>
  <dcterms:modified xsi:type="dcterms:W3CDTF">2015-01-20T07:59:04Z</dcterms:modified>
</cp:coreProperties>
</file>