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0955" windowHeight="97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2" i="1"/>
  <c r="E31"/>
  <c r="E30"/>
  <c r="E29"/>
  <c r="E28"/>
  <c r="E26"/>
  <c r="E27" s="1"/>
  <c r="E25"/>
  <c r="E19"/>
  <c r="E18"/>
  <c r="E17"/>
  <c r="E14"/>
  <c r="E22"/>
  <c r="E21"/>
</calcChain>
</file>

<file path=xl/sharedStrings.xml><?xml version="1.0" encoding="utf-8"?>
<sst xmlns="http://schemas.openxmlformats.org/spreadsheetml/2006/main" count="40" uniqueCount="40">
  <si>
    <t>№ п/п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</si>
  <si>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</si>
  <si>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цена на проектные и изыскательские работы для строительства</t>
  </si>
  <si>
    <t>Расчет стоимости: (a+bx)*Ki, или (объем строительно-монтажных работ)*проц.</t>
  </si>
  <si>
    <t>100 или количество*цена</t>
  </si>
  <si>
    <t>Стоимость, тыс.руб.</t>
  </si>
  <si>
    <t>Приложение к договору № ____ от _______</t>
  </si>
  <si>
    <t>СМЕТА №</t>
  </si>
  <si>
    <t>на проектные (изыскательские) работы</t>
  </si>
  <si>
    <t>Строительство кабельно линии от ТП-39 (ПС-33) до распределительного шкафа ШР по адресу: Мурманская обл, Ловозеркский район, пгт Ревда, ул. Комсомольская, д. 36</t>
  </si>
  <si>
    <t>3,64 - инфляционный коэф. (письмо Минрегиона № 13478-СД/10 от 29.07.13г.)</t>
  </si>
  <si>
    <t>0,6 - стадия РД</t>
  </si>
  <si>
    <t>Затраты, связанные с участием в выборе площадки (трассы) для строительства, определяются по ценам на разработку рабочей документации и составляют до 5% от цены</t>
  </si>
  <si>
    <t>Изыскания</t>
  </si>
  <si>
    <t>полевые работы</t>
  </si>
  <si>
    <t>камеральные работы</t>
  </si>
  <si>
    <t>К=1,75 - районный коэффициент (п.8 д, е)</t>
  </si>
  <si>
    <t>К=1,4 - небольшие участки (глава 2, п.6 таб.10)</t>
  </si>
  <si>
    <t>3,7 - инфляционный коэф. (письмо Минрегиона № 13478-СД/10 от 29.07.13г.)</t>
  </si>
  <si>
    <t xml:space="preserve">К=1,75 - районный коэффициент </t>
  </si>
  <si>
    <t>Проектные</t>
  </si>
  <si>
    <t>Прочие работы</t>
  </si>
  <si>
    <t>0,05*2432*1,75*1,4</t>
  </si>
  <si>
    <t>0,05*589*1,75</t>
  </si>
  <si>
    <t>Итого проектные в тек.ценах</t>
  </si>
  <si>
    <t>"СБЦ на проектные работы в строительстве "Коммунальные инженерные сети и сооружения", раздел 3 таб.17 § 1</t>
  </si>
  <si>
    <t>(11,96*1)*(1+0,5)*3,64*0,6</t>
  </si>
  <si>
    <t>Содержание базы (партии) полевой период, таб. 82 § 1</t>
  </si>
  <si>
    <t>0,3*27,0</t>
  </si>
  <si>
    <t>Расходы по внутреннему транспорту, таб. 4 § 2</t>
  </si>
  <si>
    <t>(0,3+8,1)*11,25%</t>
  </si>
  <si>
    <t>(0,3+8,1+0,95)*19,6%</t>
  </si>
  <si>
    <t>Расходы по внешнему транспорту, таб. 5 § 2</t>
  </si>
  <si>
    <t>Итого изыскательские</t>
  </si>
  <si>
    <t>Пересчет в текущие цены</t>
  </si>
  <si>
    <t>11,23*3,7</t>
  </si>
  <si>
    <t>НДС 18%</t>
  </si>
  <si>
    <t>Итого с НДС</t>
  </si>
  <si>
    <t>Итого проектно-изыскательские работы</t>
  </si>
  <si>
    <t>"СБЦ на инженерные изыскания для строительства "Инженерно-геодезические изыскания" таб. 9 §5 (категория сложности АII, объем - 0,05га)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</si>
</sst>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9" xfId="0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center" vertical="center"/>
    </xf>
    <xf numFmtId="0" fontId="0" fillId="0" borderId="12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E17" sqref="E17"/>
    </sheetView>
  </sheetViews>
  <sheetFormatPr defaultRowHeight="12.75"/>
  <cols>
    <col min="1" max="1" width="4.42578125" customWidth="1"/>
    <col min="2" max="3" width="27.28515625" customWidth="1"/>
    <col min="4" max="4" width="22.5703125" customWidth="1"/>
    <col min="5" max="5" width="15" customWidth="1"/>
  </cols>
  <sheetData>
    <row r="1" spans="1:5">
      <c r="D1" t="s">
        <v>6</v>
      </c>
    </row>
    <row r="4" spans="1:5">
      <c r="C4" s="3" t="s">
        <v>7</v>
      </c>
    </row>
    <row r="5" spans="1:5">
      <c r="C5" s="3" t="s">
        <v>8</v>
      </c>
    </row>
    <row r="7" spans="1:5" ht="30.75" customHeight="1">
      <c r="A7" s="28" t="s">
        <v>9</v>
      </c>
      <c r="B7" s="28"/>
      <c r="C7" s="28"/>
      <c r="D7" s="28"/>
      <c r="E7" s="28"/>
    </row>
    <row r="10" spans="1:5" ht="13.5" thickBot="1"/>
    <row r="11" spans="1:5" ht="55.5" customHeight="1">
      <c r="A11" s="26" t="s">
        <v>0</v>
      </c>
      <c r="B11" s="24" t="s">
        <v>1</v>
      </c>
      <c r="C11" s="24" t="s">
        <v>2</v>
      </c>
      <c r="D11" s="5" t="s">
        <v>3</v>
      </c>
      <c r="E11" s="22" t="s">
        <v>5</v>
      </c>
    </row>
    <row r="12" spans="1:5" ht="55.5" customHeight="1">
      <c r="A12" s="27"/>
      <c r="B12" s="25"/>
      <c r="C12" s="25"/>
      <c r="D12" s="1" t="s">
        <v>4</v>
      </c>
      <c r="E12" s="23"/>
    </row>
    <row r="13" spans="1:5" ht="13.5" thickBot="1">
      <c r="A13" s="6">
        <v>1</v>
      </c>
      <c r="B13" s="7">
        <v>2</v>
      </c>
      <c r="C13" s="7">
        <v>3</v>
      </c>
      <c r="D13" s="7">
        <v>4</v>
      </c>
      <c r="E13" s="8">
        <v>5</v>
      </c>
    </row>
    <row r="14" spans="1:5" ht="63.75">
      <c r="A14" s="20">
        <v>1</v>
      </c>
      <c r="B14" s="21" t="s">
        <v>20</v>
      </c>
      <c r="C14" s="12" t="s">
        <v>25</v>
      </c>
      <c r="D14" s="29" t="s">
        <v>26</v>
      </c>
      <c r="E14" s="20">
        <f>ROUND((1.96*1)*(1+0.5)*3.64*0.6,2)</f>
        <v>6.42</v>
      </c>
    </row>
    <row r="15" spans="1:5" ht="38.25">
      <c r="A15" s="18"/>
      <c r="B15" s="16"/>
      <c r="C15" s="9" t="s">
        <v>10</v>
      </c>
      <c r="D15" s="35"/>
      <c r="E15" s="18"/>
    </row>
    <row r="16" spans="1:5" ht="24" customHeight="1">
      <c r="A16" s="18"/>
      <c r="B16" s="16"/>
      <c r="C16" s="9" t="s">
        <v>11</v>
      </c>
      <c r="D16" s="36"/>
      <c r="E16" s="19"/>
    </row>
    <row r="17" spans="1:5" ht="27.75" customHeight="1">
      <c r="A17" s="19"/>
      <c r="B17" s="17"/>
      <c r="C17" s="9" t="s">
        <v>19</v>
      </c>
      <c r="D17" s="10"/>
      <c r="E17" s="4">
        <f>ROUND(E14*1.75,2)</f>
        <v>11.24</v>
      </c>
    </row>
    <row r="18" spans="1:5" ht="89.25">
      <c r="A18" s="2">
        <v>2</v>
      </c>
      <c r="B18" s="9"/>
      <c r="C18" s="9" t="s">
        <v>12</v>
      </c>
      <c r="D18" s="9"/>
      <c r="E18" s="2">
        <f>ROUND(E17*5%,2)</f>
        <v>0.56000000000000005</v>
      </c>
    </row>
    <row r="19" spans="1:5" ht="26.25" customHeight="1" thickBot="1">
      <c r="A19" s="7"/>
      <c r="B19" s="32"/>
      <c r="C19" s="33" t="s">
        <v>24</v>
      </c>
      <c r="D19" s="33"/>
      <c r="E19" s="34">
        <f>E17+E18</f>
        <v>11.8</v>
      </c>
    </row>
    <row r="20" spans="1:5" ht="76.5">
      <c r="A20" s="18">
        <v>3</v>
      </c>
      <c r="B20" s="16" t="s">
        <v>13</v>
      </c>
      <c r="C20" s="12" t="s">
        <v>39</v>
      </c>
      <c r="D20" s="12"/>
      <c r="E20" s="11"/>
    </row>
    <row r="21" spans="1:5" ht="24" customHeight="1">
      <c r="A21" s="18"/>
      <c r="B21" s="16"/>
      <c r="C21" s="13" t="s">
        <v>14</v>
      </c>
      <c r="D21" s="9" t="s">
        <v>22</v>
      </c>
      <c r="E21" s="14">
        <f>ROUND(0.05*2.432*1.75*1.4,2)</f>
        <v>0.3</v>
      </c>
    </row>
    <row r="22" spans="1:5" ht="24" customHeight="1">
      <c r="A22" s="18"/>
      <c r="B22" s="16"/>
      <c r="C22" s="13" t="s">
        <v>15</v>
      </c>
      <c r="D22" s="9" t="s">
        <v>23</v>
      </c>
      <c r="E22" s="14">
        <f>ROUND(0.05*0.589*1.75,2)</f>
        <v>0.05</v>
      </c>
    </row>
    <row r="23" spans="1:5" ht="25.5">
      <c r="A23" s="18"/>
      <c r="B23" s="16"/>
      <c r="C23" s="9" t="s">
        <v>16</v>
      </c>
      <c r="D23" s="9"/>
      <c r="E23" s="2"/>
    </row>
    <row r="24" spans="1:5" ht="25.5">
      <c r="A24" s="18"/>
      <c r="B24" s="16"/>
      <c r="C24" s="9" t="s">
        <v>17</v>
      </c>
      <c r="D24" s="9"/>
      <c r="E24" s="2"/>
    </row>
    <row r="25" spans="1:5" ht="25.5">
      <c r="A25" s="2">
        <v>4</v>
      </c>
      <c r="B25" s="30" t="s">
        <v>21</v>
      </c>
      <c r="C25" s="15" t="s">
        <v>27</v>
      </c>
      <c r="D25" s="9" t="s">
        <v>28</v>
      </c>
      <c r="E25" s="2">
        <f>ROUND(0.3*27,2)</f>
        <v>8.1</v>
      </c>
    </row>
    <row r="26" spans="1:5" ht="25.5">
      <c r="A26" s="2">
        <v>5</v>
      </c>
      <c r="B26" s="31"/>
      <c r="C26" s="9" t="s">
        <v>29</v>
      </c>
      <c r="D26" s="9" t="s">
        <v>30</v>
      </c>
      <c r="E26" s="2">
        <f>ROUND((E21+E25)*11.25%,2)</f>
        <v>0.95</v>
      </c>
    </row>
    <row r="27" spans="1:5" ht="25.5">
      <c r="A27" s="2">
        <v>6</v>
      </c>
      <c r="B27" s="31"/>
      <c r="C27" s="9" t="s">
        <v>32</v>
      </c>
      <c r="D27" s="9" t="s">
        <v>31</v>
      </c>
      <c r="E27" s="2">
        <f>ROUND((E21+E25+E26)*19.6%,2)</f>
        <v>1.83</v>
      </c>
    </row>
    <row r="28" spans="1:5" ht="24" customHeight="1">
      <c r="A28" s="2"/>
      <c r="B28" s="9"/>
      <c r="C28" s="13" t="s">
        <v>33</v>
      </c>
      <c r="D28" s="13"/>
      <c r="E28" s="14">
        <f>E21+E22+E25+E26+E27</f>
        <v>11.229999999999999</v>
      </c>
    </row>
    <row r="29" spans="1:5" ht="38.25">
      <c r="A29" s="2"/>
      <c r="B29" s="13" t="s">
        <v>34</v>
      </c>
      <c r="C29" s="9" t="s">
        <v>18</v>
      </c>
      <c r="D29" s="9" t="s">
        <v>35</v>
      </c>
      <c r="E29" s="14">
        <f>ROUND(E28*3.7,2)</f>
        <v>41.55</v>
      </c>
    </row>
    <row r="30" spans="1:5" ht="24.75" customHeight="1">
      <c r="A30" s="2"/>
      <c r="B30" s="13"/>
      <c r="C30" s="13" t="s">
        <v>38</v>
      </c>
      <c r="D30" s="13"/>
      <c r="E30" s="14">
        <f>E29+E19</f>
        <v>53.349999999999994</v>
      </c>
    </row>
    <row r="31" spans="1:5" ht="24.75" customHeight="1">
      <c r="A31" s="2"/>
      <c r="B31" s="9"/>
      <c r="C31" s="9" t="s">
        <v>36</v>
      </c>
      <c r="D31" s="9"/>
      <c r="E31" s="2">
        <f>ROUND(E30*18%,2)</f>
        <v>9.6</v>
      </c>
    </row>
    <row r="32" spans="1:5" ht="24.75" customHeight="1">
      <c r="A32" s="2"/>
      <c r="B32" s="9"/>
      <c r="C32" s="13" t="s">
        <v>37</v>
      </c>
      <c r="D32" s="13"/>
      <c r="E32" s="14">
        <f>E30+E31</f>
        <v>62.949999999999996</v>
      </c>
    </row>
  </sheetData>
  <mergeCells count="11">
    <mergeCell ref="D14:D16"/>
    <mergeCell ref="E14:E16"/>
    <mergeCell ref="E11:E12"/>
    <mergeCell ref="C11:C12"/>
    <mergeCell ref="B11:B12"/>
    <mergeCell ref="A11:A12"/>
    <mergeCell ref="A7:E7"/>
    <mergeCell ref="B20:B24"/>
    <mergeCell ref="A20:A24"/>
    <mergeCell ref="A14:A17"/>
    <mergeCell ref="B14:B17"/>
  </mergeCells>
  <pageMargins left="0.59055118110236227" right="0.19685039370078741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</dc:creator>
  <cp:lastModifiedBy>Smeta</cp:lastModifiedBy>
  <cp:lastPrinted>2013-08-09T05:52:54Z</cp:lastPrinted>
  <dcterms:created xsi:type="dcterms:W3CDTF">2013-08-08T07:46:07Z</dcterms:created>
  <dcterms:modified xsi:type="dcterms:W3CDTF">2013-08-09T06:02:14Z</dcterms:modified>
</cp:coreProperties>
</file>