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ХОД" sheetId="3" r:id="rId1"/>
  </sheets>
  <calcPr calcId="145621"/>
</workbook>
</file>

<file path=xl/calcChain.xml><?xml version="1.0" encoding="utf-8"?>
<calcChain xmlns="http://schemas.openxmlformats.org/spreadsheetml/2006/main">
  <c r="D32" i="3" l="1"/>
  <c r="E26" i="3"/>
  <c r="E25" i="3"/>
  <c r="E24" i="3"/>
  <c r="E13" i="3" l="1"/>
  <c r="E23" i="3" l="1"/>
  <c r="E28" i="3" l="1"/>
  <c r="E21" i="3"/>
  <c r="E29" i="3" l="1"/>
  <c r="E31" i="3" s="1"/>
  <c r="E22" i="3"/>
</calcChain>
</file>

<file path=xl/sharedStrings.xml><?xml version="1.0" encoding="utf-8"?>
<sst xmlns="http://schemas.openxmlformats.org/spreadsheetml/2006/main" count="51" uniqueCount="49">
  <si>
    <t>С М Е Т А</t>
  </si>
  <si>
    <t>на проектные работы</t>
  </si>
  <si>
    <t>№№</t>
  </si>
  <si>
    <t>пп</t>
  </si>
  <si>
    <t>Характеристика</t>
  </si>
  <si>
    <t>предприятия, со-</t>
  </si>
  <si>
    <t>оружения или</t>
  </si>
  <si>
    <t>виды работ</t>
  </si>
  <si>
    <t>№№ частей, глав, таб-</t>
  </si>
  <si>
    <t>лиц, параграф.и пун-</t>
  </si>
  <si>
    <t>ктов указаний к раз-</t>
  </si>
  <si>
    <t>делу или главе Сбор-</t>
  </si>
  <si>
    <t>ника цен на проект-</t>
  </si>
  <si>
    <t>ные и изыскательские</t>
  </si>
  <si>
    <t>работы для стр-ва</t>
  </si>
  <si>
    <t>Расчет стоимости</t>
  </si>
  <si>
    <t>А+вх. Или объем</t>
  </si>
  <si>
    <t>Строит. Монтажн.</t>
  </si>
  <si>
    <t>Работ Х  %</t>
  </si>
  <si>
    <t>________________</t>
  </si>
  <si>
    <t>100 или кол-во х</t>
  </si>
  <si>
    <t>цена</t>
  </si>
  <si>
    <t>Стоимость</t>
  </si>
  <si>
    <t>(тыс.руб.)</t>
  </si>
  <si>
    <t>1.</t>
  </si>
  <si>
    <t>Итого проектных работ</t>
  </si>
  <si>
    <t>НДС 18 %</t>
  </si>
  <si>
    <t>ИТОГО</t>
  </si>
  <si>
    <t xml:space="preserve">Составил </t>
  </si>
  <si>
    <t>Александрова Н.А.</t>
  </si>
  <si>
    <r>
      <t xml:space="preserve">К=0,6 – </t>
    </r>
    <r>
      <rPr>
        <sz val="11"/>
        <color rgb="FF000000"/>
        <rFont val="Times New Roman"/>
        <family val="1"/>
        <charset val="204"/>
      </rPr>
      <t>стадия рабочая документация</t>
    </r>
  </si>
  <si>
    <t>Справочник базовых цен на проектные работы для строительства
"Газооборудование и газоснабжение промышленных предприятий, зданий и сооружений. Наружное освещение"
(принят письмом Федерального агентства по строительству и жилищно-коммунальному хозяйству
от 12 января 2006 г. N СК-31/02)</t>
  </si>
  <si>
    <t>Затраты, связанные с участием в выборе площадки (трассы) для строительства, определяются по ценам на разработку рабочей документации и составляют до 5% от цены.</t>
  </si>
  <si>
    <t>Изыскания</t>
  </si>
  <si>
    <t>Строительство кабельной линии от ТП-39 (ПС-33) до распределительного щкафа ШР по адресу: Мурманская область Ловозерский район пгт. Ревда, ул. Комсомольская , д.36</t>
  </si>
  <si>
    <t>Затраты по землеотводу</t>
  </si>
  <si>
    <t>т.17</t>
  </si>
  <si>
    <t>0,05*2432*1,75*1,4*3,7       0,05*589*1,75*1,4*3,7</t>
  </si>
  <si>
    <t>к-2,2 северные надбавки</t>
  </si>
  <si>
    <r>
      <t xml:space="preserve">К=3,64– </t>
    </r>
    <r>
      <rPr>
        <sz val="11"/>
        <rFont val="Times New Roman"/>
        <family val="1"/>
        <charset val="204"/>
      </rPr>
      <t xml:space="preserve">инфляционный коэф. (индекс 3 кв 2013 минрегион Приложение 3
к письму Минрегиона России
)
</t>
    </r>
  </si>
  <si>
    <t>СБЦ НА ИНЖЕНЕРНЫЕ ИЗЫСКАНИЯ ДЛЯ СТРОИТЕЛЬСТВА ИНЖЕНЕРНО-ГЕОДЕЗИЧЕСКИЕ ИЗЫСКАНИЯ (цены приведены к базисному уровню на 01.01.2001 г.)  2004 года
га-0,05                                                    Топографическая съемка           Категория сложности -  АII                  К3 –1,75–  Районный коэффициент полевые работы прил.4                      К2 –1,4–   небольших участков(таб 10) к стоимости полевых работ    К4 –3,7–   (индекс3 кв 2013 минрегион Приложение 3
к письму Минрегиона России
)</t>
  </si>
  <si>
    <t>С = (а + вХ) х К =(7,763+0,042*(0,4*100+0,6*98)*0,6*3,64*2,2</t>
  </si>
  <si>
    <t>Расходы по внутреннему транспорту при расстоянии св.10км т.5</t>
  </si>
  <si>
    <t>Расходы по внешнему транспорту при расстоянии св.25 до 100 км т 4</t>
  </si>
  <si>
    <t>Понижающий коэффициент</t>
  </si>
  <si>
    <t>Расходы на содержание базы партии, полевой период .§4т. 101</t>
  </si>
  <si>
    <t>0,3*5700/100*1,7*41,93</t>
  </si>
  <si>
    <t>1710*0,14/1000*1,7*41,93</t>
  </si>
  <si>
    <t>1710*0,125/1000*1,7*41,93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</si>
</sst>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00"/>
  </numFmts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2" fontId="0" fillId="0" borderId="9" xfId="0" applyNumberForma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0" fillId="0" borderId="5" xfId="0" applyNumberFormat="1" applyBorder="1" applyAlignment="1">
      <alignment vertical="top" wrapText="1"/>
    </xf>
    <xf numFmtId="2" fontId="0" fillId="0" borderId="6" xfId="0" applyNumberFormat="1" applyBorder="1" applyAlignment="1">
      <alignment vertical="top" wrapText="1"/>
    </xf>
    <xf numFmtId="2" fontId="5" fillId="0" borderId="6" xfId="0" applyNumberFormat="1" applyFont="1" applyBorder="1" applyAlignment="1">
      <alignment vertical="top" wrapText="1"/>
    </xf>
    <xf numFmtId="165" fontId="4" fillId="0" borderId="6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2" fontId="0" fillId="0" borderId="4" xfId="0" applyNumberFormat="1" applyBorder="1" applyAlignment="1">
      <alignment vertical="top" wrapText="1"/>
    </xf>
    <xf numFmtId="0" fontId="0" fillId="0" borderId="13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4" fillId="0" borderId="11" xfId="0" applyFont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0" fillId="0" borderId="12" xfId="0" applyBorder="1"/>
    <xf numFmtId="166" fontId="0" fillId="0" borderId="9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37"/>
  <sheetViews>
    <sheetView tabSelected="1" topLeftCell="A24" workbookViewId="0">
      <selection activeCell="D33" sqref="D33"/>
    </sheetView>
  </sheetViews>
  <sheetFormatPr defaultRowHeight="15" x14ac:dyDescent="0.25"/>
  <cols>
    <col min="1" max="1" width="3.7109375" customWidth="1"/>
    <col min="2" max="2" width="21.42578125" customWidth="1"/>
    <col min="3" max="3" width="35.140625" customWidth="1"/>
    <col min="4" max="4" width="23.5703125" customWidth="1"/>
    <col min="5" max="5" width="23.85546875" customWidth="1"/>
  </cols>
  <sheetData>
    <row r="1" spans="1:5" ht="18.75" x14ac:dyDescent="0.25">
      <c r="A1" s="47" t="s">
        <v>0</v>
      </c>
      <c r="B1" s="47"/>
      <c r="C1" s="47"/>
      <c r="D1" s="47"/>
      <c r="E1" s="47"/>
    </row>
    <row r="2" spans="1:5" ht="18.75" x14ac:dyDescent="0.25">
      <c r="A2" s="47" t="s">
        <v>1</v>
      </c>
      <c r="B2" s="47"/>
      <c r="C2" s="47"/>
      <c r="D2" s="47"/>
      <c r="E2" s="47"/>
    </row>
    <row r="3" spans="1:5" ht="36.75" customHeight="1" thickBot="1" x14ac:dyDescent="0.3">
      <c r="A3" s="48" t="s">
        <v>34</v>
      </c>
      <c r="B3" s="48"/>
      <c r="C3" s="48"/>
      <c r="D3" s="48"/>
      <c r="E3" s="48"/>
    </row>
    <row r="4" spans="1:5" ht="31.5" x14ac:dyDescent="0.25">
      <c r="A4" s="23" t="s">
        <v>2</v>
      </c>
      <c r="B4" s="3" t="s">
        <v>4</v>
      </c>
      <c r="C4" s="3" t="s">
        <v>8</v>
      </c>
      <c r="D4" s="8" t="s">
        <v>15</v>
      </c>
      <c r="E4" s="8"/>
    </row>
    <row r="5" spans="1:5" ht="15.75" x14ac:dyDescent="0.25">
      <c r="A5" s="24" t="s">
        <v>3</v>
      </c>
      <c r="B5" s="4" t="s">
        <v>5</v>
      </c>
      <c r="C5" s="4" t="s">
        <v>9</v>
      </c>
      <c r="D5" s="9" t="s">
        <v>16</v>
      </c>
      <c r="E5" s="9" t="s">
        <v>22</v>
      </c>
    </row>
    <row r="6" spans="1:5" ht="15.75" x14ac:dyDescent="0.25">
      <c r="A6" s="1"/>
      <c r="B6" s="4" t="s">
        <v>6</v>
      </c>
      <c r="C6" s="4" t="s">
        <v>10</v>
      </c>
      <c r="D6" s="9" t="s">
        <v>17</v>
      </c>
      <c r="E6" s="9"/>
    </row>
    <row r="7" spans="1:5" ht="15.75" x14ac:dyDescent="0.25">
      <c r="A7" s="1"/>
      <c r="B7" s="4" t="s">
        <v>7</v>
      </c>
      <c r="C7" s="4" t="s">
        <v>11</v>
      </c>
      <c r="D7" s="9" t="s">
        <v>18</v>
      </c>
      <c r="E7" s="9" t="s">
        <v>23</v>
      </c>
    </row>
    <row r="8" spans="1:5" ht="15.75" x14ac:dyDescent="0.25">
      <c r="A8" s="1"/>
      <c r="B8" s="5"/>
      <c r="C8" s="4" t="s">
        <v>12</v>
      </c>
      <c r="D8" s="9" t="s">
        <v>19</v>
      </c>
      <c r="E8" s="9"/>
    </row>
    <row r="9" spans="1:5" ht="15.75" x14ac:dyDescent="0.25">
      <c r="A9" s="1"/>
      <c r="B9" s="5"/>
      <c r="C9" s="4" t="s">
        <v>13</v>
      </c>
      <c r="D9" s="9" t="s">
        <v>20</v>
      </c>
      <c r="E9" s="5"/>
    </row>
    <row r="10" spans="1:5" ht="16.5" thickBot="1" x14ac:dyDescent="0.3">
      <c r="A10" s="2"/>
      <c r="B10" s="6"/>
      <c r="C10" s="7" t="s">
        <v>14</v>
      </c>
      <c r="D10" s="10" t="s">
        <v>21</v>
      </c>
      <c r="E10" s="6"/>
    </row>
    <row r="11" spans="1:5" ht="16.5" thickBot="1" x14ac:dyDescent="0.3">
      <c r="A11" s="25">
        <v>1</v>
      </c>
      <c r="B11" s="10">
        <v>2</v>
      </c>
      <c r="C11" s="10">
        <v>3</v>
      </c>
      <c r="D11" s="10">
        <v>4</v>
      </c>
      <c r="E11" s="10">
        <v>5</v>
      </c>
    </row>
    <row r="12" spans="1:5" ht="15.75" x14ac:dyDescent="0.25">
      <c r="A12" s="49" t="s">
        <v>24</v>
      </c>
      <c r="B12" s="52" t="s">
        <v>34</v>
      </c>
      <c r="C12" s="13"/>
      <c r="D12" s="4"/>
      <c r="E12" s="4"/>
    </row>
    <row r="13" spans="1:5" ht="204.75" x14ac:dyDescent="0.25">
      <c r="A13" s="50"/>
      <c r="B13" s="53"/>
      <c r="C13" s="13" t="s">
        <v>31</v>
      </c>
      <c r="D13" s="4" t="s">
        <v>41</v>
      </c>
      <c r="E13" s="15">
        <f>(7.763+0.042*(0.4*100+0.6*98))*0.6*3.64*2.2</f>
        <v>57.237660480000009</v>
      </c>
    </row>
    <row r="14" spans="1:5" ht="15.75" x14ac:dyDescent="0.25">
      <c r="A14" s="50"/>
      <c r="B14" s="53"/>
      <c r="C14" s="13" t="s">
        <v>36</v>
      </c>
      <c r="D14" s="14"/>
      <c r="E14" s="15"/>
    </row>
    <row r="15" spans="1:5" ht="15.75" x14ac:dyDescent="0.25">
      <c r="A15" s="50"/>
      <c r="B15" s="53"/>
      <c r="C15" s="13"/>
      <c r="D15" s="14"/>
      <c r="E15" s="15"/>
    </row>
    <row r="16" spans="1:5" ht="81.75" customHeight="1" x14ac:dyDescent="0.25">
      <c r="A16" s="50"/>
      <c r="B16" s="53"/>
      <c r="C16" s="16" t="s">
        <v>39</v>
      </c>
      <c r="D16" s="4"/>
      <c r="E16" s="32"/>
    </row>
    <row r="17" spans="1:7" ht="15.75" x14ac:dyDescent="0.25">
      <c r="A17" s="50"/>
      <c r="B17" s="53"/>
      <c r="C17" s="16" t="s">
        <v>38</v>
      </c>
      <c r="D17" s="5"/>
      <c r="E17" s="32"/>
    </row>
    <row r="18" spans="1:7" ht="30.75" x14ac:dyDescent="0.25">
      <c r="A18" s="50"/>
      <c r="B18" s="53"/>
      <c r="C18" s="4" t="s">
        <v>30</v>
      </c>
      <c r="D18" s="5"/>
      <c r="E18" s="32"/>
    </row>
    <row r="19" spans="1:7" ht="0.75" hidden="1" customHeight="1" thickBot="1" x14ac:dyDescent="0.3">
      <c r="A19" s="51"/>
      <c r="B19" s="54"/>
      <c r="C19" s="7"/>
      <c r="D19" s="6"/>
      <c r="E19" s="33"/>
    </row>
    <row r="20" spans="1:7" ht="50.25" hidden="1" customHeight="1" thickBot="1" x14ac:dyDescent="0.3">
      <c r="A20" s="30"/>
      <c r="B20" s="31"/>
      <c r="C20" s="7" t="s">
        <v>35</v>
      </c>
      <c r="D20" s="6"/>
      <c r="E20" s="33">
        <v>0</v>
      </c>
    </row>
    <row r="21" spans="1:7" ht="96.75" customHeight="1" thickBot="1" x14ac:dyDescent="0.3">
      <c r="A21" s="28"/>
      <c r="B21" s="29"/>
      <c r="C21" s="7" t="s">
        <v>32</v>
      </c>
      <c r="D21" s="6"/>
      <c r="E21" s="33">
        <f>E13*5%</f>
        <v>2.8618830240000008</v>
      </c>
    </row>
    <row r="22" spans="1:7" ht="32.25" customHeight="1" thickBot="1" x14ac:dyDescent="0.3">
      <c r="A22" s="44" t="s">
        <v>27</v>
      </c>
      <c r="B22" s="45"/>
      <c r="C22" s="45"/>
      <c r="D22" s="46"/>
      <c r="E22" s="34">
        <f>E21+E13</f>
        <v>60.09954350400001</v>
      </c>
    </row>
    <row r="23" spans="1:7" ht="276.75" customHeight="1" thickBot="1" x14ac:dyDescent="0.3">
      <c r="A23" s="17">
        <v>3</v>
      </c>
      <c r="B23" s="17" t="s">
        <v>33</v>
      </c>
      <c r="C23" s="18" t="s">
        <v>40</v>
      </c>
      <c r="D23" s="26" t="s">
        <v>37</v>
      </c>
      <c r="E23" s="27">
        <f>(0.05*2432*1.75*1.4*3.7+0.05*589*1.75*1.4*3.7)/1000</f>
        <v>1.3692682500000002</v>
      </c>
    </row>
    <row r="24" spans="1:7" ht="41.25" customHeight="1" thickBot="1" x14ac:dyDescent="0.3">
      <c r="A24" s="38"/>
      <c r="B24" s="3"/>
      <c r="C24" s="3" t="s">
        <v>45</v>
      </c>
      <c r="D24" s="39" t="s">
        <v>46</v>
      </c>
      <c r="E24" s="40">
        <f>(0.3*5700/1000)*1.7*41.93</f>
        <v>121.89051000000001</v>
      </c>
    </row>
    <row r="25" spans="1:7" ht="42" customHeight="1" thickBot="1" x14ac:dyDescent="0.3">
      <c r="A25" s="38"/>
      <c r="B25" s="3"/>
      <c r="C25" s="41" t="s">
        <v>43</v>
      </c>
      <c r="D25" s="39" t="s">
        <v>47</v>
      </c>
      <c r="E25" s="40">
        <f>((1710*0.14)/1000)*1.7*41.93</f>
        <v>17.064671400000002</v>
      </c>
    </row>
    <row r="26" spans="1:7" ht="41.25" customHeight="1" thickBot="1" x14ac:dyDescent="0.3">
      <c r="A26" s="38"/>
      <c r="B26" s="3"/>
      <c r="C26" s="42" t="s">
        <v>42</v>
      </c>
      <c r="D26" s="39" t="s">
        <v>48</v>
      </c>
      <c r="E26" s="40">
        <f>((1710*0.125)/1000)*1.7*41.93</f>
        <v>15.236313750000001</v>
      </c>
      <c r="G26" s="55"/>
    </row>
    <row r="27" spans="1:7" ht="2.25" hidden="1" customHeight="1" thickBot="1" x14ac:dyDescent="0.3">
      <c r="A27" s="38"/>
      <c r="B27" s="3"/>
      <c r="C27" s="43"/>
      <c r="D27" s="39"/>
      <c r="E27" s="40"/>
    </row>
    <row r="28" spans="1:7" ht="32.25" thickBot="1" x14ac:dyDescent="0.3">
      <c r="A28" s="20"/>
      <c r="B28" s="3" t="s">
        <v>25</v>
      </c>
      <c r="C28" s="20"/>
      <c r="D28" s="20"/>
      <c r="E28" s="36">
        <f>E23+E20+E21+E13+E27+E26+E25+E24</f>
        <v>215.66030690400001</v>
      </c>
    </row>
    <row r="29" spans="1:7" ht="16.5" thickBot="1" x14ac:dyDescent="0.3">
      <c r="A29" s="17"/>
      <c r="B29" s="18" t="s">
        <v>26</v>
      </c>
      <c r="C29" s="17"/>
      <c r="D29" s="17"/>
      <c r="E29" s="37">
        <f>E28*18%</f>
        <v>38.818855242719998</v>
      </c>
    </row>
    <row r="30" spans="1:7" ht="15.75" x14ac:dyDescent="0.25">
      <c r="A30" s="21"/>
      <c r="B30" s="4"/>
      <c r="C30" s="21"/>
      <c r="D30" s="21"/>
      <c r="E30" s="15"/>
    </row>
    <row r="31" spans="1:7" ht="16.5" thickBot="1" x14ac:dyDescent="0.3">
      <c r="A31" s="22"/>
      <c r="B31" s="11" t="s">
        <v>27</v>
      </c>
      <c r="C31" s="22"/>
      <c r="D31" s="22"/>
      <c r="E31" s="35">
        <f>E28+E29</f>
        <v>254.47916214672</v>
      </c>
      <c r="G31" s="56"/>
    </row>
    <row r="32" spans="1:7" ht="32.25" thickBot="1" x14ac:dyDescent="0.3">
      <c r="A32" s="57"/>
      <c r="B32" s="58" t="s">
        <v>44</v>
      </c>
      <c r="C32" s="59"/>
      <c r="D32" s="59">
        <f>E32/E31</f>
        <v>0.89502801753442396</v>
      </c>
      <c r="E32" s="60">
        <v>227.76598000000001</v>
      </c>
    </row>
    <row r="33" spans="1:4" ht="15.75" x14ac:dyDescent="0.25">
      <c r="A33" s="12"/>
    </row>
    <row r="37" spans="1:4" x14ac:dyDescent="0.25">
      <c r="B37" t="s">
        <v>28</v>
      </c>
      <c r="C37" s="19"/>
      <c r="D37" t="s">
        <v>29</v>
      </c>
    </row>
  </sheetData>
  <mergeCells count="6">
    <mergeCell ref="A22:D22"/>
    <mergeCell ref="A1:E1"/>
    <mergeCell ref="A2:E2"/>
    <mergeCell ref="A3:E3"/>
    <mergeCell ref="A12:A19"/>
    <mergeCell ref="B12:B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2013-08-08T04:17:00Z</dcterms:modified>
</cp:coreProperties>
</file>