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данные'!$29:$29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4" i="16"/>
  <c r="M35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J15" i="16"/>
  <c r="G15" i="16"/>
  <c r="J13" i="16"/>
  <c r="G13" i="16"/>
  <c r="J12" i="16"/>
  <c r="G12" i="16"/>
  <c r="J11" i="16"/>
  <c r="G11" i="16"/>
  <c r="J21" i="8"/>
  <c r="G21" i="8"/>
  <c r="J19" i="8"/>
  <c r="G19" i="8"/>
  <c r="J18" i="8"/>
  <c r="G18" i="8"/>
  <c r="J17" i="8"/>
  <c r="G17" i="8"/>
  <c r="J60" i="8"/>
  <c r="G60" i="8"/>
  <c r="J59" i="8"/>
  <c r="G59" i="8"/>
  <c r="J14" i="16"/>
  <c r="G14" i="16"/>
  <c r="J20" i="8"/>
  <c r="G20" i="8"/>
  <c r="A18" i="16"/>
  <c r="A24" i="8"/>
  <c r="M55" i="16"/>
  <c r="M57" i="16"/>
  <c r="M59" i="16"/>
  <c r="M61" i="16"/>
  <c r="M63" i="16"/>
  <c r="M65" i="16"/>
  <c r="M56" i="16"/>
  <c r="M58" i="16"/>
  <c r="M60" i="16"/>
  <c r="M62" i="16"/>
  <c r="M64" i="16"/>
  <c r="M66" i="16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&lt;&gt;</author>
    <author>YuKazaeva</author>
    <author>Сергей</author>
    <author>Alex</author>
    <author>onikitina</author>
    <author>Alex Sosedko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атрибут 950 текст&gt;  &lt;подпись 200 значение&gt;</t>
        </r>
      </text>
    </comment>
    <comment ref="H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атрибут 950 текст&gt;  &lt;подпись 210 значение&gt;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_________________ /&lt;подпись 200 атрибут 950 значение&gt;/</t>
        </r>
      </text>
    </comment>
    <comment ref="H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_________________ /&lt;подпись 210 атрибут 950 значение&gt;/</t>
        </r>
      </text>
    </comment>
    <comment ref="A8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1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11" authorId="4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13" authorId="4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14" authorId="4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V20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20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2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2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2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G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V21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W21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L24" authorId="4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9" authorId="4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29" authorId="4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&lt;Ед. измерения по расценке&gt;
&lt;Формула расчета стоимости единицы&gt;</t>
        </r>
      </text>
    </comment>
    <comment ref="C29" authorId="4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
&lt;Формула расчета физ. объема&gt;
</t>
        </r>
      </text>
    </comment>
    <comment ref="D2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E2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I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J29" authorId="4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</t>
        </r>
      </text>
    </comment>
    <comment ref="K29" authorId="4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U29" authorId="4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6" authorId="4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H46" authorId="4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I46" authorId="4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J46" authorId="4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K46" authorId="4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U46" authorId="4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A6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_________________ /&lt;подпись 300 значение&gt;/</t>
        </r>
      </text>
    </comment>
    <comment ref="A6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_________________ /&lt;подпись 310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_________________ /&lt;подпись 300 значение&gt;/</t>
        </r>
      </text>
    </comment>
    <comment ref="A7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<sst xmlns="http://schemas.openxmlformats.org/spreadsheetml/2006/main" count="325" uniqueCount="189">
  <si>
    <t>Код ресурса</t>
  </si>
  <si>
    <t>Стройка:</t>
  </si>
  <si>
    <t>Всего</t>
  </si>
  <si>
    <t>Объект:</t>
  </si>
  <si>
    <t xml:space="preserve">ЛОКАЛЬНАЯ СМЕТА 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</si>
  <si>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</si>
  <si>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</si>
  <si>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</si>
  <si>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</si>
  <si>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</si>
  <si>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</si>
  <si>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</si>
  <si>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</si>
  <si>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</si>
  <si>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</si>
  <si>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</si>
  <si>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</si>
  <si>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</si>
  <si>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</si>
  <si>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</si>
  <si>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</si>
  <si>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</si>
  <si>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</si>
  <si>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</si>
  <si>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</si>
  <si>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</si>
  <si>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</si>
  <si>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</si>
  <si>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</si>
  <si>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</si>
  <si>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</si>
  <si>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</si>
  <si>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</si>
  <si>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</si>
  <si>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</si>
  <si>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</si>
  <si>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(локальный сметный расчет)</t>
  </si>
  <si>
    <t>в т.ч. оборудование</t>
  </si>
  <si>
    <t>монтажных работ</t>
  </si>
  <si>
    <t xml:space="preserve">ЛОКАЛЬНЫЙ РЕСУРСНЫЙ СМЕТНЫЙ РАСЧЕТ </t>
  </si>
  <si>
    <t xml:space="preserve">УТВЕРЖДАЮ </t>
  </si>
  <si>
    <t>СОГЛАСОВАНО</t>
  </si>
  <si>
    <t>% НР</t>
  </si>
  <si>
    <t>% СП</t>
  </si>
  <si>
    <t>"___" ____________ 20___ г.</t>
  </si>
  <si>
    <t>"___" _____________ 20___ г.</t>
  </si>
  <si>
    <t xml:space="preserve">  </t>
  </si>
  <si>
    <t>_________________ //</t>
  </si>
  <si>
    <t>на Копия 8. ОВ</t>
  </si>
  <si>
    <t>Составил:  _________________ //</t>
  </si>
  <si>
    <t>Проверил:  _________________ //</t>
  </si>
  <si>
    <t>Раздел 1. Приточная система</t>
  </si>
  <si>
    <t>ТЕР20-03-001-02
Установка вентиляторов радиальных массой: до 0,12 т
1 вентилятор</t>
  </si>
  <si>
    <t>97,02
_____
23,45</t>
  </si>
  <si>
    <t>15,56
_____
0,49</t>
  </si>
  <si>
    <t>1455,3
_____
351,75</t>
  </si>
  <si>
    <t>233,4
_____
7,35</t>
  </si>
  <si>
    <t>ТЕР20-02-018-01
Установка вставок гибких к радиальным вентиляторам
1 м2</t>
  </si>
  <si>
    <t>63,54
_____
5,28</t>
  </si>
  <si>
    <t>1524,96
_____
126,72</t>
  </si>
  <si>
    <t>ТЕРм06-03-005-05
Теплообменник водоводяной, производительность: 40 т/ч
1 т</t>
  </si>
  <si>
    <t>0,045
45/1000</t>
  </si>
  <si>
    <t>7392
_____
4069,25</t>
  </si>
  <si>
    <t>663,46
_____
8,17</t>
  </si>
  <si>
    <t>332,64
_____
183,11</t>
  </si>
  <si>
    <t>29,86
_____
0,37</t>
  </si>
  <si>
    <t>ТЕР20-06-006-01
Установка воздухонагревателей однорядных для обводного канала производительностью: до 10 тыс.м3/час
1 воздухонагреватель</t>
  </si>
  <si>
    <t>97,28
_____
147,15</t>
  </si>
  <si>
    <t>17,75
_____
0,65</t>
  </si>
  <si>
    <t>ТЕР20-02-015-10
Установка шумоглушителей вентиляционных трубчатых типа: ГТП 2-5 сечением 400х400 мм
1 шт.</t>
  </si>
  <si>
    <t>20,38
_____
12,39</t>
  </si>
  <si>
    <t>ТЕР20-02-002-01
Установка решеток жалюзийных площадью в свету: до 0,5 м2
1 решетка</t>
  </si>
  <si>
    <t>16,56
_____
4,26</t>
  </si>
  <si>
    <t>ТЕР20-02-001-01
Установка диффузоров
1 воздухораспределитель</t>
  </si>
  <si>
    <t>14,9
_____
8,29</t>
  </si>
  <si>
    <t>238,4
_____
132,64</t>
  </si>
  <si>
    <t>ТЕР20-01-001-07
Прокладка воздуховодов из листовой, оцинкованной стали и алюминия класса Н (нормальные) толщиной: 0,7 мм, диаметром от 500 до 560 мм
100 м2 поверхности воздуховодов</t>
  </si>
  <si>
    <t>1,34
134/100</t>
  </si>
  <si>
    <t>1469,43
_____
491,75</t>
  </si>
  <si>
    <t>148,83
_____
4,41</t>
  </si>
  <si>
    <t>1969,04
_____
658,94</t>
  </si>
  <si>
    <t>199,43
_____
5,91</t>
  </si>
  <si>
    <t>ТСЦ-301-1224
Крепления для трубопроводов: кронштейны, планки, хомуты
кг</t>
  </si>
  <si>
    <t xml:space="preserve">
_____
13,2</t>
  </si>
  <si>
    <t xml:space="preserve">
_____
3960</t>
  </si>
  <si>
    <t>ТЕР20-03-001-01
Установка вентиляторов канальных массой: до 0,05 т
1 вентилятор</t>
  </si>
  <si>
    <t>70,5
_____
23,45</t>
  </si>
  <si>
    <t>6,99
_____
0,16</t>
  </si>
  <si>
    <t>127,08
_____
10,56</t>
  </si>
  <si>
    <t>ТСЦ-301-1074
Диффузор потолочный прямоугольный из алюминиевого профиля марки ДП, размером 450х450 мм
шт.</t>
  </si>
  <si>
    <t xml:space="preserve">
_____
275,78</t>
  </si>
  <si>
    <t xml:space="preserve">
_____
4412,48</t>
  </si>
  <si>
    <t>Система Хлодоснабжения Ч1</t>
  </si>
  <si>
    <t>Итого прямые затраты по смете</t>
  </si>
  <si>
    <t>5778,28
_____
9985,37</t>
  </si>
  <si>
    <t>626,07
_____
14,07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</si>
  <si>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</si>
  <si>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</si>
  <si>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</si>
  <si>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</si>
  <si>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</si>
  <si>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</si>
  <si>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смете: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</si>
  <si>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</si>
  <si>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</si>
  <si>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НДС 18%</t>
  </si>
  <si>
    <t xml:space="preserve">    ВСЕГО по смете</t>
  </si>
  <si>
    <t xml:space="preserve">          Ресурсы подрядчика</t>
  </si>
  <si>
    <t xml:space="preserve">                  Трудозатраты</t>
  </si>
  <si>
    <t>1-3-0</t>
  </si>
  <si>
    <t>Затраты труда рабочих (ср 3)</t>
  </si>
  <si>
    <t xml:space="preserve">чел.час
</t>
  </si>
  <si>
    <t xml:space="preserve">10,78
</t>
  </si>
  <si>
    <t xml:space="preserve">
</t>
  </si>
  <si>
    <t>1-3-2</t>
  </si>
  <si>
    <t>Затраты труда рабочих (ср 3,2)</t>
  </si>
  <si>
    <t xml:space="preserve">11,05
</t>
  </si>
  <si>
    <t>1-3-3</t>
  </si>
  <si>
    <t>Затраты труда рабочих (ср 3,3)</t>
  </si>
  <si>
    <t xml:space="preserve">11,2
</t>
  </si>
  <si>
    <t>1-3-4</t>
  </si>
  <si>
    <t>Затраты труда рабочих (ср 3,4)</t>
  </si>
  <si>
    <t xml:space="preserve">11,34
</t>
  </si>
  <si>
    <t>1-4-0</t>
  </si>
  <si>
    <t>Затраты труда рабочих (ср 4)</t>
  </si>
  <si>
    <t xml:space="preserve">12,16
</t>
  </si>
  <si>
    <t>Затраты труда машинистов</t>
  </si>
  <si>
    <t/>
  </si>
  <si>
    <t>Итого по трудовым ресурсам</t>
  </si>
  <si>
    <t xml:space="preserve">руб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</si>
  <si>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</si>
  <si>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</si>
  <si>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</si>
  <si>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</si>
  <si>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>Лебедки ручные и рычажные тяговым усилием: 31,39 кН (3,2 т)</t>
  </si>
  <si>
    <t xml:space="preserve">3,08
</t>
  </si>
  <si>
    <t>Лебедки электрические тяговым усилием: 19,62 кН (2 т)</t>
  </si>
  <si>
    <t xml:space="preserve">6,74
</t>
  </si>
  <si>
    <t>Установки для сварки: ручной дуговой (постоянного тока)</t>
  </si>
  <si>
    <t xml:space="preserve">7,84
</t>
  </si>
  <si>
    <t>Дрели: электрические</t>
  </si>
  <si>
    <t xml:space="preserve">2,32
</t>
  </si>
  <si>
    <t>Автомобили бортовые, грузоподъемность: до 5 т</t>
  </si>
  <si>
    <t xml:space="preserve">103,2
</t>
  </si>
  <si>
    <t>Итого по строительным машинам</t>
  </si>
  <si>
    <t xml:space="preserve">                  Материалы</t>
  </si>
  <si>
    <t>101-0605</t>
  </si>
  <si>
    <t>Мастика герметизирующая нетвердеющая: «Гэлан»</t>
  </si>
  <si>
    <t xml:space="preserve">т
</t>
  </si>
  <si>
    <t xml:space="preserve">18080
</t>
  </si>
  <si>
    <t>101-1522</t>
  </si>
  <si>
    <t>Электроды диаметром: 5 мм Э42А</t>
  </si>
  <si>
    <t xml:space="preserve">10660
</t>
  </si>
  <si>
    <t>101-1703</t>
  </si>
  <si>
    <t>Прокладки резиновые (пластина техническая прессованная)</t>
  </si>
  <si>
    <t xml:space="preserve">кг
</t>
  </si>
  <si>
    <t xml:space="preserve">22,8
</t>
  </si>
  <si>
    <t>101-1714</t>
  </si>
  <si>
    <t>Болты с гайками и шайбами строительные</t>
  </si>
  <si>
    <t xml:space="preserve">17290
</t>
  </si>
  <si>
    <t>101-1929</t>
  </si>
  <si>
    <t>Болты анкерные</t>
  </si>
  <si>
    <t xml:space="preserve">16750
</t>
  </si>
  <si>
    <t>204-0004</t>
  </si>
  <si>
    <t>Горячекатаная арматурная сталь гладкая класса А-I, диаметром: 12 мм</t>
  </si>
  <si>
    <t xml:space="preserve">6690
</t>
  </si>
  <si>
    <t>402-0004</t>
  </si>
  <si>
    <t>Раствор готовый кладочный цементный марки: 100</t>
  </si>
  <si>
    <t xml:space="preserve">м3
</t>
  </si>
  <si>
    <t xml:space="preserve">699
</t>
  </si>
  <si>
    <t>507-0982</t>
  </si>
  <si>
    <t>Фланцы стальные плоские приварные из стали ВСт3сп2, ВСт3сп3, давлением: 1,0 МПа (10 кгс/см2), диаметром 40 мм</t>
  </si>
  <si>
    <t xml:space="preserve">шт.
</t>
  </si>
  <si>
    <t xml:space="preserve">36,8
</t>
  </si>
  <si>
    <t>509-0966</t>
  </si>
  <si>
    <t>Прокладки из паронита марки ПМБ, толщиной: 1 мм, диаметром 50 мм</t>
  </si>
  <si>
    <t xml:space="preserve">1000 шт.
</t>
  </si>
  <si>
    <t xml:space="preserve">2030
</t>
  </si>
  <si>
    <t>509-0989</t>
  </si>
  <si>
    <t>Шнур асбестовый общего назначения марки: ШАОН диаметром 8-10 мм</t>
  </si>
  <si>
    <t xml:space="preserve">37890
</t>
  </si>
  <si>
    <t>ТСЦ-301-1074</t>
  </si>
  <si>
    <t>Диффузор потолочный прямоугольный из алюминиевого профиля марки ДП, размером 450х450 мм</t>
  </si>
  <si>
    <t xml:space="preserve">275,78
</t>
  </si>
  <si>
    <t>ТСЦ-301-1224</t>
  </si>
  <si>
    <t>Крепления для трубопроводов: кронштейны, планки, хомуты</t>
  </si>
  <si>
    <t xml:space="preserve">13,2
</t>
  </si>
  <si>
    <t>Итого по строительным материалам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</si>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</sst>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b/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34">
    <xf numFmtId="0" fontId="0" fillId="0" borderId="0" xfId="0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 applyBorder="1"/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1" fillId="0" borderId="0" xfId="0" applyFont="1" applyAlignment="1"/>
    <xf numFmtId="0" fontId="11" fillId="0" borderId="0" xfId="23" applyFont="1" applyAlignment="1">
      <alignment horizontal="left"/>
    </xf>
    <xf numFmtId="0" fontId="14" fillId="0" borderId="2" xfId="0" applyFont="1" applyBorder="1" applyAlignment="1">
      <alignment vertical="top"/>
    </xf>
    <xf numFmtId="173" fontId="14" fillId="0" borderId="3" xfId="12" applyNumberFormat="1" applyFont="1" applyBorder="1" applyAlignment="1">
      <alignment horizontal="righ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vertical="top"/>
    </xf>
    <xf numFmtId="0" fontId="9" fillId="0" borderId="0" xfId="10" applyFont="1"/>
    <xf numFmtId="0" fontId="9" fillId="0" borderId="0" xfId="12" applyFont="1"/>
    <xf numFmtId="2" fontId="14" fillId="0" borderId="4" xfId="0" applyNumberFormat="1" applyFont="1" applyBorder="1" applyAlignment="1">
      <alignment horizontal="right" vertical="top"/>
    </xf>
    <xf numFmtId="0" fontId="11" fillId="0" borderId="4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 wrapText="1"/>
    </xf>
    <xf numFmtId="0" fontId="11" fillId="0" borderId="0" xfId="6" applyFont="1" applyAlignment="1">
      <alignment horizontal="right" vertical="top" wrapText="1"/>
    </xf>
    <xf numFmtId="0" fontId="11" fillId="0" borderId="0" xfId="0" applyFont="1"/>
    <xf numFmtId="0" fontId="12" fillId="0" borderId="0" xfId="23" applyFont="1">
      <alignment horizontal="center"/>
    </xf>
    <xf numFmtId="0" fontId="11" fillId="0" borderId="0" xfId="23" applyFont="1">
      <alignment horizontal="center"/>
    </xf>
    <xf numFmtId="0" fontId="9" fillId="0" borderId="0" xfId="0" applyFont="1" applyAlignment="1"/>
    <xf numFmtId="0" fontId="11" fillId="0" borderId="0" xfId="0" applyFont="1" applyBorder="1" applyAlignment="1">
      <alignment horizontal="center"/>
    </xf>
    <xf numFmtId="0" fontId="14" fillId="0" borderId="3" xfId="0" applyFont="1" applyBorder="1" applyAlignment="1">
      <alignment vertical="top"/>
    </xf>
    <xf numFmtId="173" fontId="13" fillId="0" borderId="3" xfId="12" applyNumberFormat="1" applyFont="1" applyBorder="1" applyAlignment="1">
      <alignment horizontal="right"/>
    </xf>
    <xf numFmtId="173" fontId="14" fillId="0" borderId="0" xfId="12" applyNumberFormat="1" applyFont="1" applyBorder="1" applyAlignment="1">
      <alignment horizontal="right"/>
    </xf>
    <xf numFmtId="0" fontId="11" fillId="0" borderId="0" xfId="0" applyFont="1" applyBorder="1" applyAlignment="1"/>
    <xf numFmtId="0" fontId="14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2" fontId="11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10"/>
    <xf numFmtId="0" fontId="1" fillId="0" borderId="0" xfId="12"/>
    <xf numFmtId="0" fontId="14" fillId="0" borderId="0" xfId="0" applyFont="1" applyAlignment="1">
      <alignment horizontal="left" vertical="top" indent="1"/>
    </xf>
    <xf numFmtId="0" fontId="13" fillId="0" borderId="0" xfId="0" applyFont="1" applyBorder="1"/>
    <xf numFmtId="0" fontId="13" fillId="0" borderId="0" xfId="0" applyFont="1" applyBorder="1" applyAlignment="1">
      <alignment horizontal="left" vertical="top" wrapText="1"/>
    </xf>
    <xf numFmtId="1" fontId="14" fillId="0" borderId="0" xfId="10" applyNumberFormat="1" applyFont="1" applyAlignment="1">
      <alignment horizontal="right"/>
    </xf>
    <xf numFmtId="0" fontId="3" fillId="0" borderId="0" xfId="23" applyBorder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24" applyFont="1">
      <alignment horizontal="left" vertical="top"/>
    </xf>
    <xf numFmtId="173" fontId="14" fillId="0" borderId="10" xfId="12" applyNumberFormat="1" applyFont="1" applyBorder="1" applyAlignment="1">
      <alignment horizontal="right"/>
    </xf>
    <xf numFmtId="173" fontId="14" fillId="0" borderId="3" xfId="12" applyNumberFormat="1" applyFont="1" applyBorder="1" applyAlignment="1">
      <alignment horizontal="right"/>
    </xf>
    <xf numFmtId="0" fontId="12" fillId="0" borderId="0" xfId="23" applyFont="1">
      <alignment horizontal="center"/>
    </xf>
    <xf numFmtId="0" fontId="11" fillId="0" borderId="0" xfId="23" applyFont="1">
      <alignment horizontal="center"/>
    </xf>
    <xf numFmtId="0" fontId="11" fillId="0" borderId="0" xfId="23" applyFont="1" applyAlignment="1">
      <alignment horizontal="left"/>
    </xf>
    <xf numFmtId="0" fontId="11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73" fontId="13" fillId="0" borderId="10" xfId="10" applyNumberFormat="1" applyFont="1" applyBorder="1" applyAlignment="1">
      <alignment horizontal="right"/>
    </xf>
    <xf numFmtId="173" fontId="13" fillId="0" borderId="3" xfId="10" applyNumberFormat="1" applyFont="1" applyBorder="1" applyAlignment="1">
      <alignment horizontal="right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17" xfId="13" applyFont="1" applyBorder="1">
      <alignment horizontal="center" wrapText="1"/>
    </xf>
    <xf numFmtId="0" fontId="9" fillId="0" borderId="17" xfId="13" applyFont="1" applyFill="1" applyBorder="1">
      <alignment horizontal="center" wrapText="1"/>
    </xf>
    <xf numFmtId="0" fontId="12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2" fontId="11" fillId="0" borderId="1" xfId="0" applyNumberFormat="1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right" vertical="top" wrapText="1"/>
    </xf>
    <xf numFmtId="2" fontId="11" fillId="0" borderId="1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horizontal="right" vertical="top" wrapText="1"/>
    </xf>
    <xf numFmtId="0" fontId="17" fillId="0" borderId="1" xfId="0" applyFont="1" applyBorder="1" applyAlignment="1">
      <alignment horizontal="left" vertical="top" wrapText="1"/>
    </xf>
    <xf numFmtId="2" fontId="17" fillId="0" borderId="1" xfId="0" applyNumberFormat="1" applyFont="1" applyBorder="1" applyAlignment="1">
      <alignment horizontal="left" vertical="top" wrapText="1"/>
    </xf>
    <xf numFmtId="49" fontId="17" fillId="0" borderId="1" xfId="0" applyNumberFormat="1" applyFont="1" applyBorder="1" applyAlignment="1">
      <alignment horizontal="right" vertical="top" wrapText="1"/>
    </xf>
    <xf numFmtId="2" fontId="17" fillId="0" borderId="1" xfId="0" applyNumberFormat="1" applyFont="1" applyBorder="1" applyAlignment="1">
      <alignment horizontal="right" vertical="top" wrapText="1"/>
    </xf>
    <xf numFmtId="0" fontId="17" fillId="0" borderId="1" xfId="0" applyFont="1" applyBorder="1" applyAlignment="1">
      <alignment horizontal="right" vertical="top" wrapText="1"/>
    </xf>
    <xf numFmtId="0" fontId="17" fillId="0" borderId="17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1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1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4" fillId="0" borderId="1" xfId="6" applyFont="1" applyBorder="1" applyAlignment="1">
      <alignment horizontal="right" vertical="top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3" applyFont="1" applyBorder="1">
      <alignment horizontal="center"/>
    </xf>
    <xf numFmtId="0" fontId="9" fillId="0" borderId="1" xfId="3" applyFont="1" applyBorder="1">
      <alignment horizontal="center"/>
    </xf>
    <xf numFmtId="0" fontId="20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right" vertical="top"/>
    </xf>
    <xf numFmtId="49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4" fillId="0" borderId="1" xfId="0" applyFont="1" applyBorder="1" applyAlignment="1">
      <alignment horizontal="right" vertical="top"/>
    </xf>
    <xf numFmtId="49" fontId="14" fillId="0" borderId="1" xfId="0" applyNumberFormat="1" applyFont="1" applyBorder="1" applyAlignment="1">
      <alignment horizontal="left" vertical="top" wrapText="1"/>
    </xf>
    <xf numFmtId="2" fontId="14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2" fontId="14" fillId="0" borderId="1" xfId="0" applyNumberFormat="1" applyFont="1" applyBorder="1" applyAlignment="1">
      <alignment horizontal="right" vertical="top" wrapText="1"/>
    </xf>
    <xf numFmtId="2" fontId="14" fillId="0" borderId="1" xfId="0" applyNumberFormat="1" applyFont="1" applyBorder="1" applyAlignment="1">
      <alignment horizontal="right" vertical="top"/>
    </xf>
    <xf numFmtId="1" fontId="13" fillId="0" borderId="1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horizontal="right" vertical="top"/>
    </xf>
    <xf numFmtId="49" fontId="14" fillId="0" borderId="17" xfId="0" applyNumberFormat="1" applyFont="1" applyBorder="1" applyAlignment="1">
      <alignment horizontal="left" vertical="top" wrapText="1"/>
    </xf>
    <xf numFmtId="2" fontId="14" fillId="0" borderId="17" xfId="0" applyNumberFormat="1" applyFont="1" applyBorder="1" applyAlignment="1">
      <alignment horizontal="left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/>
    </xf>
    <xf numFmtId="2" fontId="14" fillId="0" borderId="17" xfId="0" applyNumberFormat="1" applyFont="1" applyBorder="1" applyAlignment="1">
      <alignment horizontal="right" vertical="top" wrapText="1"/>
    </xf>
    <xf numFmtId="2" fontId="14" fillId="0" borderId="17" xfId="0" applyNumberFormat="1" applyFont="1" applyBorder="1" applyAlignment="1">
      <alignment horizontal="right" vertical="top"/>
    </xf>
    <xf numFmtId="1" fontId="13" fillId="0" borderId="17" xfId="0" applyNumberFormat="1" applyFont="1" applyBorder="1" applyAlignment="1">
      <alignment horizontal="right" vertical="top" wrapText="1"/>
    </xf>
    <xf numFmtId="2" fontId="11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3" fillId="0" borderId="1" xfId="0" applyNumberFormat="1" applyFont="1" applyBorder="1"/>
    <xf numFmtId="2" fontId="13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104775</xdr:rowOff>
        </xdr:from>
        <xdr:to>
          <xdr:col>1</xdr:col>
          <xdr:colOff>971550</xdr:colOff>
          <xdr:row>16</xdr:row>
          <xdr:rowOff>19050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Z66"/>
  <sheetViews>
    <sheetView showGridLines="0" tabSelected="1" workbookViewId="0">
      <selection activeCell="E17" sqref="E17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6" width="0" style="1" hidden="1" customWidth="1"/>
    <col min="27" max="27" width="9.140625" style="1" customWidth="1"/>
    <col min="28" max="16384" width="9.140625" style="1"/>
  </cols>
  <sheetData>
    <row r="2" spans="1:21" ht="15.75" x14ac:dyDescent="0.25">
      <c r="A2" s="2" t="s">
        <v>40</v>
      </c>
      <c r="H2" s="3" t="s">
        <v>41</v>
      </c>
    </row>
    <row r="3" spans="1:21" x14ac:dyDescent="0.2">
      <c r="A3" s="50" t="s">
        <v>46</v>
      </c>
      <c r="H3" s="50" t="s">
        <v>46</v>
      </c>
    </row>
    <row r="4" spans="1:21" x14ac:dyDescent="0.2">
      <c r="A4" s="50" t="s">
        <v>47</v>
      </c>
      <c r="B4" s="4"/>
      <c r="C4" s="4"/>
      <c r="D4" s="4"/>
      <c r="E4" s="4"/>
      <c r="F4" s="4"/>
      <c r="G4" s="4"/>
      <c r="H4" s="50" t="s">
        <v>47</v>
      </c>
    </row>
    <row r="5" spans="1:21" x14ac:dyDescent="0.2">
      <c r="A5" s="1" t="s">
        <v>44</v>
      </c>
      <c r="B5" s="4"/>
      <c r="C5" s="4"/>
      <c r="D5" s="4"/>
      <c r="E5" s="4"/>
      <c r="F5" s="4"/>
      <c r="G5" s="4"/>
      <c r="H5" s="51" t="s">
        <v>45</v>
      </c>
    </row>
    <row r="6" spans="1:21" x14ac:dyDescent="0.2">
      <c r="A6" s="4"/>
      <c r="B6" s="4"/>
      <c r="C6" s="4"/>
      <c r="D6" s="4"/>
      <c r="E6" s="4"/>
      <c r="F6" s="4"/>
      <c r="G6" s="4"/>
      <c r="H6" s="4"/>
    </row>
    <row r="7" spans="1:21" s="7" customFormat="1" ht="12" x14ac:dyDescent="0.2">
      <c r="A7" s="5"/>
      <c r="B7" s="6"/>
      <c r="C7" s="6"/>
      <c r="D7" s="6"/>
    </row>
    <row r="8" spans="1:21" s="7" customFormat="1" ht="12" x14ac:dyDescent="0.2">
      <c r="A8" s="8" t="s">
        <v>1</v>
      </c>
      <c r="B8" s="6"/>
      <c r="C8" s="6"/>
      <c r="D8" s="6"/>
    </row>
    <row r="9" spans="1:21" s="7" customFormat="1" ht="12" x14ac:dyDescent="0.2">
      <c r="A9" s="5"/>
      <c r="B9" s="6"/>
      <c r="C9" s="6"/>
      <c r="D9" s="6"/>
    </row>
    <row r="10" spans="1:21" s="7" customFormat="1" ht="12" x14ac:dyDescent="0.2">
      <c r="A10" s="8" t="s">
        <v>3</v>
      </c>
      <c r="B10" s="6"/>
      <c r="C10" s="6"/>
      <c r="D10" s="6"/>
    </row>
    <row r="11" spans="1:21" s="7" customFormat="1" ht="15" x14ac:dyDescent="0.25">
      <c r="A11" s="55" t="s">
        <v>4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</row>
    <row r="12" spans="1:21" s="7" customFormat="1" ht="12" x14ac:dyDescent="0.2">
      <c r="A12" s="56" t="s">
        <v>36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spans="1:21" s="7" customFormat="1" ht="12" x14ac:dyDescent="0.2">
      <c r="A13" s="56" t="s">
        <v>48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spans="1:21" s="7" customFormat="1" ht="12" x14ac:dyDescent="0.2">
      <c r="A14" s="57" t="s">
        <v>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spans="1:21" s="7" customFormat="1" ht="12" x14ac:dyDescent="0.2"/>
    <row r="16" spans="1:21" s="7" customFormat="1" ht="12" x14ac:dyDescent="0.2">
      <c r="G16" s="58" t="s">
        <v>21</v>
      </c>
      <c r="H16" s="59"/>
      <c r="I16" s="60"/>
      <c r="J16" s="58" t="s">
        <v>22</v>
      </c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60"/>
    </row>
    <row r="17" spans="1:26" s="7" customFormat="1" x14ac:dyDescent="0.2">
      <c r="D17" s="5" t="s">
        <v>6</v>
      </c>
      <c r="G17" s="61">
        <f>33761.66/1000</f>
        <v>33.761660000000006</v>
      </c>
      <c r="H17" s="62"/>
      <c r="I17" s="9" t="s">
        <v>7</v>
      </c>
      <c r="J17" s="53">
        <f>0/1000</f>
        <v>0</v>
      </c>
      <c r="K17" s="54"/>
      <c r="L17" s="10"/>
      <c r="M17" s="10"/>
      <c r="N17" s="10"/>
      <c r="O17" s="10"/>
      <c r="P17" s="10"/>
      <c r="Q17" s="10"/>
      <c r="R17" s="10"/>
      <c r="S17" s="10"/>
      <c r="T17" s="10"/>
      <c r="U17" s="9" t="s">
        <v>7</v>
      </c>
    </row>
    <row r="18" spans="1:26" s="7" customFormat="1" x14ac:dyDescent="0.2">
      <c r="D18" s="11" t="s">
        <v>37</v>
      </c>
      <c r="F18" s="12"/>
      <c r="G18" s="61">
        <f>0/1000</f>
        <v>0</v>
      </c>
      <c r="H18" s="62"/>
      <c r="I18" s="9" t="s">
        <v>7</v>
      </c>
      <c r="J18" s="53">
        <f>0/1000</f>
        <v>0</v>
      </c>
      <c r="K18" s="54"/>
      <c r="L18" s="10"/>
      <c r="M18" s="10"/>
      <c r="N18" s="10"/>
      <c r="O18" s="10"/>
      <c r="P18" s="10"/>
      <c r="Q18" s="10"/>
      <c r="R18" s="10"/>
      <c r="S18" s="10"/>
      <c r="T18" s="10"/>
      <c r="U18" s="9" t="s">
        <v>7</v>
      </c>
    </row>
    <row r="19" spans="1:26" s="7" customFormat="1" x14ac:dyDescent="0.2">
      <c r="D19" s="11" t="s">
        <v>38</v>
      </c>
      <c r="F19" s="12"/>
      <c r="G19" s="61">
        <f>0/1000</f>
        <v>0</v>
      </c>
      <c r="H19" s="62"/>
      <c r="I19" s="9" t="s">
        <v>7</v>
      </c>
      <c r="J19" s="53">
        <f>0/1000</f>
        <v>0</v>
      </c>
      <c r="K19" s="54"/>
      <c r="L19" s="10"/>
      <c r="M19" s="10"/>
      <c r="N19" s="10"/>
      <c r="O19" s="10"/>
      <c r="P19" s="10"/>
      <c r="Q19" s="10"/>
      <c r="R19" s="10"/>
      <c r="S19" s="10"/>
      <c r="T19" s="10"/>
      <c r="U19" s="9" t="s">
        <v>7</v>
      </c>
    </row>
    <row r="20" spans="1:26" s="7" customFormat="1" x14ac:dyDescent="0.2">
      <c r="D20" s="5" t="s">
        <v>8</v>
      </c>
      <c r="G20" s="61">
        <f>(V20+V21)/1000</f>
        <v>0.52575000000000005</v>
      </c>
      <c r="H20" s="62"/>
      <c r="I20" s="9" t="s">
        <v>9</v>
      </c>
      <c r="J20" s="53">
        <f>(W20+W21)/1000</f>
        <v>0.52575000000000005</v>
      </c>
      <c r="K20" s="54"/>
      <c r="L20" s="10"/>
      <c r="M20" s="10"/>
      <c r="N20" s="10"/>
      <c r="O20" s="10"/>
      <c r="P20" s="10"/>
      <c r="Q20" s="10"/>
      <c r="R20" s="10"/>
      <c r="S20" s="10"/>
      <c r="T20" s="10"/>
      <c r="U20" s="9" t="s">
        <v>9</v>
      </c>
      <c r="V20" s="13">
        <v>524.89</v>
      </c>
      <c r="W20" s="14">
        <v>524.89</v>
      </c>
      <c r="X20" s="44">
        <v>5792.35</v>
      </c>
      <c r="Y20" s="44">
        <v>7414.21</v>
      </c>
      <c r="Z20" s="44">
        <v>4807.6499999999996</v>
      </c>
    </row>
    <row r="21" spans="1:26" s="7" customFormat="1" x14ac:dyDescent="0.2">
      <c r="D21" s="5" t="s">
        <v>10</v>
      </c>
      <c r="G21" s="61">
        <f>5792.35/1000</f>
        <v>5.7923500000000008</v>
      </c>
      <c r="H21" s="62"/>
      <c r="I21" s="9" t="s">
        <v>7</v>
      </c>
      <c r="J21" s="53">
        <f>0/1000</f>
        <v>0</v>
      </c>
      <c r="K21" s="54"/>
      <c r="L21" s="10"/>
      <c r="M21" s="10"/>
      <c r="N21" s="10"/>
      <c r="O21" s="10"/>
      <c r="P21" s="10"/>
      <c r="Q21" s="10"/>
      <c r="R21" s="10"/>
      <c r="S21" s="10"/>
      <c r="T21" s="10"/>
      <c r="U21" s="9" t="s">
        <v>7</v>
      </c>
      <c r="V21" s="13">
        <v>0.86</v>
      </c>
      <c r="W21" s="14">
        <v>0.86</v>
      </c>
      <c r="X21" s="45">
        <v>0</v>
      </c>
      <c r="Y21" s="45">
        <v>0</v>
      </c>
      <c r="Z21" s="45">
        <v>0</v>
      </c>
    </row>
    <row r="22" spans="1:26" s="7" customFormat="1" ht="12" x14ac:dyDescent="0.2">
      <c r="F22" s="6"/>
      <c r="G22" s="15"/>
      <c r="H22" s="15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6"/>
    </row>
    <row r="23" spans="1:26" s="7" customFormat="1" ht="12" x14ac:dyDescent="0.2">
      <c r="B23" s="6"/>
      <c r="C23" s="6"/>
      <c r="D23" s="6"/>
      <c r="F23" s="12"/>
      <c r="G23" s="18"/>
      <c r="H23" s="18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19"/>
    </row>
    <row r="24" spans="1:26" s="7" customFormat="1" ht="12" x14ac:dyDescent="0.2">
      <c r="A24" s="5" t="str">
        <f>"Составлена в базисных ценах на 01.2000 г. и текущих ценах на " &amp; IF(LEN(L24)&gt;3,MID(L24,4,LEN(L24)),L24)</f>
        <v xml:space="preserve">Составлена в базисных ценах на 01.2000 г. и текущих ценах на </v>
      </c>
    </row>
    <row r="25" spans="1:26" s="7" customFormat="1" thickBot="1" x14ac:dyDescent="0.25">
      <c r="A25" s="21"/>
    </row>
    <row r="26" spans="1:26" s="23" customFormat="1" ht="27" customHeight="1" thickBot="1" x14ac:dyDescent="0.25">
      <c r="A26" s="63" t="s">
        <v>11</v>
      </c>
      <c r="B26" s="63" t="s">
        <v>12</v>
      </c>
      <c r="C26" s="63" t="s">
        <v>13</v>
      </c>
      <c r="D26" s="64" t="s">
        <v>14</v>
      </c>
      <c r="E26" s="64"/>
      <c r="F26" s="64"/>
      <c r="G26" s="64" t="s">
        <v>15</v>
      </c>
      <c r="H26" s="64"/>
      <c r="I26" s="64"/>
      <c r="J26" s="64" t="s">
        <v>16</v>
      </c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</row>
    <row r="27" spans="1:26" s="23" customFormat="1" ht="22.5" customHeight="1" thickBot="1" x14ac:dyDescent="0.25">
      <c r="A27" s="63"/>
      <c r="B27" s="63"/>
      <c r="C27" s="63"/>
      <c r="D27" s="65" t="s">
        <v>2</v>
      </c>
      <c r="E27" s="22" t="s">
        <v>17</v>
      </c>
      <c r="F27" s="22" t="s">
        <v>18</v>
      </c>
      <c r="G27" s="65" t="s">
        <v>2</v>
      </c>
      <c r="H27" s="22" t="s">
        <v>17</v>
      </c>
      <c r="I27" s="22" t="s">
        <v>18</v>
      </c>
      <c r="J27" s="65" t="s">
        <v>2</v>
      </c>
      <c r="K27" s="22" t="s">
        <v>17</v>
      </c>
      <c r="L27" s="22"/>
      <c r="M27" s="22"/>
      <c r="N27" s="22"/>
      <c r="O27" s="22"/>
      <c r="P27" s="22"/>
      <c r="Q27" s="22"/>
      <c r="R27" s="22"/>
      <c r="S27" s="22"/>
      <c r="T27" s="22"/>
      <c r="U27" s="22" t="s">
        <v>18</v>
      </c>
    </row>
    <row r="28" spans="1:26" s="23" customFormat="1" ht="22.5" customHeight="1" thickBot="1" x14ac:dyDescent="0.25">
      <c r="A28" s="63"/>
      <c r="B28" s="63"/>
      <c r="C28" s="63"/>
      <c r="D28" s="65"/>
      <c r="E28" s="22" t="s">
        <v>19</v>
      </c>
      <c r="F28" s="22" t="s">
        <v>20</v>
      </c>
      <c r="G28" s="65"/>
      <c r="H28" s="22" t="s">
        <v>19</v>
      </c>
      <c r="I28" s="22" t="s">
        <v>20</v>
      </c>
      <c r="J28" s="65"/>
      <c r="K28" s="22" t="s">
        <v>19</v>
      </c>
      <c r="L28" s="22"/>
      <c r="M28" s="22"/>
      <c r="N28" s="22"/>
      <c r="O28" s="22"/>
      <c r="P28" s="22"/>
      <c r="Q28" s="22"/>
      <c r="R28" s="22"/>
      <c r="S28" s="22"/>
      <c r="T28" s="22"/>
      <c r="U28" s="22" t="s">
        <v>20</v>
      </c>
    </row>
    <row r="29" spans="1:26" s="6" customFormat="1" x14ac:dyDescent="0.2">
      <c r="A29" s="78">
        <v>1</v>
      </c>
      <c r="B29" s="78">
        <v>2</v>
      </c>
      <c r="C29" s="78">
        <v>3</v>
      </c>
      <c r="D29" s="79">
        <v>4</v>
      </c>
      <c r="E29" s="78">
        <v>5</v>
      </c>
      <c r="F29" s="78">
        <v>6</v>
      </c>
      <c r="G29" s="79">
        <v>7</v>
      </c>
      <c r="H29" s="78">
        <v>8</v>
      </c>
      <c r="I29" s="78">
        <v>9</v>
      </c>
      <c r="J29" s="79">
        <v>10</v>
      </c>
      <c r="K29" s="78">
        <v>11</v>
      </c>
      <c r="L29" s="78"/>
      <c r="M29" s="78"/>
      <c r="N29" s="78"/>
      <c r="O29" s="78"/>
      <c r="P29" s="78"/>
      <c r="Q29" s="78"/>
      <c r="R29" s="78"/>
      <c r="S29" s="78"/>
      <c r="T29" s="78"/>
      <c r="U29" s="78">
        <v>12</v>
      </c>
    </row>
    <row r="30" spans="1:26" s="24" customFormat="1" ht="21" customHeight="1" x14ac:dyDescent="0.2">
      <c r="A30" s="80" t="s">
        <v>51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</row>
    <row r="31" spans="1:26" s="24" customFormat="1" ht="48" x14ac:dyDescent="0.2">
      <c r="A31" s="82">
        <v>1</v>
      </c>
      <c r="B31" s="83" t="s">
        <v>52</v>
      </c>
      <c r="C31" s="84">
        <v>15</v>
      </c>
      <c r="D31" s="85">
        <v>136.03</v>
      </c>
      <c r="E31" s="86" t="s">
        <v>53</v>
      </c>
      <c r="F31" s="85" t="s">
        <v>54</v>
      </c>
      <c r="G31" s="85">
        <v>2040.45</v>
      </c>
      <c r="H31" s="85" t="s">
        <v>55</v>
      </c>
      <c r="I31" s="85" t="s">
        <v>56</v>
      </c>
      <c r="J31" s="85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</row>
    <row r="32" spans="1:26" s="24" customFormat="1" ht="48" x14ac:dyDescent="0.2">
      <c r="A32" s="82">
        <v>2</v>
      </c>
      <c r="B32" s="83" t="s">
        <v>57</v>
      </c>
      <c r="C32" s="84">
        <v>24</v>
      </c>
      <c r="D32" s="85">
        <v>69.849999999999994</v>
      </c>
      <c r="E32" s="86" t="s">
        <v>58</v>
      </c>
      <c r="F32" s="85">
        <v>1.03</v>
      </c>
      <c r="G32" s="85">
        <v>1676.4</v>
      </c>
      <c r="H32" s="85" t="s">
        <v>59</v>
      </c>
      <c r="I32" s="85">
        <v>24.72</v>
      </c>
      <c r="J32" s="85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</row>
    <row r="33" spans="1:26" s="24" customFormat="1" ht="48" x14ac:dyDescent="0.2">
      <c r="A33" s="87">
        <v>3</v>
      </c>
      <c r="B33" s="88" t="s">
        <v>60</v>
      </c>
      <c r="C33" s="89" t="s">
        <v>61</v>
      </c>
      <c r="D33" s="90">
        <v>12124.71</v>
      </c>
      <c r="E33" s="91" t="s">
        <v>62</v>
      </c>
      <c r="F33" s="90" t="s">
        <v>63</v>
      </c>
      <c r="G33" s="90">
        <v>545.61</v>
      </c>
      <c r="H33" s="90" t="s">
        <v>64</v>
      </c>
      <c r="I33" s="90" t="s">
        <v>65</v>
      </c>
      <c r="J33" s="90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</row>
    <row r="34" spans="1:26" s="6" customFormat="1" ht="60" x14ac:dyDescent="0.2">
      <c r="A34" s="82">
        <v>4</v>
      </c>
      <c r="B34" s="83" t="s">
        <v>66</v>
      </c>
      <c r="C34" s="84">
        <v>1</v>
      </c>
      <c r="D34" s="85">
        <v>262.18</v>
      </c>
      <c r="E34" s="86" t="s">
        <v>67</v>
      </c>
      <c r="F34" s="85" t="s">
        <v>68</v>
      </c>
      <c r="G34" s="85">
        <v>262.18</v>
      </c>
      <c r="H34" s="85" t="s">
        <v>67</v>
      </c>
      <c r="I34" s="85" t="s">
        <v>68</v>
      </c>
      <c r="J34" s="85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24"/>
      <c r="W34" s="24"/>
      <c r="X34" s="24"/>
      <c r="Y34" s="24"/>
      <c r="Z34" s="24"/>
    </row>
    <row r="35" spans="1:26" s="6" customFormat="1" ht="60" x14ac:dyDescent="0.2">
      <c r="A35" s="82">
        <v>5</v>
      </c>
      <c r="B35" s="83" t="s">
        <v>69</v>
      </c>
      <c r="C35" s="84">
        <v>1</v>
      </c>
      <c r="D35" s="85">
        <v>36.25</v>
      </c>
      <c r="E35" s="86" t="s">
        <v>70</v>
      </c>
      <c r="F35" s="85">
        <v>3.48</v>
      </c>
      <c r="G35" s="85">
        <v>36.25</v>
      </c>
      <c r="H35" s="85" t="s">
        <v>70</v>
      </c>
      <c r="I35" s="85">
        <v>3.48</v>
      </c>
      <c r="J35" s="85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24"/>
      <c r="W35" s="24"/>
      <c r="X35" s="24"/>
      <c r="Y35" s="24"/>
      <c r="Z35" s="24"/>
    </row>
    <row r="36" spans="1:26" s="6" customFormat="1" ht="48" x14ac:dyDescent="0.2">
      <c r="A36" s="82">
        <v>6</v>
      </c>
      <c r="B36" s="83" t="s">
        <v>71</v>
      </c>
      <c r="C36" s="84">
        <v>1</v>
      </c>
      <c r="D36" s="85">
        <v>23.42</v>
      </c>
      <c r="E36" s="86" t="s">
        <v>72</v>
      </c>
      <c r="F36" s="85">
        <v>2.6</v>
      </c>
      <c r="G36" s="85">
        <v>23.42</v>
      </c>
      <c r="H36" s="85" t="s">
        <v>72</v>
      </c>
      <c r="I36" s="85">
        <v>2.6</v>
      </c>
      <c r="J36" s="85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24"/>
      <c r="W36" s="24"/>
      <c r="X36" s="24"/>
      <c r="Y36" s="24"/>
      <c r="Z36" s="24"/>
    </row>
    <row r="37" spans="1:26" s="6" customFormat="1" ht="36" x14ac:dyDescent="0.2">
      <c r="A37" s="82">
        <v>7</v>
      </c>
      <c r="B37" s="83" t="s">
        <v>73</v>
      </c>
      <c r="C37" s="84">
        <v>16</v>
      </c>
      <c r="D37" s="85">
        <v>27.32</v>
      </c>
      <c r="E37" s="86" t="s">
        <v>74</v>
      </c>
      <c r="F37" s="85">
        <v>4.13</v>
      </c>
      <c r="G37" s="85">
        <v>437.12</v>
      </c>
      <c r="H37" s="85" t="s">
        <v>75</v>
      </c>
      <c r="I37" s="85">
        <v>66.08</v>
      </c>
      <c r="J37" s="85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24"/>
      <c r="W37" s="24"/>
      <c r="X37" s="24"/>
      <c r="Y37" s="24"/>
      <c r="Z37" s="24"/>
    </row>
    <row r="38" spans="1:26" s="26" customFormat="1" ht="72" x14ac:dyDescent="0.2">
      <c r="A38" s="82">
        <v>8</v>
      </c>
      <c r="B38" s="83" t="s">
        <v>76</v>
      </c>
      <c r="C38" s="84" t="s">
        <v>77</v>
      </c>
      <c r="D38" s="85">
        <v>2110.0100000000002</v>
      </c>
      <c r="E38" s="86" t="s">
        <v>78</v>
      </c>
      <c r="F38" s="85" t="s">
        <v>79</v>
      </c>
      <c r="G38" s="85">
        <v>2827.41</v>
      </c>
      <c r="H38" s="85" t="s">
        <v>80</v>
      </c>
      <c r="I38" s="85" t="s">
        <v>81</v>
      </c>
      <c r="J38" s="85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24"/>
      <c r="W38" s="24"/>
      <c r="X38" s="24"/>
      <c r="Y38" s="24"/>
      <c r="Z38" s="24"/>
    </row>
    <row r="39" spans="1:26" ht="48" x14ac:dyDescent="0.2">
      <c r="A39" s="82">
        <v>9</v>
      </c>
      <c r="B39" s="83" t="s">
        <v>82</v>
      </c>
      <c r="C39" s="84">
        <v>300</v>
      </c>
      <c r="D39" s="85">
        <v>13.2</v>
      </c>
      <c r="E39" s="86" t="s">
        <v>83</v>
      </c>
      <c r="F39" s="85"/>
      <c r="G39" s="85">
        <v>3960</v>
      </c>
      <c r="H39" s="85" t="s">
        <v>84</v>
      </c>
      <c r="I39" s="85"/>
      <c r="J39" s="85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24"/>
      <c r="W39" s="24"/>
      <c r="X39" s="24"/>
      <c r="Y39" s="24"/>
      <c r="Z39" s="24"/>
    </row>
    <row r="40" spans="1:26" ht="48" x14ac:dyDescent="0.2">
      <c r="A40" s="82">
        <v>10</v>
      </c>
      <c r="B40" s="83" t="s">
        <v>85</v>
      </c>
      <c r="C40" s="84">
        <v>1</v>
      </c>
      <c r="D40" s="85">
        <v>100.94</v>
      </c>
      <c r="E40" s="86" t="s">
        <v>86</v>
      </c>
      <c r="F40" s="85" t="s">
        <v>87</v>
      </c>
      <c r="G40" s="85">
        <v>100.94</v>
      </c>
      <c r="H40" s="85" t="s">
        <v>86</v>
      </c>
      <c r="I40" s="85" t="s">
        <v>87</v>
      </c>
      <c r="J40" s="85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24"/>
      <c r="W40" s="24"/>
      <c r="X40" s="24"/>
      <c r="Y40" s="24"/>
      <c r="Z40" s="24"/>
    </row>
    <row r="41" spans="1:26" ht="48" x14ac:dyDescent="0.2">
      <c r="A41" s="82">
        <v>11</v>
      </c>
      <c r="B41" s="83" t="s">
        <v>57</v>
      </c>
      <c r="C41" s="84">
        <v>2</v>
      </c>
      <c r="D41" s="85">
        <v>69.849999999999994</v>
      </c>
      <c r="E41" s="86" t="s">
        <v>58</v>
      </c>
      <c r="F41" s="85">
        <v>1.03</v>
      </c>
      <c r="G41" s="85">
        <v>139.69999999999999</v>
      </c>
      <c r="H41" s="85" t="s">
        <v>88</v>
      </c>
      <c r="I41" s="85">
        <v>2.06</v>
      </c>
      <c r="J41" s="85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24"/>
      <c r="W41" s="24"/>
      <c r="X41" s="24"/>
      <c r="Y41" s="24"/>
      <c r="Z41" s="24"/>
    </row>
    <row r="42" spans="1:26" ht="60" x14ac:dyDescent="0.2">
      <c r="A42" s="82">
        <v>12</v>
      </c>
      <c r="B42" s="83" t="s">
        <v>69</v>
      </c>
      <c r="C42" s="84">
        <v>1</v>
      </c>
      <c r="D42" s="85">
        <v>36.25</v>
      </c>
      <c r="E42" s="86" t="s">
        <v>70</v>
      </c>
      <c r="F42" s="85">
        <v>3.48</v>
      </c>
      <c r="G42" s="85">
        <v>36.25</v>
      </c>
      <c r="H42" s="85" t="s">
        <v>70</v>
      </c>
      <c r="I42" s="85">
        <v>3.48</v>
      </c>
      <c r="J42" s="85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24"/>
      <c r="W42" s="24"/>
      <c r="X42" s="24"/>
      <c r="Y42" s="24"/>
      <c r="Z42" s="24"/>
    </row>
    <row r="43" spans="1:26" ht="36" x14ac:dyDescent="0.2">
      <c r="A43" s="82">
        <v>13</v>
      </c>
      <c r="B43" s="83" t="s">
        <v>73</v>
      </c>
      <c r="C43" s="84">
        <v>16</v>
      </c>
      <c r="D43" s="85">
        <v>27.32</v>
      </c>
      <c r="E43" s="86" t="s">
        <v>74</v>
      </c>
      <c r="F43" s="85">
        <v>4.13</v>
      </c>
      <c r="G43" s="85">
        <v>437.12</v>
      </c>
      <c r="H43" s="85" t="s">
        <v>75</v>
      </c>
      <c r="I43" s="85">
        <v>66.08</v>
      </c>
      <c r="J43" s="85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24"/>
      <c r="W43" s="24"/>
      <c r="X43" s="24"/>
      <c r="Y43" s="24"/>
      <c r="Z43" s="24"/>
    </row>
    <row r="44" spans="1:26" ht="60" x14ac:dyDescent="0.2">
      <c r="A44" s="82">
        <v>14</v>
      </c>
      <c r="B44" s="83" t="s">
        <v>89</v>
      </c>
      <c r="C44" s="84">
        <v>16</v>
      </c>
      <c r="D44" s="85">
        <v>275.77999999999997</v>
      </c>
      <c r="E44" s="86" t="s">
        <v>90</v>
      </c>
      <c r="F44" s="85"/>
      <c r="G44" s="85">
        <v>4412.4799999999996</v>
      </c>
      <c r="H44" s="85" t="s">
        <v>91</v>
      </c>
      <c r="I44" s="85"/>
      <c r="J44" s="85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24"/>
      <c r="W44" s="24"/>
      <c r="X44" s="24"/>
      <c r="Y44" s="24"/>
      <c r="Z44" s="24"/>
    </row>
    <row r="45" spans="1:26" ht="17.850000000000001" customHeight="1" x14ac:dyDescent="0.2">
      <c r="A45" s="92" t="s">
        <v>92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24"/>
      <c r="W45" s="24"/>
      <c r="X45" s="24"/>
      <c r="Y45" s="24"/>
      <c r="Z45" s="24"/>
    </row>
    <row r="46" spans="1:26" ht="36" x14ac:dyDescent="0.2">
      <c r="A46" s="94" t="s">
        <v>93</v>
      </c>
      <c r="B46" s="95"/>
      <c r="C46" s="95"/>
      <c r="D46" s="95"/>
      <c r="E46" s="95"/>
      <c r="F46" s="95"/>
      <c r="G46" s="96">
        <v>16389.72</v>
      </c>
      <c r="H46" s="96" t="s">
        <v>94</v>
      </c>
      <c r="I46" s="96" t="s">
        <v>95</v>
      </c>
      <c r="J46" s="96">
        <v>0</v>
      </c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24"/>
      <c r="W46" s="24"/>
      <c r="X46" s="24"/>
      <c r="Y46" s="24"/>
      <c r="Z46" s="24"/>
    </row>
    <row r="47" spans="1:26" x14ac:dyDescent="0.2">
      <c r="A47" s="94" t="s">
        <v>96</v>
      </c>
      <c r="B47" s="95"/>
      <c r="C47" s="95"/>
      <c r="D47" s="95"/>
      <c r="E47" s="95"/>
      <c r="F47" s="95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24"/>
      <c r="W47" s="24"/>
      <c r="X47" s="24"/>
      <c r="Y47" s="24"/>
      <c r="Z47" s="24"/>
    </row>
    <row r="48" spans="1:26" x14ac:dyDescent="0.2">
      <c r="A48" s="94" t="s">
        <v>97</v>
      </c>
      <c r="B48" s="95"/>
      <c r="C48" s="95"/>
      <c r="D48" s="95"/>
      <c r="E48" s="95"/>
      <c r="F48" s="95"/>
      <c r="G48" s="96">
        <v>5792.35</v>
      </c>
      <c r="H48" s="96"/>
      <c r="I48" s="96"/>
      <c r="J48" s="96">
        <v>0</v>
      </c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24"/>
      <c r="W48" s="24"/>
      <c r="X48" s="24"/>
      <c r="Y48" s="24"/>
      <c r="Z48" s="24"/>
    </row>
    <row r="49" spans="1:26" x14ac:dyDescent="0.2">
      <c r="A49" s="94" t="s">
        <v>98</v>
      </c>
      <c r="B49" s="95"/>
      <c r="C49" s="95"/>
      <c r="D49" s="95"/>
      <c r="E49" s="95"/>
      <c r="F49" s="95"/>
      <c r="G49" s="96">
        <v>9985.3700000000008</v>
      </c>
      <c r="H49" s="96"/>
      <c r="I49" s="96"/>
      <c r="J49" s="96">
        <v>0</v>
      </c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24"/>
      <c r="W49" s="24"/>
      <c r="X49" s="24"/>
      <c r="Y49" s="24"/>
      <c r="Z49" s="24"/>
    </row>
    <row r="50" spans="1:26" x14ac:dyDescent="0.2">
      <c r="A50" s="94" t="s">
        <v>99</v>
      </c>
      <c r="B50" s="95"/>
      <c r="C50" s="95"/>
      <c r="D50" s="95"/>
      <c r="E50" s="95"/>
      <c r="F50" s="95"/>
      <c r="G50" s="96">
        <v>626.07000000000005</v>
      </c>
      <c r="H50" s="96"/>
      <c r="I50" s="96"/>
      <c r="J50" s="96">
        <v>0</v>
      </c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24"/>
      <c r="W50" s="24"/>
      <c r="X50" s="24"/>
      <c r="Y50" s="24"/>
      <c r="Z50" s="24"/>
    </row>
    <row r="51" spans="1:26" x14ac:dyDescent="0.2">
      <c r="A51" s="97" t="s">
        <v>100</v>
      </c>
      <c r="B51" s="98"/>
      <c r="C51" s="98"/>
      <c r="D51" s="98"/>
      <c r="E51" s="98"/>
      <c r="F51" s="98"/>
      <c r="G51" s="99">
        <v>7414.21</v>
      </c>
      <c r="H51" s="99"/>
      <c r="I51" s="99"/>
      <c r="J51" s="99">
        <v>0</v>
      </c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24"/>
      <c r="W51" s="24"/>
      <c r="X51" s="24"/>
      <c r="Y51" s="24"/>
      <c r="Z51" s="24"/>
    </row>
    <row r="52" spans="1:26" x14ac:dyDescent="0.2">
      <c r="A52" s="97" t="s">
        <v>101</v>
      </c>
      <c r="B52" s="98"/>
      <c r="C52" s="98"/>
      <c r="D52" s="98"/>
      <c r="E52" s="98"/>
      <c r="F52" s="98"/>
      <c r="G52" s="99">
        <v>4807.6499999999996</v>
      </c>
      <c r="H52" s="99"/>
      <c r="I52" s="99"/>
      <c r="J52" s="99">
        <v>0</v>
      </c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24"/>
      <c r="W52" s="24"/>
      <c r="X52" s="24"/>
      <c r="Y52" s="24"/>
      <c r="Z52" s="24"/>
    </row>
    <row r="53" spans="1:26" x14ac:dyDescent="0.2">
      <c r="A53" s="97" t="s">
        <v>102</v>
      </c>
      <c r="B53" s="98"/>
      <c r="C53" s="98"/>
      <c r="D53" s="98"/>
      <c r="E53" s="98"/>
      <c r="F53" s="98"/>
      <c r="G53" s="99"/>
      <c r="H53" s="99"/>
      <c r="I53" s="99"/>
      <c r="J53" s="99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24"/>
      <c r="W53" s="24"/>
      <c r="X53" s="24"/>
      <c r="Y53" s="24"/>
      <c r="Z53" s="24"/>
    </row>
    <row r="54" spans="1:26" ht="26.1" customHeight="1" x14ac:dyDescent="0.2">
      <c r="A54" s="94" t="s">
        <v>103</v>
      </c>
      <c r="B54" s="95"/>
      <c r="C54" s="95"/>
      <c r="D54" s="95"/>
      <c r="E54" s="95"/>
      <c r="F54" s="95"/>
      <c r="G54" s="96">
        <v>28611.58</v>
      </c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24"/>
      <c r="W54" s="24"/>
      <c r="X54" s="24"/>
      <c r="Y54" s="24"/>
      <c r="Z54" s="24"/>
    </row>
    <row r="55" spans="1:26" x14ac:dyDescent="0.2">
      <c r="A55" s="94" t="s">
        <v>104</v>
      </c>
      <c r="B55" s="95"/>
      <c r="C55" s="95"/>
      <c r="D55" s="95"/>
      <c r="E55" s="95"/>
      <c r="F55" s="95"/>
      <c r="G55" s="96">
        <v>28611.58</v>
      </c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24"/>
      <c r="W55" s="24"/>
      <c r="X55" s="24"/>
      <c r="Y55" s="24"/>
      <c r="Z55" s="24"/>
    </row>
    <row r="56" spans="1:26" x14ac:dyDescent="0.2">
      <c r="A56" s="94" t="s">
        <v>105</v>
      </c>
      <c r="B56" s="95"/>
      <c r="C56" s="95"/>
      <c r="D56" s="95"/>
      <c r="E56" s="95"/>
      <c r="F56" s="95"/>
      <c r="G56" s="96">
        <v>5150.08</v>
      </c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24"/>
      <c r="W56" s="24"/>
      <c r="X56" s="24"/>
      <c r="Y56" s="24"/>
      <c r="Z56" s="24"/>
    </row>
    <row r="57" spans="1:26" x14ac:dyDescent="0.2">
      <c r="A57" s="97" t="s">
        <v>106</v>
      </c>
      <c r="B57" s="98"/>
      <c r="C57" s="98"/>
      <c r="D57" s="98"/>
      <c r="E57" s="98"/>
      <c r="F57" s="98"/>
      <c r="G57" s="99">
        <v>33761.660000000003</v>
      </c>
      <c r="H57" s="99"/>
      <c r="I57" s="99"/>
      <c r="J57" s="99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24"/>
      <c r="W57" s="24"/>
      <c r="X57" s="24"/>
      <c r="Y57" s="24"/>
      <c r="Z57" s="24"/>
    </row>
    <row r="58" spans="1:26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4"/>
      <c r="W58" s="24"/>
      <c r="X58" s="24"/>
      <c r="Y58" s="24"/>
      <c r="Z58" s="24"/>
    </row>
    <row r="59" spans="1:26" x14ac:dyDescent="0.2">
      <c r="A59" s="25"/>
      <c r="B59" s="46" t="s">
        <v>42</v>
      </c>
      <c r="C59" s="47"/>
      <c r="D59" s="48"/>
      <c r="E59" s="48"/>
      <c r="F59" s="47"/>
      <c r="G59" s="49">
        <f>IF(ISBLANK(X20),"",ROUND(Y20/X20,2)*100)</f>
        <v>128</v>
      </c>
      <c r="H59" s="4"/>
      <c r="I59" s="4"/>
      <c r="J59" s="49" t="e">
        <f>IF(ISBLANK(X21),"",ROUND(Y21/X21,2)*100)</f>
        <v>#DIV/0!</v>
      </c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24"/>
      <c r="W59" s="24"/>
      <c r="X59" s="24"/>
      <c r="Y59" s="24"/>
      <c r="Z59" s="24"/>
    </row>
    <row r="60" spans="1:26" x14ac:dyDescent="0.2">
      <c r="A60" s="25"/>
      <c r="B60" s="46" t="s">
        <v>43</v>
      </c>
      <c r="C60" s="47"/>
      <c r="D60" s="48"/>
      <c r="E60" s="48"/>
      <c r="F60" s="47"/>
      <c r="G60" s="20">
        <f>IF(ISBLANK(X20),"",ROUND(Z20/X20,2)*100)</f>
        <v>83</v>
      </c>
      <c r="H60" s="6"/>
      <c r="I60" s="6"/>
      <c r="J60" s="20" t="e">
        <f>IF(ISBLANK(X21),"",ROUND(Z21/X21,2)*100)</f>
        <v>#DIV/0!</v>
      </c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24"/>
      <c r="W60" s="24"/>
      <c r="X60" s="24"/>
      <c r="Y60" s="24"/>
      <c r="Z60" s="24"/>
    </row>
    <row r="61" spans="1:26" x14ac:dyDescent="0.2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24"/>
      <c r="W61" s="24"/>
      <c r="X61" s="24"/>
      <c r="Y61" s="24"/>
      <c r="Z61" s="24"/>
    </row>
    <row r="62" spans="1:26" x14ac:dyDescent="0.2">
      <c r="A62" s="52" t="s">
        <v>49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2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52" t="s">
        <v>50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21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6"/>
      <c r="W65" s="6"/>
      <c r="X65" s="6"/>
      <c r="Y65" s="6"/>
      <c r="Z65" s="6"/>
    </row>
    <row r="66" spans="1:26" x14ac:dyDescent="0.2">
      <c r="V66" s="26"/>
      <c r="W66" s="26"/>
      <c r="X66" s="26"/>
      <c r="Y66" s="26"/>
      <c r="Z66" s="26"/>
    </row>
  </sheetData>
  <mergeCells count="39">
    <mergeCell ref="A56:F56"/>
    <mergeCell ref="A57:F57"/>
    <mergeCell ref="A50:F50"/>
    <mergeCell ref="A51:F51"/>
    <mergeCell ref="A52:F52"/>
    <mergeCell ref="A53:F53"/>
    <mergeCell ref="A54:F54"/>
    <mergeCell ref="A55:F55"/>
    <mergeCell ref="A30:U30"/>
    <mergeCell ref="A45:U45"/>
    <mergeCell ref="A46:F46"/>
    <mergeCell ref="A47:F47"/>
    <mergeCell ref="A48:F48"/>
    <mergeCell ref="A49:F49"/>
    <mergeCell ref="G21:H21"/>
    <mergeCell ref="J21:K21"/>
    <mergeCell ref="J27:J28"/>
    <mergeCell ref="G26:I26"/>
    <mergeCell ref="G16:I16"/>
    <mergeCell ref="G20:H20"/>
    <mergeCell ref="J17:K17"/>
    <mergeCell ref="J20:K20"/>
    <mergeCell ref="G18:H18"/>
    <mergeCell ref="G19:H19"/>
    <mergeCell ref="A26:A28"/>
    <mergeCell ref="B26:B28"/>
    <mergeCell ref="C26:C28"/>
    <mergeCell ref="D26:F26"/>
    <mergeCell ref="D27:D28"/>
    <mergeCell ref="J26:U26"/>
    <mergeCell ref="G27:G28"/>
    <mergeCell ref="J18:K18"/>
    <mergeCell ref="J19:K19"/>
    <mergeCell ref="A11:U11"/>
    <mergeCell ref="A12:U12"/>
    <mergeCell ref="A13:U13"/>
    <mergeCell ref="A14:U14"/>
    <mergeCell ref="J16:U16"/>
    <mergeCell ref="G17:H1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1"/>
  <sheetViews>
    <sheetView showGridLines="0" topLeftCell="A15" workbookViewId="0">
      <selection activeCell="A27" sqref="A27:A29"/>
    </sheetView>
  </sheetViews>
  <sheetFormatPr defaultRowHeight="12.75" x14ac:dyDescent="0.2"/>
  <cols>
    <col min="1" max="1" width="6" style="1" customWidth="1"/>
    <col min="2" max="2" width="16" style="1" customWidth="1"/>
    <col min="3" max="3" width="33.5703125" style="1" customWidth="1"/>
    <col min="4" max="6" width="11.5703125" style="1" customWidth="1"/>
    <col min="7" max="7" width="12.7109375" style="1" customWidth="1"/>
    <col min="8" max="10" width="11.5703125" style="1" customWidth="1"/>
    <col min="11" max="11" width="12.7109375" style="1" customWidth="1"/>
    <col min="12" max="12" width="12.7109375" style="1" hidden="1" customWidth="1"/>
    <col min="13" max="13" width="11.28515625" style="1" customWidth="1"/>
    <col min="14" max="14" width="15.28515625" style="1" customWidth="1"/>
    <col min="15" max="16" width="0" style="1" hidden="1" customWidth="1"/>
    <col min="17" max="16384" width="9.140625" style="1"/>
  </cols>
  <sheetData>
    <row r="2" spans="1:23" s="7" customFormat="1" x14ac:dyDescent="0.2">
      <c r="A2" s="8" t="s">
        <v>1</v>
      </c>
      <c r="B2" s="6"/>
      <c r="C2" s="6"/>
      <c r="D2" s="6"/>
      <c r="L2" s="29"/>
    </row>
    <row r="3" spans="1:23" s="7" customFormat="1" x14ac:dyDescent="0.2">
      <c r="A3" s="5"/>
      <c r="B3" s="6"/>
      <c r="C3" s="6"/>
      <c r="D3" s="6"/>
      <c r="L3" s="29"/>
    </row>
    <row r="4" spans="1:23" s="7" customFormat="1" x14ac:dyDescent="0.2">
      <c r="A4" s="8" t="s">
        <v>3</v>
      </c>
      <c r="B4" s="6"/>
      <c r="C4" s="6"/>
      <c r="D4" s="6"/>
      <c r="L4" s="29"/>
    </row>
    <row r="5" spans="1:23" s="7" customFormat="1" ht="15" x14ac:dyDescent="0.25">
      <c r="A5" s="55" t="s">
        <v>39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27"/>
      <c r="P5" s="27"/>
      <c r="Q5" s="27"/>
      <c r="R5" s="27"/>
      <c r="S5" s="27"/>
      <c r="T5" s="27"/>
      <c r="U5" s="27"/>
      <c r="V5" s="27"/>
      <c r="W5" s="27"/>
    </row>
    <row r="6" spans="1:23" s="7" customFormat="1" ht="12" x14ac:dyDescent="0.2">
      <c r="A6" s="56" t="s">
        <v>35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28"/>
      <c r="P6" s="28"/>
      <c r="Q6" s="28"/>
      <c r="R6" s="28"/>
      <c r="S6" s="28"/>
      <c r="T6" s="28"/>
      <c r="U6" s="28"/>
      <c r="V6" s="28"/>
      <c r="W6" s="28"/>
    </row>
    <row r="7" spans="1:23" s="7" customFormat="1" ht="12" x14ac:dyDescent="0.2">
      <c r="A7" s="56" t="s">
        <v>48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28"/>
      <c r="P7" s="28"/>
      <c r="Q7" s="28"/>
      <c r="R7" s="28"/>
      <c r="S7" s="28"/>
      <c r="T7" s="28"/>
      <c r="U7" s="28"/>
      <c r="V7" s="28"/>
      <c r="W7" s="28"/>
    </row>
    <row r="8" spans="1:23" s="7" customFormat="1" ht="12" x14ac:dyDescent="0.2">
      <c r="A8" s="57" t="s">
        <v>5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8"/>
      <c r="P8" s="8"/>
      <c r="Q8" s="8"/>
      <c r="R8" s="8"/>
      <c r="S8" s="8"/>
      <c r="T8" s="8"/>
      <c r="U8" s="8"/>
      <c r="V8" s="8"/>
      <c r="W8" s="8"/>
    </row>
    <row r="9" spans="1:23" s="7" customFormat="1" x14ac:dyDescent="0.2">
      <c r="L9" s="29"/>
    </row>
    <row r="10" spans="1:23" s="7" customFormat="1" ht="12.75" customHeight="1" x14ac:dyDescent="0.2">
      <c r="G10" s="75" t="s">
        <v>21</v>
      </c>
      <c r="H10" s="76"/>
      <c r="I10" s="76"/>
      <c r="J10" s="75" t="s">
        <v>22</v>
      </c>
      <c r="K10" s="76"/>
      <c r="L10" s="76"/>
      <c r="M10" s="77"/>
      <c r="N10" s="30"/>
      <c r="O10" s="30"/>
      <c r="P10" s="30"/>
      <c r="Q10" s="30"/>
      <c r="R10" s="30"/>
      <c r="S10" s="30"/>
      <c r="T10" s="30"/>
      <c r="U10" s="30"/>
      <c r="V10" s="30"/>
      <c r="W10" s="30"/>
    </row>
    <row r="11" spans="1:23" s="7" customFormat="1" x14ac:dyDescent="0.2">
      <c r="D11" s="5" t="s">
        <v>6</v>
      </c>
      <c r="G11" s="61">
        <f>33761.66/1000</f>
        <v>33.761660000000006</v>
      </c>
      <c r="H11" s="62"/>
      <c r="I11" s="31" t="s">
        <v>7</v>
      </c>
      <c r="J11" s="53">
        <f>0/1000</f>
        <v>0</v>
      </c>
      <c r="K11" s="54"/>
      <c r="L11" s="32"/>
      <c r="M11" s="9" t="s">
        <v>7</v>
      </c>
      <c r="N11" s="33"/>
      <c r="O11" s="33"/>
      <c r="P11" s="33"/>
      <c r="Q11" s="33"/>
      <c r="R11" s="33"/>
      <c r="S11" s="33"/>
      <c r="T11" s="33"/>
      <c r="U11" s="33"/>
      <c r="V11" s="33"/>
      <c r="W11" s="34"/>
    </row>
    <row r="12" spans="1:23" s="7" customFormat="1" x14ac:dyDescent="0.2">
      <c r="D12" s="11" t="s">
        <v>37</v>
      </c>
      <c r="F12" s="12"/>
      <c r="G12" s="61">
        <f>0/1000</f>
        <v>0</v>
      </c>
      <c r="H12" s="62"/>
      <c r="I12" s="9" t="s">
        <v>7</v>
      </c>
      <c r="J12" s="53">
        <f>0/1000</f>
        <v>0</v>
      </c>
      <c r="K12" s="54"/>
      <c r="L12" s="32"/>
      <c r="M12" s="9" t="s">
        <v>7</v>
      </c>
      <c r="N12" s="33"/>
      <c r="O12" s="33"/>
      <c r="P12" s="33"/>
      <c r="Q12" s="33"/>
      <c r="R12" s="33"/>
      <c r="S12" s="33"/>
      <c r="T12" s="33"/>
    </row>
    <row r="13" spans="1:23" s="7" customFormat="1" x14ac:dyDescent="0.2">
      <c r="D13" s="11" t="s">
        <v>38</v>
      </c>
      <c r="F13" s="12"/>
      <c r="G13" s="61">
        <f>0/1000</f>
        <v>0</v>
      </c>
      <c r="H13" s="62"/>
      <c r="I13" s="9" t="s">
        <v>7</v>
      </c>
      <c r="J13" s="53">
        <f>0/1000</f>
        <v>0</v>
      </c>
      <c r="K13" s="54"/>
      <c r="L13" s="32"/>
      <c r="M13" s="9" t="s">
        <v>7</v>
      </c>
      <c r="N13" s="33"/>
      <c r="O13" s="33"/>
      <c r="P13" s="33"/>
      <c r="Q13" s="33"/>
      <c r="R13" s="33"/>
      <c r="S13" s="33"/>
      <c r="T13" s="33"/>
    </row>
    <row r="14" spans="1:23" s="7" customFormat="1" x14ac:dyDescent="0.2">
      <c r="D14" s="5" t="s">
        <v>8</v>
      </c>
      <c r="G14" s="61">
        <f>(O14+O15)/1000</f>
        <v>0.52575000000000005</v>
      </c>
      <c r="H14" s="62"/>
      <c r="I14" s="31" t="s">
        <v>9</v>
      </c>
      <c r="J14" s="53">
        <f>(P14+P15)/1000</f>
        <v>0.52575000000000005</v>
      </c>
      <c r="K14" s="54"/>
      <c r="L14" s="13">
        <v>5778.28</v>
      </c>
      <c r="M14" s="9" t="s">
        <v>9</v>
      </c>
      <c r="N14" s="33"/>
      <c r="O14" s="13">
        <v>524.89</v>
      </c>
      <c r="P14" s="14">
        <v>524.89</v>
      </c>
      <c r="Q14" s="33"/>
      <c r="R14" s="33"/>
      <c r="S14" s="33"/>
      <c r="T14" s="33"/>
      <c r="U14" s="33"/>
      <c r="V14" s="33"/>
      <c r="W14" s="34"/>
    </row>
    <row r="15" spans="1:23" s="7" customFormat="1" x14ac:dyDescent="0.2">
      <c r="D15" s="5" t="s">
        <v>10</v>
      </c>
      <c r="G15" s="61">
        <f>5792.35/1000</f>
        <v>5.7923500000000008</v>
      </c>
      <c r="H15" s="62"/>
      <c r="I15" s="31" t="s">
        <v>7</v>
      </c>
      <c r="J15" s="53">
        <f>0/1000</f>
        <v>0</v>
      </c>
      <c r="K15" s="54"/>
      <c r="L15" s="14">
        <v>0</v>
      </c>
      <c r="M15" s="9" t="s">
        <v>7</v>
      </c>
      <c r="N15" s="33"/>
      <c r="O15" s="13">
        <v>0.86</v>
      </c>
      <c r="P15" s="14">
        <v>0.86</v>
      </c>
      <c r="Q15" s="33"/>
      <c r="R15" s="33"/>
      <c r="S15" s="33"/>
      <c r="T15" s="33"/>
      <c r="U15" s="33"/>
      <c r="V15" s="33"/>
      <c r="W15" s="34"/>
    </row>
    <row r="16" spans="1:23" s="7" customFormat="1" x14ac:dyDescent="0.2">
      <c r="F16" s="6"/>
      <c r="G16" s="15"/>
      <c r="H16" s="15"/>
      <c r="I16" s="16"/>
      <c r="J16" s="17"/>
      <c r="K16" s="35"/>
      <c r="L16" s="13">
        <v>14.07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6"/>
    </row>
    <row r="17" spans="1:23" s="7" customFormat="1" x14ac:dyDescent="0.2">
      <c r="B17" s="6"/>
      <c r="C17" s="6"/>
      <c r="D17" s="6"/>
      <c r="F17" s="12"/>
      <c r="G17" s="18"/>
      <c r="H17" s="18"/>
      <c r="I17" s="19"/>
      <c r="J17" s="20"/>
      <c r="K17" s="20"/>
      <c r="L17" s="14">
        <v>0</v>
      </c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9"/>
    </row>
    <row r="18" spans="1:23" s="7" customFormat="1" ht="12" x14ac:dyDescent="0.2">
      <c r="A18" s="5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7" customFormat="1" ht="13.5" thickBot="1" x14ac:dyDescent="0.25">
      <c r="A19" s="21"/>
      <c r="L19" s="29"/>
    </row>
    <row r="20" spans="1:23" s="23" customFormat="1" ht="23.25" customHeight="1" thickBot="1" x14ac:dyDescent="0.25">
      <c r="A20" s="66" t="s">
        <v>11</v>
      </c>
      <c r="B20" s="66" t="s">
        <v>0</v>
      </c>
      <c r="C20" s="66" t="s">
        <v>23</v>
      </c>
      <c r="D20" s="37" t="s">
        <v>24</v>
      </c>
      <c r="E20" s="66" t="s">
        <v>25</v>
      </c>
      <c r="F20" s="70" t="s">
        <v>26</v>
      </c>
      <c r="G20" s="71"/>
      <c r="H20" s="70" t="s">
        <v>27</v>
      </c>
      <c r="I20" s="74"/>
      <c r="J20" s="74"/>
      <c r="K20" s="71"/>
      <c r="L20" s="38"/>
      <c r="M20" s="66" t="s">
        <v>28</v>
      </c>
      <c r="N20" s="66" t="s">
        <v>29</v>
      </c>
    </row>
    <row r="21" spans="1:23" s="23" customFormat="1" ht="19.5" customHeight="1" thickBot="1" x14ac:dyDescent="0.25">
      <c r="A21" s="67"/>
      <c r="B21" s="67"/>
      <c r="C21" s="67"/>
      <c r="D21" s="66" t="s">
        <v>34</v>
      </c>
      <c r="E21" s="67"/>
      <c r="F21" s="72"/>
      <c r="G21" s="73"/>
      <c r="H21" s="68" t="s">
        <v>30</v>
      </c>
      <c r="I21" s="69"/>
      <c r="J21" s="68" t="s">
        <v>31</v>
      </c>
      <c r="K21" s="69"/>
      <c r="L21" s="39"/>
      <c r="M21" s="67"/>
      <c r="N21" s="67"/>
    </row>
    <row r="22" spans="1:23" s="23" customFormat="1" ht="19.5" customHeight="1" x14ac:dyDescent="0.2">
      <c r="A22" s="67"/>
      <c r="B22" s="67"/>
      <c r="C22" s="67"/>
      <c r="D22" s="67"/>
      <c r="E22" s="67"/>
      <c r="F22" s="100" t="s">
        <v>32</v>
      </c>
      <c r="G22" s="100" t="s">
        <v>33</v>
      </c>
      <c r="H22" s="100" t="s">
        <v>32</v>
      </c>
      <c r="I22" s="100" t="s">
        <v>33</v>
      </c>
      <c r="J22" s="100" t="s">
        <v>32</v>
      </c>
      <c r="K22" s="100" t="s">
        <v>33</v>
      </c>
      <c r="L22" s="39"/>
      <c r="M22" s="67"/>
      <c r="N22" s="67"/>
    </row>
    <row r="23" spans="1:23" x14ac:dyDescent="0.2">
      <c r="A23" s="101">
        <v>1</v>
      </c>
      <c r="B23" s="101">
        <v>2</v>
      </c>
      <c r="C23" s="101">
        <v>3</v>
      </c>
      <c r="D23" s="101">
        <v>4</v>
      </c>
      <c r="E23" s="101">
        <v>5</v>
      </c>
      <c r="F23" s="101">
        <v>6</v>
      </c>
      <c r="G23" s="101">
        <v>7</v>
      </c>
      <c r="H23" s="101">
        <v>8</v>
      </c>
      <c r="I23" s="101">
        <v>9</v>
      </c>
      <c r="J23" s="101">
        <v>10</v>
      </c>
      <c r="K23" s="101">
        <v>11</v>
      </c>
      <c r="L23" s="102"/>
      <c r="M23" s="101">
        <v>12</v>
      </c>
      <c r="N23" s="101">
        <v>13</v>
      </c>
    </row>
    <row r="24" spans="1:23" s="6" customFormat="1" ht="17.850000000000001" customHeight="1" x14ac:dyDescent="0.2">
      <c r="A24" s="103" t="s">
        <v>107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</row>
    <row r="25" spans="1:23" ht="17.850000000000001" customHeight="1" x14ac:dyDescent="0.2">
      <c r="A25" s="105" t="s">
        <v>108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</row>
    <row r="26" spans="1:23" s="6" customFormat="1" ht="24" x14ac:dyDescent="0.2">
      <c r="A26" s="106">
        <v>1</v>
      </c>
      <c r="B26" s="107" t="s">
        <v>109</v>
      </c>
      <c r="C26" s="83" t="s">
        <v>110</v>
      </c>
      <c r="D26" s="108" t="s">
        <v>111</v>
      </c>
      <c r="E26" s="109">
        <v>141.54</v>
      </c>
      <c r="F26" s="85" t="s">
        <v>112</v>
      </c>
      <c r="G26" s="85">
        <v>1525.8</v>
      </c>
      <c r="H26" s="110"/>
      <c r="I26" s="110"/>
      <c r="J26" s="85" t="s">
        <v>113</v>
      </c>
      <c r="K26" s="85"/>
      <c r="L26" s="111"/>
      <c r="M26" s="110" t="str">
        <f>IF(ISNUMBER(K26/G26),IF(NOT(K26/G26=0),K26/G26, " "), " ")</f>
        <v xml:space="preserve"> </v>
      </c>
      <c r="N26" s="108"/>
    </row>
    <row r="27" spans="1:23" s="6" customFormat="1" ht="24" x14ac:dyDescent="0.2">
      <c r="A27" s="106">
        <v>2</v>
      </c>
      <c r="B27" s="107" t="s">
        <v>114</v>
      </c>
      <c r="C27" s="83" t="s">
        <v>115</v>
      </c>
      <c r="D27" s="108" t="s">
        <v>111</v>
      </c>
      <c r="E27" s="109">
        <v>327.69</v>
      </c>
      <c r="F27" s="85" t="s">
        <v>116</v>
      </c>
      <c r="G27" s="85">
        <v>3620.98</v>
      </c>
      <c r="H27" s="110"/>
      <c r="I27" s="110"/>
      <c r="J27" s="85" t="s">
        <v>113</v>
      </c>
      <c r="K27" s="85"/>
      <c r="L27" s="111"/>
      <c r="M27" s="110" t="str">
        <f>IF(ISNUMBER(K27/G27),IF(NOT(K27/G27=0),K27/G27, " "), " ")</f>
        <v xml:space="preserve"> </v>
      </c>
      <c r="N27" s="108"/>
    </row>
    <row r="28" spans="1:23" s="6" customFormat="1" ht="24" x14ac:dyDescent="0.2">
      <c r="A28" s="106">
        <v>3</v>
      </c>
      <c r="B28" s="107" t="s">
        <v>117</v>
      </c>
      <c r="C28" s="83" t="s">
        <v>118</v>
      </c>
      <c r="D28" s="108" t="s">
        <v>111</v>
      </c>
      <c r="E28" s="109">
        <v>46.2</v>
      </c>
      <c r="F28" s="85" t="s">
        <v>119</v>
      </c>
      <c r="G28" s="85">
        <v>517.44000000000005</v>
      </c>
      <c r="H28" s="110"/>
      <c r="I28" s="110"/>
      <c r="J28" s="85" t="s">
        <v>113</v>
      </c>
      <c r="K28" s="85"/>
      <c r="L28" s="111"/>
      <c r="M28" s="110" t="str">
        <f>IF(ISNUMBER(K28/G28),IF(NOT(K28/G28=0),K28/G28, " "), " ")</f>
        <v xml:space="preserve"> </v>
      </c>
      <c r="N28" s="108"/>
    </row>
    <row r="29" spans="1:23" s="6" customFormat="1" ht="24" x14ac:dyDescent="0.2">
      <c r="A29" s="106">
        <v>4</v>
      </c>
      <c r="B29" s="107" t="s">
        <v>120</v>
      </c>
      <c r="C29" s="83" t="s">
        <v>121</v>
      </c>
      <c r="D29" s="108" t="s">
        <v>111</v>
      </c>
      <c r="E29" s="109">
        <v>1.46</v>
      </c>
      <c r="F29" s="85" t="s">
        <v>122</v>
      </c>
      <c r="G29" s="85">
        <v>16.559999999999999</v>
      </c>
      <c r="H29" s="110"/>
      <c r="I29" s="110"/>
      <c r="J29" s="85" t="s">
        <v>113</v>
      </c>
      <c r="K29" s="85"/>
      <c r="L29" s="111"/>
      <c r="M29" s="110" t="str">
        <f>IF(ISNUMBER(K29/G29),IF(NOT(K29/G29=0),K29/G29, " "), " ")</f>
        <v xml:space="preserve"> </v>
      </c>
      <c r="N29" s="108"/>
    </row>
    <row r="30" spans="1:23" ht="24" x14ac:dyDescent="0.2">
      <c r="A30" s="106">
        <v>5</v>
      </c>
      <c r="B30" s="107" t="s">
        <v>123</v>
      </c>
      <c r="C30" s="83" t="s">
        <v>124</v>
      </c>
      <c r="D30" s="108" t="s">
        <v>111</v>
      </c>
      <c r="E30" s="109">
        <v>8</v>
      </c>
      <c r="F30" s="85" t="s">
        <v>125</v>
      </c>
      <c r="G30" s="85">
        <v>97.28</v>
      </c>
      <c r="H30" s="110"/>
      <c r="I30" s="110"/>
      <c r="J30" s="85" t="s">
        <v>113</v>
      </c>
      <c r="K30" s="85"/>
      <c r="L30" s="111"/>
      <c r="M30" s="110" t="str">
        <f>IF(ISNUMBER(K30/G30),IF(NOT(K30/G30=0),K30/G30, " "), " ")</f>
        <v xml:space="preserve"> </v>
      </c>
      <c r="N30" s="108"/>
    </row>
    <row r="31" spans="1:23" ht="24" x14ac:dyDescent="0.2">
      <c r="A31" s="106">
        <v>6</v>
      </c>
      <c r="B31" s="107">
        <v>2</v>
      </c>
      <c r="C31" s="83" t="s">
        <v>126</v>
      </c>
      <c r="D31" s="108" t="s">
        <v>111</v>
      </c>
      <c r="E31" s="109">
        <v>0.86</v>
      </c>
      <c r="F31" s="85" t="s">
        <v>113</v>
      </c>
      <c r="G31" s="85"/>
      <c r="H31" s="110"/>
      <c r="I31" s="110"/>
      <c r="J31" s="85" t="s">
        <v>113</v>
      </c>
      <c r="K31" s="85"/>
      <c r="L31" s="111"/>
      <c r="M31" s="110" t="str">
        <f>IF(ISNUMBER(K31/G31),IF(NOT(K31/G31=0),K31/G31, " "), " ")</f>
        <v xml:space="preserve"> </v>
      </c>
      <c r="N31" s="108"/>
    </row>
    <row r="32" spans="1:23" ht="24" x14ac:dyDescent="0.2">
      <c r="A32" s="112"/>
      <c r="B32" s="113" t="s">
        <v>127</v>
      </c>
      <c r="C32" s="114" t="s">
        <v>128</v>
      </c>
      <c r="D32" s="115" t="s">
        <v>129</v>
      </c>
      <c r="E32" s="116"/>
      <c r="F32" s="117" t="s">
        <v>113</v>
      </c>
      <c r="G32" s="117">
        <v>5778.28</v>
      </c>
      <c r="H32" s="118"/>
      <c r="I32" s="118"/>
      <c r="J32" s="117" t="s">
        <v>113</v>
      </c>
      <c r="K32" s="117">
        <v>0</v>
      </c>
      <c r="L32" s="119"/>
      <c r="M32" s="118" t="str">
        <f>IF(ISNUMBER(K32/G32),IF(NOT(K32/G32=0),K32/G32, " "), " ")</f>
        <v xml:space="preserve"> </v>
      </c>
      <c r="N32" s="115"/>
    </row>
    <row r="33" spans="1:14" ht="17.850000000000001" customHeight="1" x14ac:dyDescent="0.2">
      <c r="A33" s="105" t="s">
        <v>130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1:14" ht="36" x14ac:dyDescent="0.2">
      <c r="A34" s="106">
        <v>8</v>
      </c>
      <c r="B34" s="107">
        <v>21141</v>
      </c>
      <c r="C34" s="83" t="s">
        <v>131</v>
      </c>
      <c r="D34" s="108" t="s">
        <v>132</v>
      </c>
      <c r="E34" s="109">
        <v>0.86</v>
      </c>
      <c r="F34" s="85" t="s">
        <v>133</v>
      </c>
      <c r="G34" s="85">
        <v>115.3</v>
      </c>
      <c r="H34" s="110"/>
      <c r="I34" s="110"/>
      <c r="J34" s="85" t="s">
        <v>113</v>
      </c>
      <c r="K34" s="85"/>
      <c r="L34" s="111"/>
      <c r="M34" s="110" t="str">
        <f>IF(ISNUMBER(K34/G34),IF(NOT(K34/G34=0),K34/G34, " "), " ")</f>
        <v xml:space="preserve"> </v>
      </c>
      <c r="N34" s="108"/>
    </row>
    <row r="35" spans="1:14" ht="24" x14ac:dyDescent="0.2">
      <c r="A35" s="106">
        <v>9</v>
      </c>
      <c r="B35" s="107">
        <v>30305</v>
      </c>
      <c r="C35" s="83" t="s">
        <v>134</v>
      </c>
      <c r="D35" s="108" t="s">
        <v>132</v>
      </c>
      <c r="E35" s="109">
        <v>67.95</v>
      </c>
      <c r="F35" s="85" t="s">
        <v>135</v>
      </c>
      <c r="G35" s="85">
        <v>209.29</v>
      </c>
      <c r="H35" s="110"/>
      <c r="I35" s="110"/>
      <c r="J35" s="85" t="s">
        <v>113</v>
      </c>
      <c r="K35" s="85"/>
      <c r="L35" s="111"/>
      <c r="M35" s="110" t="str">
        <f>IF(ISNUMBER(K35/G35),IF(NOT(K35/G35=0),K35/G35, " "), " ")</f>
        <v xml:space="preserve"> </v>
      </c>
      <c r="N35" s="108"/>
    </row>
    <row r="36" spans="1:14" ht="24" x14ac:dyDescent="0.2">
      <c r="A36" s="106">
        <v>10</v>
      </c>
      <c r="B36" s="107">
        <v>30403</v>
      </c>
      <c r="C36" s="83" t="s">
        <v>136</v>
      </c>
      <c r="D36" s="108" t="s">
        <v>132</v>
      </c>
      <c r="E36" s="109">
        <v>1.96</v>
      </c>
      <c r="F36" s="85" t="s">
        <v>137</v>
      </c>
      <c r="G36" s="85">
        <v>13.21</v>
      </c>
      <c r="H36" s="110"/>
      <c r="I36" s="110"/>
      <c r="J36" s="85" t="s">
        <v>113</v>
      </c>
      <c r="K36" s="85"/>
      <c r="L36" s="111"/>
      <c r="M36" s="110" t="str">
        <f>IF(ISNUMBER(K36/G36),IF(NOT(K36/G36=0),K36/G36, " "), " ")</f>
        <v xml:space="preserve"> </v>
      </c>
      <c r="N36" s="108"/>
    </row>
    <row r="37" spans="1:14" ht="24" x14ac:dyDescent="0.2">
      <c r="A37" s="106">
        <v>11</v>
      </c>
      <c r="B37" s="107">
        <v>40502</v>
      </c>
      <c r="C37" s="83" t="s">
        <v>138</v>
      </c>
      <c r="D37" s="108" t="s">
        <v>132</v>
      </c>
      <c r="E37" s="109">
        <v>9.7100000000000009</v>
      </c>
      <c r="F37" s="85" t="s">
        <v>139</v>
      </c>
      <c r="G37" s="85">
        <v>76.12</v>
      </c>
      <c r="H37" s="110"/>
      <c r="I37" s="110"/>
      <c r="J37" s="85" t="s">
        <v>113</v>
      </c>
      <c r="K37" s="85"/>
      <c r="L37" s="111"/>
      <c r="M37" s="110" t="str">
        <f>IF(ISNUMBER(K37/G37),IF(NOT(K37/G37=0),K37/G37, " "), " ")</f>
        <v xml:space="preserve"> </v>
      </c>
      <c r="N37" s="108"/>
    </row>
    <row r="38" spans="1:14" ht="24" x14ac:dyDescent="0.2">
      <c r="A38" s="106">
        <v>12</v>
      </c>
      <c r="B38" s="107">
        <v>330206</v>
      </c>
      <c r="C38" s="83" t="s">
        <v>140</v>
      </c>
      <c r="D38" s="108" t="s">
        <v>132</v>
      </c>
      <c r="E38" s="109">
        <v>0.27</v>
      </c>
      <c r="F38" s="85" t="s">
        <v>141</v>
      </c>
      <c r="G38" s="85">
        <v>0.63</v>
      </c>
      <c r="H38" s="110"/>
      <c r="I38" s="110"/>
      <c r="J38" s="85" t="s">
        <v>113</v>
      </c>
      <c r="K38" s="85"/>
      <c r="L38" s="111"/>
      <c r="M38" s="110" t="str">
        <f>IF(ISNUMBER(K38/G38),IF(NOT(K38/G38=0),K38/G38, " "), " ")</f>
        <v xml:space="preserve"> </v>
      </c>
      <c r="N38" s="108"/>
    </row>
    <row r="39" spans="1:14" ht="24" x14ac:dyDescent="0.2">
      <c r="A39" s="106">
        <v>13</v>
      </c>
      <c r="B39" s="107">
        <v>400001</v>
      </c>
      <c r="C39" s="83" t="s">
        <v>142</v>
      </c>
      <c r="D39" s="108" t="s">
        <v>132</v>
      </c>
      <c r="E39" s="109">
        <v>2.0499999999999998</v>
      </c>
      <c r="F39" s="85" t="s">
        <v>143</v>
      </c>
      <c r="G39" s="85">
        <v>211.55</v>
      </c>
      <c r="H39" s="110"/>
      <c r="I39" s="110"/>
      <c r="J39" s="85" t="s">
        <v>113</v>
      </c>
      <c r="K39" s="85"/>
      <c r="L39" s="111"/>
      <c r="M39" s="110" t="str">
        <f>IF(ISNUMBER(K39/G39),IF(NOT(K39/G39=0),K39/G39, " "), " ")</f>
        <v xml:space="preserve"> </v>
      </c>
      <c r="N39" s="108"/>
    </row>
    <row r="40" spans="1:14" ht="24" x14ac:dyDescent="0.2">
      <c r="A40" s="112"/>
      <c r="B40" s="113" t="s">
        <v>127</v>
      </c>
      <c r="C40" s="114" t="s">
        <v>144</v>
      </c>
      <c r="D40" s="115" t="s">
        <v>129</v>
      </c>
      <c r="E40" s="116"/>
      <c r="F40" s="117" t="s">
        <v>113</v>
      </c>
      <c r="G40" s="117">
        <v>626.07000000000005</v>
      </c>
      <c r="H40" s="118"/>
      <c r="I40" s="118"/>
      <c r="J40" s="117" t="s">
        <v>113</v>
      </c>
      <c r="K40" s="117">
        <v>0</v>
      </c>
      <c r="L40" s="119"/>
      <c r="M40" s="118" t="str">
        <f>IF(ISNUMBER(K40/G40),IF(NOT(K40/G40=0),K40/G40, " "), " ")</f>
        <v xml:space="preserve"> </v>
      </c>
      <c r="N40" s="115"/>
    </row>
    <row r="41" spans="1:14" ht="17.850000000000001" customHeight="1" x14ac:dyDescent="0.2">
      <c r="A41" s="105" t="s">
        <v>145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</row>
    <row r="42" spans="1:14" ht="24" x14ac:dyDescent="0.2">
      <c r="A42" s="106">
        <v>15</v>
      </c>
      <c r="B42" s="107" t="s">
        <v>146</v>
      </c>
      <c r="C42" s="83" t="s">
        <v>147</v>
      </c>
      <c r="D42" s="108" t="s">
        <v>148</v>
      </c>
      <c r="E42" s="109">
        <v>6.8999999999999999E-3</v>
      </c>
      <c r="F42" s="85" t="s">
        <v>149</v>
      </c>
      <c r="G42" s="85">
        <v>124.75</v>
      </c>
      <c r="H42" s="110"/>
      <c r="I42" s="110"/>
      <c r="J42" s="85" t="s">
        <v>113</v>
      </c>
      <c r="K42" s="85"/>
      <c r="L42" s="111"/>
      <c r="M42" s="110" t="str">
        <f>IF(ISNUMBER(K42/G42),IF(NOT(K42/G42=0),K42/G42, " "), " ")</f>
        <v xml:space="preserve"> </v>
      </c>
      <c r="N42" s="108"/>
    </row>
    <row r="43" spans="1:14" ht="24" x14ac:dyDescent="0.2">
      <c r="A43" s="106">
        <v>16</v>
      </c>
      <c r="B43" s="107" t="s">
        <v>150</v>
      </c>
      <c r="C43" s="83" t="s">
        <v>151</v>
      </c>
      <c r="D43" s="108" t="s">
        <v>148</v>
      </c>
      <c r="E43" s="109">
        <v>7.1000000000000004E-3</v>
      </c>
      <c r="F43" s="85" t="s">
        <v>152</v>
      </c>
      <c r="G43" s="85">
        <v>75.69</v>
      </c>
      <c r="H43" s="110"/>
      <c r="I43" s="110"/>
      <c r="J43" s="85" t="s">
        <v>113</v>
      </c>
      <c r="K43" s="85"/>
      <c r="L43" s="111"/>
      <c r="M43" s="110" t="str">
        <f>IF(ISNUMBER(K43/G43),IF(NOT(K43/G43=0),K43/G43, " "), " ")</f>
        <v xml:space="preserve"> </v>
      </c>
      <c r="N43" s="108"/>
    </row>
    <row r="44" spans="1:14" ht="24" x14ac:dyDescent="0.2">
      <c r="A44" s="106">
        <v>17</v>
      </c>
      <c r="B44" s="107" t="s">
        <v>153</v>
      </c>
      <c r="C44" s="83" t="s">
        <v>154</v>
      </c>
      <c r="D44" s="108" t="s">
        <v>155</v>
      </c>
      <c r="E44" s="109">
        <v>18.408000000000001</v>
      </c>
      <c r="F44" s="85" t="s">
        <v>156</v>
      </c>
      <c r="G44" s="85">
        <v>419.72</v>
      </c>
      <c r="H44" s="110"/>
      <c r="I44" s="110"/>
      <c r="J44" s="85" t="s">
        <v>113</v>
      </c>
      <c r="K44" s="85"/>
      <c r="L44" s="111"/>
      <c r="M44" s="110" t="str">
        <f>IF(ISNUMBER(K44/G44),IF(NOT(K44/G44=0),K44/G44, " "), " ")</f>
        <v xml:space="preserve"> </v>
      </c>
      <c r="N44" s="108"/>
    </row>
    <row r="45" spans="1:14" ht="24" x14ac:dyDescent="0.2">
      <c r="A45" s="106">
        <v>18</v>
      </c>
      <c r="B45" s="107" t="s">
        <v>157</v>
      </c>
      <c r="C45" s="83" t="s">
        <v>158</v>
      </c>
      <c r="D45" s="108" t="s">
        <v>148</v>
      </c>
      <c r="E45" s="109">
        <v>2.52E-2</v>
      </c>
      <c r="F45" s="85" t="s">
        <v>159</v>
      </c>
      <c r="G45" s="85">
        <v>435.71</v>
      </c>
      <c r="H45" s="110"/>
      <c r="I45" s="110"/>
      <c r="J45" s="85" t="s">
        <v>113</v>
      </c>
      <c r="K45" s="85"/>
      <c r="L45" s="111"/>
      <c r="M45" s="110" t="str">
        <f>IF(ISNUMBER(K45/G45),IF(NOT(K45/G45=0),K45/G45, " "), " ")</f>
        <v xml:space="preserve"> </v>
      </c>
      <c r="N45" s="108"/>
    </row>
    <row r="46" spans="1:14" ht="24" x14ac:dyDescent="0.2">
      <c r="A46" s="106">
        <v>19</v>
      </c>
      <c r="B46" s="107" t="s">
        <v>160</v>
      </c>
      <c r="C46" s="83" t="s">
        <v>161</v>
      </c>
      <c r="D46" s="108" t="s">
        <v>148</v>
      </c>
      <c r="E46" s="109">
        <v>2.5499999999999998E-2</v>
      </c>
      <c r="F46" s="85" t="s">
        <v>162</v>
      </c>
      <c r="G46" s="85">
        <v>427.13</v>
      </c>
      <c r="H46" s="110"/>
      <c r="I46" s="110"/>
      <c r="J46" s="85" t="s">
        <v>113</v>
      </c>
      <c r="K46" s="85"/>
      <c r="L46" s="111"/>
      <c r="M46" s="110" t="str">
        <f>IF(ISNUMBER(K46/G46),IF(NOT(K46/G46=0),K46/G46, " "), " ")</f>
        <v xml:space="preserve"> </v>
      </c>
      <c r="N46" s="108"/>
    </row>
    <row r="47" spans="1:14" ht="24" x14ac:dyDescent="0.2">
      <c r="A47" s="106">
        <v>20</v>
      </c>
      <c r="B47" s="107" t="s">
        <v>163</v>
      </c>
      <c r="C47" s="83" t="s">
        <v>164</v>
      </c>
      <c r="D47" s="108" t="s">
        <v>148</v>
      </c>
      <c r="E47" s="109">
        <v>4.0000000000000002E-4</v>
      </c>
      <c r="F47" s="85" t="s">
        <v>165</v>
      </c>
      <c r="G47" s="85">
        <v>2.68</v>
      </c>
      <c r="H47" s="110"/>
      <c r="I47" s="110"/>
      <c r="J47" s="85" t="s">
        <v>113</v>
      </c>
      <c r="K47" s="85"/>
      <c r="L47" s="111"/>
      <c r="M47" s="110" t="str">
        <f>IF(ISNUMBER(K47/G47),IF(NOT(K47/G47=0),K47/G47, " "), " ")</f>
        <v xml:space="preserve"> </v>
      </c>
      <c r="N47" s="108"/>
    </row>
    <row r="48" spans="1:14" ht="24" x14ac:dyDescent="0.2">
      <c r="A48" s="106">
        <v>21</v>
      </c>
      <c r="B48" s="107" t="s">
        <v>166</v>
      </c>
      <c r="C48" s="83" t="s">
        <v>167</v>
      </c>
      <c r="D48" s="108" t="s">
        <v>168</v>
      </c>
      <c r="E48" s="109">
        <v>8.0000000000000002E-3</v>
      </c>
      <c r="F48" s="85" t="s">
        <v>169</v>
      </c>
      <c r="G48" s="85">
        <v>5.59</v>
      </c>
      <c r="H48" s="110"/>
      <c r="I48" s="110"/>
      <c r="J48" s="85" t="s">
        <v>113</v>
      </c>
      <c r="K48" s="85"/>
      <c r="L48" s="111"/>
      <c r="M48" s="110" t="str">
        <f>IF(ISNUMBER(K48/G48),IF(NOT(K48/G48=0),K48/G48, " "), " ")</f>
        <v xml:space="preserve"> </v>
      </c>
      <c r="N48" s="108"/>
    </row>
    <row r="49" spans="1:14" ht="48" x14ac:dyDescent="0.2">
      <c r="A49" s="106">
        <v>22</v>
      </c>
      <c r="B49" s="107" t="s">
        <v>170</v>
      </c>
      <c r="C49" s="83" t="s">
        <v>171</v>
      </c>
      <c r="D49" s="108" t="s">
        <v>172</v>
      </c>
      <c r="E49" s="109">
        <v>2</v>
      </c>
      <c r="F49" s="85" t="s">
        <v>173</v>
      </c>
      <c r="G49" s="85">
        <v>73.599999999999994</v>
      </c>
      <c r="H49" s="110"/>
      <c r="I49" s="110"/>
      <c r="J49" s="85" t="s">
        <v>113</v>
      </c>
      <c r="K49" s="85"/>
      <c r="L49" s="111"/>
      <c r="M49" s="110" t="str">
        <f>IF(ISNUMBER(K49/G49),IF(NOT(K49/G49=0),K49/G49, " "), " ")</f>
        <v xml:space="preserve"> </v>
      </c>
      <c r="N49" s="108"/>
    </row>
    <row r="50" spans="1:14" ht="24" x14ac:dyDescent="0.2">
      <c r="A50" s="106">
        <v>23</v>
      </c>
      <c r="B50" s="107" t="s">
        <v>174</v>
      </c>
      <c r="C50" s="83" t="s">
        <v>175</v>
      </c>
      <c r="D50" s="108" t="s">
        <v>176</v>
      </c>
      <c r="E50" s="109">
        <v>2E-3</v>
      </c>
      <c r="F50" s="85" t="s">
        <v>177</v>
      </c>
      <c r="G50" s="85">
        <v>4.0599999999999996</v>
      </c>
      <c r="H50" s="110"/>
      <c r="I50" s="110"/>
      <c r="J50" s="85" t="s">
        <v>113</v>
      </c>
      <c r="K50" s="85"/>
      <c r="L50" s="111"/>
      <c r="M50" s="110" t="str">
        <f>IF(ISNUMBER(K50/G50),IF(NOT(K50/G50=0),K50/G50, " "), " ")</f>
        <v xml:space="preserve"> </v>
      </c>
      <c r="N50" s="108"/>
    </row>
    <row r="51" spans="1:14" ht="24" x14ac:dyDescent="0.2">
      <c r="A51" s="106">
        <v>24</v>
      </c>
      <c r="B51" s="107" t="s">
        <v>178</v>
      </c>
      <c r="C51" s="83" t="s">
        <v>179</v>
      </c>
      <c r="D51" s="108" t="s">
        <v>148</v>
      </c>
      <c r="E51" s="109">
        <v>1.1000000000000001E-3</v>
      </c>
      <c r="F51" s="85" t="s">
        <v>180</v>
      </c>
      <c r="G51" s="85">
        <v>41.68</v>
      </c>
      <c r="H51" s="110"/>
      <c r="I51" s="110"/>
      <c r="J51" s="85" t="s">
        <v>113</v>
      </c>
      <c r="K51" s="85"/>
      <c r="L51" s="111"/>
      <c r="M51" s="110" t="str">
        <f>IF(ISNUMBER(K51/G51),IF(NOT(K51/G51=0),K51/G51, " "), " ")</f>
        <v xml:space="preserve"> </v>
      </c>
      <c r="N51" s="108"/>
    </row>
    <row r="52" spans="1:14" ht="36" x14ac:dyDescent="0.2">
      <c r="A52" s="106">
        <v>25</v>
      </c>
      <c r="B52" s="107" t="s">
        <v>181</v>
      </c>
      <c r="C52" s="83" t="s">
        <v>182</v>
      </c>
      <c r="D52" s="108" t="s">
        <v>172</v>
      </c>
      <c r="E52" s="109">
        <v>16</v>
      </c>
      <c r="F52" s="85" t="s">
        <v>183</v>
      </c>
      <c r="G52" s="85">
        <v>4412.4799999999996</v>
      </c>
      <c r="H52" s="110"/>
      <c r="I52" s="110"/>
      <c r="J52" s="85" t="s">
        <v>113</v>
      </c>
      <c r="K52" s="85"/>
      <c r="L52" s="111"/>
      <c r="M52" s="110" t="str">
        <f>IF(ISNUMBER(K52/G52),IF(NOT(K52/G52=0),K52/G52, " "), " ")</f>
        <v xml:space="preserve"> </v>
      </c>
      <c r="N52" s="108"/>
    </row>
    <row r="53" spans="1:14" ht="24" x14ac:dyDescent="0.2">
      <c r="A53" s="106">
        <v>26</v>
      </c>
      <c r="B53" s="107" t="s">
        <v>184</v>
      </c>
      <c r="C53" s="83" t="s">
        <v>185</v>
      </c>
      <c r="D53" s="108" t="s">
        <v>155</v>
      </c>
      <c r="E53" s="109">
        <v>300</v>
      </c>
      <c r="F53" s="85" t="s">
        <v>186</v>
      </c>
      <c r="G53" s="85">
        <v>3960</v>
      </c>
      <c r="H53" s="110"/>
      <c r="I53" s="110"/>
      <c r="J53" s="85" t="s">
        <v>113</v>
      </c>
      <c r="K53" s="85"/>
      <c r="L53" s="111"/>
      <c r="M53" s="110" t="str">
        <f>IF(ISNUMBER(K53/G53),IF(NOT(K53/G53=0),K53/G53, " "), " ")</f>
        <v xml:space="preserve"> </v>
      </c>
      <c r="N53" s="108"/>
    </row>
    <row r="54" spans="1:14" ht="24" x14ac:dyDescent="0.2">
      <c r="A54" s="120"/>
      <c r="B54" s="121" t="s">
        <v>127</v>
      </c>
      <c r="C54" s="122" t="s">
        <v>187</v>
      </c>
      <c r="D54" s="123" t="s">
        <v>129</v>
      </c>
      <c r="E54" s="124"/>
      <c r="F54" s="125" t="s">
        <v>113</v>
      </c>
      <c r="G54" s="125">
        <v>9985</v>
      </c>
      <c r="H54" s="126"/>
      <c r="I54" s="126"/>
      <c r="J54" s="125" t="s">
        <v>113</v>
      </c>
      <c r="K54" s="125">
        <v>0</v>
      </c>
      <c r="L54" s="127"/>
      <c r="M54" s="126" t="str">
        <f>IF(ISNUMBER(K54/G54),IF(NOT(K54/G54=0),K54/G54, " "), " ")</f>
        <v xml:space="preserve"> </v>
      </c>
      <c r="N54" s="123"/>
    </row>
    <row r="55" spans="1:14" x14ac:dyDescent="0.2">
      <c r="A55" s="94" t="s">
        <v>93</v>
      </c>
      <c r="B55" s="95"/>
      <c r="C55" s="95"/>
      <c r="D55" s="95"/>
      <c r="E55" s="95"/>
      <c r="F55" s="95"/>
      <c r="G55" s="128">
        <v>16389.72</v>
      </c>
      <c r="H55" s="129"/>
      <c r="I55" s="129"/>
      <c r="J55" s="129"/>
      <c r="K55" s="128">
        <v>0</v>
      </c>
      <c r="L55" s="130"/>
      <c r="M55" s="128">
        <f ca="1">IF(ISNUMBER(INDIRECT("K" &amp; ROW())/INDIRECT("G" &amp; ROW())),INDIRECT("K" &amp; ROW())/INDIRECT("G" &amp; ROW()), " ")</f>
        <v>0</v>
      </c>
      <c r="N55" s="96" t="s">
        <v>188</v>
      </c>
    </row>
    <row r="56" spans="1:14" x14ac:dyDescent="0.2">
      <c r="A56" s="94" t="s">
        <v>96</v>
      </c>
      <c r="B56" s="95"/>
      <c r="C56" s="95"/>
      <c r="D56" s="95"/>
      <c r="E56" s="95"/>
      <c r="F56" s="95"/>
      <c r="G56" s="128"/>
      <c r="H56" s="129"/>
      <c r="I56" s="129"/>
      <c r="J56" s="129"/>
      <c r="K56" s="128"/>
      <c r="L56" s="130"/>
      <c r="M56" s="128" t="str">
        <f ca="1">IF(ISNUMBER(INDIRECT("K" &amp; ROW())/INDIRECT("G" &amp; ROW())),INDIRECT("K" &amp; ROW())/INDIRECT("G" &amp; ROW()), " ")</f>
        <v xml:space="preserve"> </v>
      </c>
      <c r="N56" s="96" t="s">
        <v>188</v>
      </c>
    </row>
    <row r="57" spans="1:14" x14ac:dyDescent="0.2">
      <c r="A57" s="94" t="s">
        <v>97</v>
      </c>
      <c r="B57" s="95"/>
      <c r="C57" s="95"/>
      <c r="D57" s="95"/>
      <c r="E57" s="95"/>
      <c r="F57" s="95"/>
      <c r="G57" s="128">
        <v>5792.35</v>
      </c>
      <c r="H57" s="129"/>
      <c r="I57" s="129"/>
      <c r="J57" s="129"/>
      <c r="K57" s="128">
        <v>0</v>
      </c>
      <c r="L57" s="130"/>
      <c r="M57" s="128">
        <f ca="1">IF(ISNUMBER(INDIRECT("K" &amp; ROW())/INDIRECT("G" &amp; ROW())),INDIRECT("K" &amp; ROW())/INDIRECT("G" &amp; ROW()), " ")</f>
        <v>0</v>
      </c>
      <c r="N57" s="96" t="s">
        <v>188</v>
      </c>
    </row>
    <row r="58" spans="1:14" x14ac:dyDescent="0.2">
      <c r="A58" s="94" t="s">
        <v>98</v>
      </c>
      <c r="B58" s="95"/>
      <c r="C58" s="95"/>
      <c r="D58" s="95"/>
      <c r="E58" s="95"/>
      <c r="F58" s="95"/>
      <c r="G58" s="128">
        <v>9985.3700000000008</v>
      </c>
      <c r="H58" s="129"/>
      <c r="I58" s="129"/>
      <c r="J58" s="129"/>
      <c r="K58" s="128">
        <v>0</v>
      </c>
      <c r="L58" s="130"/>
      <c r="M58" s="128">
        <f ca="1">IF(ISNUMBER(INDIRECT("K" &amp; ROW())/INDIRECT("G" &amp; ROW())),INDIRECT("K" &amp; ROW())/INDIRECT("G" &amp; ROW()), " ")</f>
        <v>0</v>
      </c>
      <c r="N58" s="96" t="s">
        <v>188</v>
      </c>
    </row>
    <row r="59" spans="1:14" x14ac:dyDescent="0.2">
      <c r="A59" s="94" t="s">
        <v>99</v>
      </c>
      <c r="B59" s="95"/>
      <c r="C59" s="95"/>
      <c r="D59" s="95"/>
      <c r="E59" s="95"/>
      <c r="F59" s="95"/>
      <c r="G59" s="128">
        <v>626.07000000000005</v>
      </c>
      <c r="H59" s="129"/>
      <c r="I59" s="129"/>
      <c r="J59" s="129"/>
      <c r="K59" s="128">
        <v>0</v>
      </c>
      <c r="L59" s="130"/>
      <c r="M59" s="128">
        <f ca="1">IF(ISNUMBER(INDIRECT("K" &amp; ROW())/INDIRECT("G" &amp; ROW())),INDIRECT("K" &amp; ROW())/INDIRECT("G" &amp; ROW()), " ")</f>
        <v>0</v>
      </c>
      <c r="N59" s="96" t="s">
        <v>188</v>
      </c>
    </row>
    <row r="60" spans="1:14" x14ac:dyDescent="0.2">
      <c r="A60" s="97" t="s">
        <v>100</v>
      </c>
      <c r="B60" s="98"/>
      <c r="C60" s="98"/>
      <c r="D60" s="98"/>
      <c r="E60" s="98"/>
      <c r="F60" s="98"/>
      <c r="G60" s="131">
        <v>7414.21</v>
      </c>
      <c r="H60" s="132"/>
      <c r="I60" s="132"/>
      <c r="J60" s="132"/>
      <c r="K60" s="131">
        <v>0</v>
      </c>
      <c r="L60" s="133"/>
      <c r="M60" s="131">
        <f ca="1">IF(ISNUMBER(INDIRECT("K" &amp; ROW())/INDIRECT("G" &amp; ROW())),INDIRECT("K" &amp; ROW())/INDIRECT("G" &amp; ROW()), " ")</f>
        <v>0</v>
      </c>
      <c r="N60" s="99" t="s">
        <v>188</v>
      </c>
    </row>
    <row r="61" spans="1:14" x14ac:dyDescent="0.2">
      <c r="A61" s="97" t="s">
        <v>101</v>
      </c>
      <c r="B61" s="98"/>
      <c r="C61" s="98"/>
      <c r="D61" s="98"/>
      <c r="E61" s="98"/>
      <c r="F61" s="98"/>
      <c r="G61" s="131">
        <v>4807.6499999999996</v>
      </c>
      <c r="H61" s="132"/>
      <c r="I61" s="132"/>
      <c r="J61" s="132"/>
      <c r="K61" s="131">
        <v>0</v>
      </c>
      <c r="L61" s="133"/>
      <c r="M61" s="131">
        <f ca="1">IF(ISNUMBER(INDIRECT("K" &amp; ROW())/INDIRECT("G" &amp; ROW())),INDIRECT("K" &amp; ROW())/INDIRECT("G" &amp; ROW()), " ")</f>
        <v>0</v>
      </c>
      <c r="N61" s="99" t="s">
        <v>188</v>
      </c>
    </row>
    <row r="62" spans="1:14" x14ac:dyDescent="0.2">
      <c r="A62" s="97" t="s">
        <v>102</v>
      </c>
      <c r="B62" s="98"/>
      <c r="C62" s="98"/>
      <c r="D62" s="98"/>
      <c r="E62" s="98"/>
      <c r="F62" s="98"/>
      <c r="G62" s="131"/>
      <c r="H62" s="132"/>
      <c r="I62" s="132"/>
      <c r="J62" s="132"/>
      <c r="K62" s="131"/>
      <c r="L62" s="133"/>
      <c r="M62" s="131" t="str">
        <f ca="1">IF(ISNUMBER(INDIRECT("K" &amp; ROW())/INDIRECT("G" &amp; ROW())),INDIRECT("K" &amp; ROW())/INDIRECT("G" &amp; ROW()), " ")</f>
        <v xml:space="preserve"> </v>
      </c>
      <c r="N62" s="99" t="s">
        <v>188</v>
      </c>
    </row>
    <row r="63" spans="1:14" ht="26.1" customHeight="1" x14ac:dyDescent="0.2">
      <c r="A63" s="94" t="s">
        <v>103</v>
      </c>
      <c r="B63" s="95"/>
      <c r="C63" s="95"/>
      <c r="D63" s="95"/>
      <c r="E63" s="95"/>
      <c r="F63" s="95"/>
      <c r="G63" s="128">
        <v>28611.58</v>
      </c>
      <c r="H63" s="129"/>
      <c r="I63" s="129"/>
      <c r="J63" s="129"/>
      <c r="K63" s="128"/>
      <c r="L63" s="130"/>
      <c r="M63" s="128">
        <f ca="1">IF(ISNUMBER(INDIRECT("K" &amp; ROW())/INDIRECT("G" &amp; ROW())),INDIRECT("K" &amp; ROW())/INDIRECT("G" &amp; ROW()), " ")</f>
        <v>0</v>
      </c>
      <c r="N63" s="96" t="s">
        <v>188</v>
      </c>
    </row>
    <row r="64" spans="1:14" x14ac:dyDescent="0.2">
      <c r="A64" s="94" t="s">
        <v>104</v>
      </c>
      <c r="B64" s="95"/>
      <c r="C64" s="95"/>
      <c r="D64" s="95"/>
      <c r="E64" s="95"/>
      <c r="F64" s="95"/>
      <c r="G64" s="128">
        <v>28611.58</v>
      </c>
      <c r="H64" s="129"/>
      <c r="I64" s="129"/>
      <c r="J64" s="129"/>
      <c r="K64" s="128"/>
      <c r="L64" s="130"/>
      <c r="M64" s="128">
        <f ca="1">IF(ISNUMBER(INDIRECT("K" &amp; ROW())/INDIRECT("G" &amp; ROW())),INDIRECT("K" &amp; ROW())/INDIRECT("G" &amp; ROW()), " ")</f>
        <v>0</v>
      </c>
      <c r="N64" s="96" t="s">
        <v>188</v>
      </c>
    </row>
    <row r="65" spans="1:14" x14ac:dyDescent="0.2">
      <c r="A65" s="94" t="s">
        <v>105</v>
      </c>
      <c r="B65" s="95"/>
      <c r="C65" s="95"/>
      <c r="D65" s="95"/>
      <c r="E65" s="95"/>
      <c r="F65" s="95"/>
      <c r="G65" s="128">
        <v>5150.08</v>
      </c>
      <c r="H65" s="129"/>
      <c r="I65" s="129"/>
      <c r="J65" s="129"/>
      <c r="K65" s="128"/>
      <c r="L65" s="130"/>
      <c r="M65" s="128">
        <f ca="1">IF(ISNUMBER(INDIRECT("K" &amp; ROW())/INDIRECT("G" &amp; ROW())),INDIRECT("K" &amp; ROW())/INDIRECT("G" &amp; ROW()), " ")</f>
        <v>0</v>
      </c>
      <c r="N65" s="96" t="s">
        <v>188</v>
      </c>
    </row>
    <row r="66" spans="1:14" x14ac:dyDescent="0.2">
      <c r="A66" s="97" t="s">
        <v>106</v>
      </c>
      <c r="B66" s="98"/>
      <c r="C66" s="98"/>
      <c r="D66" s="98"/>
      <c r="E66" s="98"/>
      <c r="F66" s="98"/>
      <c r="G66" s="131">
        <v>33761.660000000003</v>
      </c>
      <c r="H66" s="132"/>
      <c r="I66" s="132"/>
      <c r="J66" s="132"/>
      <c r="K66" s="131"/>
      <c r="L66" s="133"/>
      <c r="M66" s="131">
        <f ca="1">IF(ISNUMBER(INDIRECT("K" &amp; ROW())/INDIRECT("G" &amp; ROW())),INDIRECT("K" &amp; ROW())/INDIRECT("G" &amp; ROW()), " ")</f>
        <v>0</v>
      </c>
      <c r="N66" s="99" t="s">
        <v>188</v>
      </c>
    </row>
    <row r="67" spans="1:14" x14ac:dyDescent="0.2">
      <c r="A67" s="25"/>
      <c r="G67" s="40"/>
      <c r="H67" s="41"/>
      <c r="I67" s="41"/>
      <c r="J67" s="41"/>
      <c r="K67" s="40"/>
      <c r="L67" s="42"/>
      <c r="M67" s="40"/>
      <c r="N67" s="25"/>
    </row>
    <row r="68" spans="1:14" x14ac:dyDescent="0.2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43"/>
      <c r="M68" s="6"/>
      <c r="N68" s="6"/>
    </row>
    <row r="69" spans="1:14" x14ac:dyDescent="0.2">
      <c r="A69" s="52" t="s">
        <v>49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43"/>
      <c r="M69" s="6"/>
      <c r="N69" s="6"/>
    </row>
    <row r="70" spans="1:14" x14ac:dyDescent="0.2">
      <c r="A70" s="26"/>
      <c r="B70" s="6"/>
      <c r="C70" s="6"/>
      <c r="D70" s="6"/>
      <c r="E70" s="6"/>
      <c r="F70" s="6"/>
      <c r="G70" s="6"/>
      <c r="H70" s="6"/>
      <c r="I70" s="6"/>
      <c r="J70" s="6"/>
      <c r="K70" s="6"/>
      <c r="L70" s="43"/>
      <c r="M70" s="6"/>
      <c r="N70" s="6"/>
    </row>
    <row r="71" spans="1:14" x14ac:dyDescent="0.2">
      <c r="A71" s="52" t="s">
        <v>50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43"/>
      <c r="M71" s="6"/>
      <c r="N71" s="6"/>
    </row>
  </sheetData>
  <mergeCells count="43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24:N24"/>
    <mergeCell ref="A25:N25"/>
    <mergeCell ref="A33:N33"/>
    <mergeCell ref="A41:N41"/>
    <mergeCell ref="A55:F55"/>
    <mergeCell ref="A56:F5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J13:K13"/>
    <mergeCell ref="J14:K14"/>
    <mergeCell ref="M20:M22"/>
    <mergeCell ref="N20:N22"/>
    <mergeCell ref="D21:D22"/>
    <mergeCell ref="H21:I21"/>
    <mergeCell ref="J21:K21"/>
    <mergeCell ref="F20:G21"/>
    <mergeCell ref="H20:K20"/>
    <mergeCell ref="G15:H15"/>
    <mergeCell ref="J15:K15"/>
    <mergeCell ref="A20:A22"/>
    <mergeCell ref="B20:B22"/>
    <mergeCell ref="C20:C22"/>
    <mergeCell ref="E20:E2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104775</xdr:rowOff>
                  </from>
                  <to>
                    <xdr:col>1</xdr:col>
                    <xdr:colOff>971550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2011-09-08T07:56:05Z</cp:lastPrinted>
  <dcterms:created xsi:type="dcterms:W3CDTF">2003-01-28T12:33:10Z</dcterms:created>
  <dcterms:modified xsi:type="dcterms:W3CDTF">2014-10-22T05:27:03Z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