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6140" windowHeight="4500"/>
  </bookViews>
  <sheets>
    <sheet name="Лист1" sheetId="1" r:id="rId1"/>
    <sheet name="Лист2" sheetId="2" r:id="rId2"/>
    <sheet name="Лист3" sheetId="3" r:id="rId3"/>
  </sheets>
  <definedNames>
    <definedName name="_Toc118055995" localSheetId="0">Лист1!$A$5</definedName>
    <definedName name="_Toc118055996" localSheetId="0">Лист1!$A$6</definedName>
    <definedName name="_xlnm.Print_Area" localSheetId="0">Лист1!$A$5:$F$30</definedName>
  </definedNames>
  <calcPr calcId="114210"/>
</workbook>
</file>

<file path=xl/calcChain.xml><?xml version="1.0" encoding="utf-8"?>
<calcChain xmlns="http://schemas.openxmlformats.org/spreadsheetml/2006/main">
  <c r="F23" i="1"/>
  <c r="D13"/>
  <c r="D22"/>
  <c r="D19"/>
  <c r="E13"/>
  <c r="E14"/>
  <c r="F14"/>
  <c r="F22"/>
  <c r="F18"/>
  <c r="E17"/>
  <c r="F17"/>
  <c r="E21"/>
  <c r="F21"/>
  <c r="E15"/>
  <c r="F15"/>
  <c r="E16"/>
  <c r="E19"/>
  <c r="F19"/>
  <c r="E20"/>
  <c r="F20"/>
  <c r="F16"/>
  <c r="F13"/>
  <c r="F24"/>
  <c r="F25"/>
  <c r="F26"/>
  <c r="F27"/>
  <c r="F28"/>
  <c r="F29"/>
  <c r="F30"/>
</calcChain>
</file>

<file path=xl/sharedStrings.xml><?xml version="1.0" encoding="utf-8"?>
<sst xmlns="http://schemas.openxmlformats.org/spreadsheetml/2006/main" count="42" uniqueCount="34">
  <si>
    <t xml:space="preserve">Наименование проектной (изыскательской) организации </t>
  </si>
  <si>
    <t xml:space="preserve">Наименование организации заказчика </t>
  </si>
  <si>
    <t xml:space="preserve">№№ п/п </t>
  </si>
  <si>
    <t xml:space="preserve">Итого прямые затраты и накладные расходы </t>
  </si>
  <si>
    <t xml:space="preserve">Руководитель группы </t>
  </si>
  <si>
    <t>Гл. специалист</t>
  </si>
  <si>
    <t>Вед. Специалист</t>
  </si>
  <si>
    <t>Итого</t>
  </si>
  <si>
    <t>Итого, руб.</t>
  </si>
  <si>
    <t>1.1</t>
  </si>
  <si>
    <t>1.2</t>
  </si>
  <si>
    <t>1.3</t>
  </si>
  <si>
    <t>НДС(18%)</t>
  </si>
  <si>
    <t xml:space="preserve">Итого (руб. без НДС) </t>
  </si>
  <si>
    <t>ВСЕГО</t>
  </si>
  <si>
    <t xml:space="preserve">Перечень выполняемых работ(технические требования) </t>
  </si>
  <si>
    <t>СМЕТА</t>
  </si>
  <si>
    <t>Количество человеко-часов</t>
  </si>
  <si>
    <r>
      <t xml:space="preserve">Накопления (прибыль) 50% от ФОТ -  </t>
    </r>
    <r>
      <rPr>
        <sz val="8"/>
        <color indexed="8"/>
        <rFont val="Times New Roman"/>
        <family val="1"/>
        <charset val="204"/>
      </rPr>
      <t>МДС 81-1.99, параграф 3.1.7.2</t>
    </r>
  </si>
  <si>
    <t>Средняя оплата труда руб/чел.час.</t>
  </si>
  <si>
    <t>Временные трубопроводы от стопорных клапанов ЦВД турбины до паропровода ХПП</t>
  </si>
  <si>
    <t>Временные трубопроводы от стопорных клапанов ЦСД турбины до шумоглушителя</t>
  </si>
  <si>
    <t>Временные трубопроводы подпитки конденсатора турбины</t>
  </si>
  <si>
    <t>1.4</t>
  </si>
  <si>
    <t>Временный трубопровод химочищенной воды (ХОВ) от действующей части Троицкой ГРЭС к бакам обессоленной воды химводоподготовки (ХВО) энергоблока ст. №10</t>
  </si>
  <si>
    <t>Накладные расходы 114%(МДС 81.-4.99 Приложение 2) от ФОТ</t>
  </si>
  <si>
    <t xml:space="preserve">Должность исполнителя </t>
  </si>
  <si>
    <t xml:space="preserve">на разработку рабочей документации 
на временные трубопроводы продувки энергоблока
</t>
  </si>
  <si>
    <t>Согласовано</t>
  </si>
  <si>
    <t>Утверждаю</t>
  </si>
  <si>
    <t>Составвил</t>
  </si>
  <si>
    <t>Проверил</t>
  </si>
  <si>
    <t>ООО " Вася Пупкин и К"</t>
  </si>
  <si>
    <t>ООО " Вася Пупкин"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</si>
</sst>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indexed="6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8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Normal="100" zoomScalePageLayoutView="400" workbookViewId="0">
      <selection activeCell="E8" sqref="E8"/>
    </sheetView>
  </sheetViews>
  <sheetFormatPr defaultRowHeight="15"/>
  <cols>
    <col min="1" max="1" width="5.28515625" customWidth="1"/>
    <col min="2" max="2" width="38.140625" customWidth="1"/>
    <col min="3" max="3" width="21.5703125" customWidth="1"/>
    <col min="4" max="4" width="10.7109375" customWidth="1"/>
    <col min="5" max="5" width="16.85546875" customWidth="1"/>
    <col min="6" max="6" width="19.7109375" customWidth="1"/>
    <col min="7" max="7" width="19.28515625" customWidth="1"/>
  </cols>
  <sheetData>
    <row r="1" spans="1:7">
      <c r="A1" t="s">
        <v>28</v>
      </c>
      <c r="E1" t="s">
        <v>29</v>
      </c>
    </row>
    <row r="5" spans="1:7" ht="15.75" customHeight="1">
      <c r="A5" s="13" t="s">
        <v>16</v>
      </c>
      <c r="B5" s="13"/>
      <c r="C5" s="13"/>
      <c r="D5" s="13"/>
      <c r="E5" s="13"/>
      <c r="F5" s="13"/>
    </row>
    <row r="6" spans="1:7" ht="48.75" customHeight="1">
      <c r="A6" s="13" t="s">
        <v>27</v>
      </c>
      <c r="B6" s="13"/>
      <c r="C6" s="13"/>
      <c r="D6" s="13"/>
      <c r="E6" s="13"/>
      <c r="F6" s="13"/>
    </row>
    <row r="7" spans="1:7" ht="27.75" customHeight="1">
      <c r="A7" s="1"/>
    </row>
    <row r="8" spans="1:7" ht="51.75" customHeight="1">
      <c r="A8" s="18" t="s">
        <v>1</v>
      </c>
      <c r="B8" s="18"/>
      <c r="C8" s="12" t="s">
        <v>33</v>
      </c>
    </row>
    <row r="9" spans="1:7" ht="50.25" customHeight="1">
      <c r="A9" s="18" t="s">
        <v>0</v>
      </c>
      <c r="B9" s="18"/>
      <c r="C9" s="12" t="s">
        <v>32</v>
      </c>
    </row>
    <row r="10" spans="1:7" ht="24.75" customHeight="1">
      <c r="A10" s="14" t="s">
        <v>2</v>
      </c>
      <c r="B10" s="15" t="s">
        <v>15</v>
      </c>
      <c r="C10" s="16" t="s">
        <v>26</v>
      </c>
      <c r="D10" s="16" t="s">
        <v>17</v>
      </c>
      <c r="E10" s="16" t="s">
        <v>19</v>
      </c>
      <c r="F10" s="16" t="s">
        <v>8</v>
      </c>
      <c r="G10" s="33"/>
    </row>
    <row r="11" spans="1:7" ht="31.5" customHeight="1">
      <c r="A11" s="14"/>
      <c r="B11" s="15"/>
      <c r="C11" s="17"/>
      <c r="D11" s="17"/>
      <c r="E11" s="17"/>
      <c r="F11" s="17"/>
      <c r="G11" s="33"/>
    </row>
    <row r="12" spans="1:7" ht="15.75" customHeight="1">
      <c r="A12" s="2">
        <v>1</v>
      </c>
      <c r="B12" s="2">
        <v>2</v>
      </c>
      <c r="C12" s="2">
        <v>4</v>
      </c>
      <c r="D12" s="2">
        <v>5</v>
      </c>
      <c r="E12" s="2">
        <v>6</v>
      </c>
      <c r="F12" s="2">
        <v>7</v>
      </c>
    </row>
    <row r="13" spans="1:7" ht="34.5" customHeight="1">
      <c r="A13" s="38" t="s">
        <v>9</v>
      </c>
      <c r="B13" s="25" t="s">
        <v>20</v>
      </c>
      <c r="C13" s="8" t="s">
        <v>4</v>
      </c>
      <c r="D13" s="3">
        <f>190*1.2</f>
        <v>228</v>
      </c>
      <c r="E13" s="10">
        <f>160000/22/8</f>
        <v>909.09090909090912</v>
      </c>
      <c r="F13" s="4">
        <f>D13*E13</f>
        <v>207272.72727272729</v>
      </c>
    </row>
    <row r="14" spans="1:7" ht="54.75" customHeight="1">
      <c r="A14" s="38"/>
      <c r="B14" s="25"/>
      <c r="C14" s="8" t="s">
        <v>5</v>
      </c>
      <c r="D14" s="3">
        <v>1811</v>
      </c>
      <c r="E14" s="10">
        <f>120000/22/8</f>
        <v>681.81818181818187</v>
      </c>
      <c r="F14" s="4">
        <f>D14*E14</f>
        <v>1234772.7272727273</v>
      </c>
    </row>
    <row r="15" spans="1:7" ht="57.75" customHeight="1">
      <c r="A15" s="38"/>
      <c r="B15" s="25"/>
      <c r="C15" s="8" t="s">
        <v>6</v>
      </c>
      <c r="D15" s="3">
        <v>1825</v>
      </c>
      <c r="E15" s="10">
        <f>75000/22/8</f>
        <v>426.13636363636363</v>
      </c>
      <c r="F15" s="4">
        <f>D15*E15</f>
        <v>777698.86363636365</v>
      </c>
    </row>
    <row r="16" spans="1:7" ht="25.5" customHeight="1">
      <c r="A16" s="30" t="s">
        <v>10</v>
      </c>
      <c r="B16" s="19" t="s">
        <v>21</v>
      </c>
      <c r="C16" s="8" t="s">
        <v>4</v>
      </c>
      <c r="D16" s="3">
        <v>112</v>
      </c>
      <c r="E16" s="10">
        <f>E13</f>
        <v>909.09090909090912</v>
      </c>
      <c r="F16" s="4">
        <f>D16*E16</f>
        <v>101818.18181818182</v>
      </c>
    </row>
    <row r="17" spans="1:6" ht="39.75" customHeight="1">
      <c r="A17" s="31"/>
      <c r="B17" s="20"/>
      <c r="C17" s="8" t="s">
        <v>5</v>
      </c>
      <c r="D17" s="3">
        <v>1229</v>
      </c>
      <c r="E17" s="10">
        <f>E14</f>
        <v>681.81818181818187</v>
      </c>
      <c r="F17" s="4">
        <f t="shared" ref="F17:F22" si="0">D17*E17</f>
        <v>837954.54545454553</v>
      </c>
    </row>
    <row r="18" spans="1:6" ht="39.75" customHeight="1">
      <c r="A18" s="32"/>
      <c r="B18" s="21"/>
      <c r="C18" s="8" t="s">
        <v>6</v>
      </c>
      <c r="D18" s="3">
        <v>1253</v>
      </c>
      <c r="E18" s="10">
        <v>426.13636363636402</v>
      </c>
      <c r="F18" s="4">
        <f t="shared" si="0"/>
        <v>533948.86363636411</v>
      </c>
    </row>
    <row r="19" spans="1:6" ht="39" customHeight="1">
      <c r="A19" s="40" t="s">
        <v>11</v>
      </c>
      <c r="B19" s="39" t="s">
        <v>22</v>
      </c>
      <c r="C19" s="8" t="s">
        <v>4</v>
      </c>
      <c r="D19" s="3">
        <f>80*1.2</f>
        <v>96</v>
      </c>
      <c r="E19" s="10">
        <f>E16</f>
        <v>909.09090909090912</v>
      </c>
      <c r="F19" s="4">
        <f t="shared" si="0"/>
        <v>87272.727272727279</v>
      </c>
    </row>
    <row r="20" spans="1:6" ht="33.75" customHeight="1">
      <c r="A20" s="40"/>
      <c r="B20" s="39"/>
      <c r="C20" s="8" t="s">
        <v>5</v>
      </c>
      <c r="D20" s="3">
        <v>856</v>
      </c>
      <c r="E20" s="10">
        <f>E17</f>
        <v>681.81818181818187</v>
      </c>
      <c r="F20" s="4">
        <f t="shared" si="0"/>
        <v>583636.36363636365</v>
      </c>
    </row>
    <row r="21" spans="1:6" ht="33.75" customHeight="1">
      <c r="A21" s="40"/>
      <c r="B21" s="39"/>
      <c r="C21" s="8" t="s">
        <v>6</v>
      </c>
      <c r="D21" s="3">
        <v>1162</v>
      </c>
      <c r="E21" s="10">
        <f>75000/22/8</f>
        <v>426.13636363636363</v>
      </c>
      <c r="F21" s="4">
        <f t="shared" si="0"/>
        <v>495170.45454545453</v>
      </c>
    </row>
    <row r="22" spans="1:6" ht="33.75" customHeight="1">
      <c r="A22" s="30" t="s">
        <v>23</v>
      </c>
      <c r="B22" s="19" t="s">
        <v>24</v>
      </c>
      <c r="C22" s="8" t="s">
        <v>4</v>
      </c>
      <c r="D22" s="3">
        <f>75*1.2</f>
        <v>90</v>
      </c>
      <c r="E22" s="10">
        <v>909.09090909090912</v>
      </c>
      <c r="F22" s="4">
        <f t="shared" si="0"/>
        <v>81818.181818181823</v>
      </c>
    </row>
    <row r="23" spans="1:6" ht="45" customHeight="1">
      <c r="A23" s="31"/>
      <c r="B23" s="21"/>
      <c r="C23" s="8" t="s">
        <v>5</v>
      </c>
      <c r="D23" s="3">
        <v>1086</v>
      </c>
      <c r="E23" s="10">
        <v>681.81818181818187</v>
      </c>
      <c r="F23" s="4">
        <f>D23*E23</f>
        <v>740454.54545454553</v>
      </c>
    </row>
    <row r="24" spans="1:6" ht="23.25" customHeight="1">
      <c r="A24" s="36" t="s">
        <v>7</v>
      </c>
      <c r="B24" s="37"/>
      <c r="C24" s="9"/>
      <c r="D24" s="11"/>
      <c r="E24" s="5"/>
      <c r="F24" s="6">
        <f>SUM(F13:F23)</f>
        <v>5681818.1818181816</v>
      </c>
    </row>
    <row r="25" spans="1:6" ht="34.5" customHeight="1">
      <c r="A25" s="26" t="s">
        <v>25</v>
      </c>
      <c r="B25" s="27"/>
      <c r="C25" s="27"/>
      <c r="D25" s="27"/>
      <c r="E25" s="28"/>
      <c r="F25" s="6">
        <f>F24*114%</f>
        <v>6477272.7272727266</v>
      </c>
    </row>
    <row r="26" spans="1:6" ht="27" customHeight="1">
      <c r="A26" s="29" t="s">
        <v>3</v>
      </c>
      <c r="B26" s="27"/>
      <c r="C26" s="27"/>
      <c r="D26" s="27"/>
      <c r="E26" s="28"/>
      <c r="F26" s="7">
        <f>F24+F25</f>
        <v>12159090.909090908</v>
      </c>
    </row>
    <row r="27" spans="1:6" ht="29.25" customHeight="1">
      <c r="A27" s="26" t="s">
        <v>18</v>
      </c>
      <c r="B27" s="34"/>
      <c r="C27" s="34"/>
      <c r="D27" s="34"/>
      <c r="E27" s="35"/>
      <c r="F27" s="6">
        <f>F24*0.5</f>
        <v>2840909.0909090908</v>
      </c>
    </row>
    <row r="28" spans="1:6" ht="24.75" customHeight="1">
      <c r="A28" s="22" t="s">
        <v>13</v>
      </c>
      <c r="B28" s="23"/>
      <c r="C28" s="23"/>
      <c r="D28" s="23"/>
      <c r="E28" s="24"/>
      <c r="F28" s="6">
        <f>F27+F26</f>
        <v>15000000</v>
      </c>
    </row>
    <row r="29" spans="1:6" ht="24.75" customHeight="1">
      <c r="A29" s="22" t="s">
        <v>12</v>
      </c>
      <c r="B29" s="23"/>
      <c r="C29" s="23"/>
      <c r="D29" s="23"/>
      <c r="E29" s="24"/>
      <c r="F29" s="6">
        <f>F28*0.18</f>
        <v>2700000</v>
      </c>
    </row>
    <row r="30" spans="1:6" ht="24.75" customHeight="1">
      <c r="A30" s="22" t="s">
        <v>14</v>
      </c>
      <c r="B30" s="23"/>
      <c r="C30" s="23"/>
      <c r="D30" s="23"/>
      <c r="E30" s="24"/>
      <c r="F30" s="6">
        <f>F28+F29</f>
        <v>17700000</v>
      </c>
    </row>
    <row r="32" spans="1:6">
      <c r="B32" t="s">
        <v>30</v>
      </c>
    </row>
    <row r="34" spans="2:2">
      <c r="B34" t="s">
        <v>31</v>
      </c>
    </row>
  </sheetData>
  <mergeCells count="26">
    <mergeCell ref="G10:G11"/>
    <mergeCell ref="C10:C11"/>
    <mergeCell ref="A27:E27"/>
    <mergeCell ref="A28:E28"/>
    <mergeCell ref="A24:B24"/>
    <mergeCell ref="A13:A15"/>
    <mergeCell ref="B19:B21"/>
    <mergeCell ref="A19:A21"/>
    <mergeCell ref="A22:A23"/>
    <mergeCell ref="B22:B23"/>
    <mergeCell ref="B16:B18"/>
    <mergeCell ref="A29:E29"/>
    <mergeCell ref="B13:B15"/>
    <mergeCell ref="A30:E30"/>
    <mergeCell ref="A25:E25"/>
    <mergeCell ref="A26:E26"/>
    <mergeCell ref="A16:A18"/>
    <mergeCell ref="A5:F5"/>
    <mergeCell ref="A10:A11"/>
    <mergeCell ref="B10:B11"/>
    <mergeCell ref="D10:D11"/>
    <mergeCell ref="E10:E11"/>
    <mergeCell ref="F10:F11"/>
    <mergeCell ref="A8:B8"/>
    <mergeCell ref="A9:B9"/>
    <mergeCell ref="A6:F6"/>
  </mergeCells>
  <phoneticPr fontId="0" type="noConversion"/>
  <pageMargins left="0.86614173228346458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Лист1!_Toc118055995</vt:lpstr>
      <vt:lpstr>Лист1!_Toc118055996</vt:lpstr>
      <vt:lpstr>Лист1!Область_печати</vt:lpstr>
    </vt:vector>
  </TitlesOfParts>
  <Company>Krokoz™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User</cp:lastModifiedBy>
  <cp:lastPrinted>2013-02-12T10:00:21Z</cp:lastPrinted>
  <dcterms:created xsi:type="dcterms:W3CDTF">2011-07-09T18:31:50Z</dcterms:created>
  <dcterms:modified xsi:type="dcterms:W3CDTF">2014-10-06T15:59:04Z</dcterms:modified>
</cp:coreProperties>
</file>