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Верный расч вопрос" sheetId="4" r:id="rId1"/>
    <sheet name="расчет стоимости  - проверить!!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D32" i="4"/>
  <c r="E14"/>
  <c r="E15" s="1"/>
  <c r="D14"/>
  <c r="D15" s="1"/>
  <c r="E37" s="1"/>
  <c r="D13"/>
  <c r="E37" i="1"/>
  <c r="D32"/>
  <c r="D15"/>
  <c r="E14"/>
  <c r="E15" s="1"/>
  <c r="D14"/>
  <c r="D13"/>
</calcChain>
</file>

<file path=xl/sharedStrings.xml><?xml version="1.0" encoding="utf-8"?>
<sst xmlns="http://schemas.openxmlformats.org/spreadsheetml/2006/main" count="94" uniqueCount="46">
  <si>
    <t>по государственным укрупненным нормативам цены строительства (далее-НЦС)</t>
  </si>
  <si>
    <t>НЦС рассчитаны в ценах на 2014год доля Московской области</t>
  </si>
  <si>
    <t>Пв=Пс-(с-в)хПс-Па/(с-а)</t>
  </si>
  <si>
    <t>03-02-001-06</t>
  </si>
  <si>
    <t>Пв=184 449 тыс.руб.</t>
  </si>
  <si>
    <t>в т.ч. ПИР 7 211,36тыс.руб.</t>
  </si>
  <si>
    <t>стоимость 1 места</t>
  </si>
  <si>
    <t>тыс. руб.</t>
  </si>
  <si>
    <t>Предварительный расчет стоимости строительства объекта:  школы одаренных детей</t>
  </si>
  <si>
    <t>Всего :  614,83*300=</t>
  </si>
  <si>
    <t>Всего с НДС</t>
  </si>
  <si>
    <t>Спортивный корпус с плавательным бассейном и (павильоном башенного типа)</t>
  </si>
  <si>
    <t>НЦС 81-03-2014  п.3 стр.18</t>
  </si>
  <si>
    <t>Па=635,94тыс.руб. (600мест) стр.51</t>
  </si>
  <si>
    <t>а=600мест</t>
  </si>
  <si>
    <t>с=1500мест</t>
  </si>
  <si>
    <t>в=750мест</t>
  </si>
  <si>
    <t xml:space="preserve">Всего с НДС (18%) </t>
  </si>
  <si>
    <t>Всего по двум зданиям</t>
  </si>
  <si>
    <t>1.</t>
  </si>
  <si>
    <t>2.</t>
  </si>
  <si>
    <t>ск=1,18 (НДС)</t>
  </si>
  <si>
    <t xml:space="preserve">Сборники НЦС  предназначены для планирования инвестиций (капволжений), оценки эффективности использования средств и подготовки технико-экономических показателей в здании на проектирование с привлеченим средств федерального бюджета. </t>
  </si>
  <si>
    <t>с ндс</t>
  </si>
  <si>
    <t xml:space="preserve">не учтено: </t>
  </si>
  <si>
    <t>Командировочные расходы,</t>
  </si>
  <si>
    <t>Перевозка рабочих</t>
  </si>
  <si>
    <t>затраты по содержанию вахтовых поселков</t>
  </si>
  <si>
    <t>Плата за землюи земельный налог</t>
  </si>
  <si>
    <t>Плата за подключение к внешним инженерным сетям</t>
  </si>
  <si>
    <r>
      <t xml:space="preserve"> ск=1,1 </t>
    </r>
    <r>
      <rPr>
        <sz val="8"/>
        <color theme="1"/>
        <rFont val="Calibri"/>
        <family val="2"/>
        <charset val="204"/>
        <scheme val="minor"/>
      </rPr>
      <t>(коэф., учитывающий наличие доп. функцион. помещений: зимний сад, павильон)</t>
    </r>
  </si>
  <si>
    <t>Пс=421,70тыс. Руб. (1500мест) стр.53  (05-03-001-04)</t>
  </si>
  <si>
    <t>(05-03-001-03)</t>
  </si>
  <si>
    <t>НЦС 81-02-05-2014 около 750мест (метод интерполяции)</t>
  </si>
  <si>
    <t xml:space="preserve">Общежитие 300мест </t>
  </si>
  <si>
    <t>Показатели учитывают стоимость строительных материалов и оборудования, затраты на оплату труда рабочих и эксплуатацию машин, НР и СП, а также затраты на строительство временных титульных зданий и сооружений, зимнее удорожание, а также затраты, связанные с получением техусловий на проектирование, расходы на страхование строительных рисков, затраты на ПИР и экспертизу проекта, непредвиденные затраты, содержание службы заказчика строительства и строительный контроль.</t>
  </si>
  <si>
    <r>
      <t xml:space="preserve">ск=1,1 </t>
    </r>
    <r>
      <rPr>
        <sz val="8"/>
        <color theme="1"/>
        <rFont val="Calibri"/>
        <family val="2"/>
        <charset val="204"/>
        <scheme val="minor"/>
      </rPr>
      <t>(коэф., учитывающий особенности строительства в городах с населением боллее 100т.чел.)</t>
    </r>
  </si>
  <si>
    <t>Пв=421,70-(1500-600)*(421,7-635,94)/(1500-600)=207,46*1,1*1,18=269,28тыс. руб.</t>
  </si>
  <si>
    <t>269,28*750=201 960,00 тыс.руб.</t>
  </si>
  <si>
    <t>(ск=1,1)</t>
  </si>
  <si>
    <t xml:space="preserve">ТП, котельные и насосные станции </t>
  </si>
  <si>
    <t>строительство наружных инженерных сетей и благоустройство территории.</t>
  </si>
  <si>
    <t xml:space="preserve">Показатели учитывают стоимость  всего комплекса работ,  включая прокладку внутренних инж. сетей, монтаж и стоимость инженерного и технологического обрудования, мебели и инвентаря.  </t>
  </si>
  <si>
    <t>Пв=421,70-(1500-750)*(421,7-635,94)/(1500-600)=421,7-(-178,53)=600,23тыс. руб.</t>
  </si>
  <si>
    <t>600,23*750*1,1*1,18=584 323,91 тыс.руб.</t>
  </si>
  <si>
    <t xml:space="preserve">Сборники НЦС  предназначены для планирования инвестиций (капвложений), оценки эффективности использования средств и подготовки технико-экономических показателей в здании на проектирование с привлеченим средств федерального бюджета.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</si>
</sst>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2" fillId="0" borderId="0" xfId="1" applyFont="1"/>
    <xf numFmtId="43" fontId="4" fillId="0" borderId="0" xfId="1" applyFont="1"/>
    <xf numFmtId="43" fontId="0" fillId="0" borderId="0" xfId="0" applyNumberFormat="1"/>
    <xf numFmtId="0" fontId="7" fillId="0" borderId="0" xfId="0" applyFont="1"/>
    <xf numFmtId="0" fontId="5" fillId="2" borderId="0" xfId="0" applyFont="1" applyFill="1"/>
    <xf numFmtId="0" fontId="0" fillId="2" borderId="0" xfId="0" applyFill="1"/>
    <xf numFmtId="0" fontId="9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ont="1" applyFill="1"/>
    <xf numFmtId="164" fontId="5" fillId="2" borderId="0" xfId="0" applyNumberFormat="1" applyFont="1" applyFill="1"/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8"/>
  <sheetViews>
    <sheetView tabSelected="1" workbookViewId="0">
      <selection activeCell="G13" sqref="G13"/>
    </sheetView>
  </sheetViews>
  <sheetFormatPr defaultRowHeight="15"/>
  <cols>
    <col min="1" max="1" width="4.42578125" customWidth="1"/>
    <col min="4" max="5" width="13.85546875" bestFit="1" customWidth="1"/>
    <col min="8" max="8" width="13.42578125" customWidth="1"/>
  </cols>
  <sheetData>
    <row r="2" spans="1:9">
      <c r="B2" s="5" t="s">
        <v>8</v>
      </c>
      <c r="C2" s="5"/>
    </row>
    <row r="3" spans="1:9">
      <c r="B3" s="5" t="s">
        <v>0</v>
      </c>
      <c r="C3" s="5"/>
    </row>
    <row r="4" spans="1:9">
      <c r="B4" s="5" t="s">
        <v>1</v>
      </c>
      <c r="C4" s="5"/>
    </row>
    <row r="5" spans="1:9" ht="37.5" customHeight="1">
      <c r="B5" s="17" t="s">
        <v>45</v>
      </c>
      <c r="C5" s="17"/>
      <c r="D5" s="17"/>
      <c r="E5" s="17"/>
      <c r="F5" s="17"/>
      <c r="G5" s="17"/>
      <c r="H5" s="17"/>
      <c r="I5" s="17"/>
    </row>
    <row r="6" spans="1:9">
      <c r="A6" t="s">
        <v>19</v>
      </c>
      <c r="B6" s="1" t="s">
        <v>34</v>
      </c>
    </row>
    <row r="7" spans="1:9">
      <c r="B7" s="9" t="s">
        <v>12</v>
      </c>
    </row>
    <row r="8" spans="1:9" ht="18.75">
      <c r="B8" s="2" t="s">
        <v>2</v>
      </c>
    </row>
    <row r="10" spans="1:9">
      <c r="B10" t="s">
        <v>3</v>
      </c>
    </row>
    <row r="11" spans="1:9">
      <c r="B11" t="s">
        <v>4</v>
      </c>
    </row>
    <row r="12" spans="1:9">
      <c r="B12" t="s">
        <v>5</v>
      </c>
    </row>
    <row r="13" spans="1:9">
      <c r="B13" t="s">
        <v>6</v>
      </c>
      <c r="D13">
        <f>184449/300</f>
        <v>614.83000000000004</v>
      </c>
      <c r="E13" t="s">
        <v>7</v>
      </c>
    </row>
    <row r="14" spans="1:9">
      <c r="B14" t="s">
        <v>9</v>
      </c>
      <c r="D14" s="3">
        <f>614.83*300</f>
        <v>184449</v>
      </c>
      <c r="E14" t="str">
        <f>E13</f>
        <v>тыс. руб.</v>
      </c>
    </row>
    <row r="15" spans="1:9">
      <c r="B15" s="4" t="s">
        <v>10</v>
      </c>
      <c r="C15" s="4"/>
      <c r="D15" s="7">
        <f>D14*1.18*1.1</f>
        <v>239414.802</v>
      </c>
      <c r="E15" s="4" t="str">
        <f>E14</f>
        <v>тыс. руб.</v>
      </c>
      <c r="F15" t="s">
        <v>39</v>
      </c>
    </row>
    <row r="16" spans="1:9">
      <c r="B16" s="15" t="s">
        <v>36</v>
      </c>
      <c r="E16" s="14"/>
    </row>
    <row r="17" spans="1:5">
      <c r="B17" t="s">
        <v>21</v>
      </c>
    </row>
    <row r="19" spans="1:5">
      <c r="A19" t="s">
        <v>20</v>
      </c>
      <c r="B19" s="1" t="s">
        <v>11</v>
      </c>
    </row>
    <row r="20" spans="1:5">
      <c r="B20" s="9" t="s">
        <v>33</v>
      </c>
    </row>
    <row r="21" spans="1:5" ht="18.75">
      <c r="B21" s="2" t="s">
        <v>2</v>
      </c>
    </row>
    <row r="23" spans="1:5">
      <c r="B23" t="s">
        <v>13</v>
      </c>
      <c r="E23" t="s">
        <v>32</v>
      </c>
    </row>
    <row r="24" spans="1:5">
      <c r="B24" t="s">
        <v>31</v>
      </c>
    </row>
    <row r="26" spans="1:5">
      <c r="B26" t="s">
        <v>14</v>
      </c>
    </row>
    <row r="27" spans="1:5">
      <c r="B27" t="s">
        <v>15</v>
      </c>
    </row>
    <row r="28" spans="1:5">
      <c r="B28" t="s">
        <v>16</v>
      </c>
    </row>
    <row r="30" spans="1:5">
      <c r="B30" t="s">
        <v>43</v>
      </c>
    </row>
    <row r="31" spans="1:5">
      <c r="B31" t="s">
        <v>44</v>
      </c>
    </row>
    <row r="32" spans="1:5">
      <c r="B32" s="1" t="s">
        <v>17</v>
      </c>
      <c r="C32" s="1"/>
      <c r="D32" s="6">
        <f>600.23*750*1.1*1.18</f>
        <v>584323.90500000003</v>
      </c>
      <c r="E32" s="1" t="s">
        <v>7</v>
      </c>
    </row>
    <row r="33" spans="2:8">
      <c r="B33" s="1"/>
      <c r="C33" s="1"/>
      <c r="D33" s="6"/>
      <c r="E33" s="1"/>
      <c r="H33" s="8"/>
    </row>
    <row r="34" spans="2:8">
      <c r="B34" t="s">
        <v>30</v>
      </c>
    </row>
    <row r="35" spans="2:8">
      <c r="B35" t="s">
        <v>21</v>
      </c>
    </row>
    <row r="37" spans="2:8">
      <c r="B37" s="10" t="s">
        <v>18</v>
      </c>
      <c r="C37" s="10"/>
      <c r="D37" s="10"/>
      <c r="E37" s="16">
        <f>D15+D32</f>
        <v>823738.70700000005</v>
      </c>
      <c r="F37" s="10" t="s">
        <v>7</v>
      </c>
      <c r="G37" s="11" t="s">
        <v>23</v>
      </c>
    </row>
    <row r="39" spans="2:8" ht="86.25" customHeight="1">
      <c r="B39" s="18" t="s">
        <v>35</v>
      </c>
      <c r="C39" s="18"/>
      <c r="D39" s="18"/>
      <c r="E39" s="18"/>
      <c r="F39" s="18"/>
      <c r="G39" s="18"/>
      <c r="H39" s="18"/>
    </row>
    <row r="40" spans="2:8" ht="35.25" customHeight="1">
      <c r="B40" s="18" t="s">
        <v>42</v>
      </c>
      <c r="C40" s="18"/>
      <c r="D40" s="18"/>
      <c r="E40" s="18"/>
      <c r="F40" s="18"/>
      <c r="G40" s="18"/>
      <c r="H40" s="18"/>
    </row>
    <row r="41" spans="2:8">
      <c r="B41" s="12" t="s">
        <v>24</v>
      </c>
    </row>
    <row r="42" spans="2:8">
      <c r="B42" s="13" t="s">
        <v>25</v>
      </c>
    </row>
    <row r="43" spans="2:8">
      <c r="B43" s="13" t="s">
        <v>26</v>
      </c>
    </row>
    <row r="44" spans="2:8">
      <c r="B44" s="13" t="s">
        <v>27</v>
      </c>
    </row>
    <row r="45" spans="2:8">
      <c r="B45" s="13" t="s">
        <v>28</v>
      </c>
    </row>
    <row r="46" spans="2:8">
      <c r="B46" s="13" t="s">
        <v>29</v>
      </c>
    </row>
    <row r="47" spans="2:8">
      <c r="B47" t="s">
        <v>40</v>
      </c>
    </row>
    <row r="48" spans="2:8">
      <c r="B48" t="s">
        <v>41</v>
      </c>
    </row>
  </sheetData>
  <mergeCells count="3">
    <mergeCell ref="B5:I5"/>
    <mergeCell ref="B39:H39"/>
    <mergeCell ref="B40:H40"/>
  </mergeCells>
  <pageMargins left="0.31496062992125984" right="0.11811023622047245" top="0.19685039370078741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8"/>
  <sheetViews>
    <sheetView topLeftCell="A19" workbookViewId="0">
      <selection activeCell="G47" sqref="G47"/>
    </sheetView>
  </sheetViews>
  <sheetFormatPr defaultRowHeight="15"/>
  <cols>
    <col min="1" max="1" width="4.42578125" customWidth="1"/>
    <col min="4" max="5" width="13.85546875" bestFit="1" customWidth="1"/>
    <col min="8" max="8" width="13.42578125" customWidth="1"/>
  </cols>
  <sheetData>
    <row r="2" spans="1:9">
      <c r="B2" s="5" t="s">
        <v>8</v>
      </c>
      <c r="C2" s="5"/>
    </row>
    <row r="3" spans="1:9">
      <c r="B3" s="5" t="s">
        <v>0</v>
      </c>
      <c r="C3" s="5"/>
    </row>
    <row r="4" spans="1:9">
      <c r="B4" s="5" t="s">
        <v>1</v>
      </c>
      <c r="C4" s="5"/>
    </row>
    <row r="5" spans="1:9" ht="37.5" customHeight="1">
      <c r="B5" s="17" t="s">
        <v>22</v>
      </c>
      <c r="C5" s="17"/>
      <c r="D5" s="17"/>
      <c r="E5" s="17"/>
      <c r="F5" s="17"/>
      <c r="G5" s="17"/>
      <c r="H5" s="17"/>
      <c r="I5" s="17"/>
    </row>
    <row r="6" spans="1:9">
      <c r="A6" t="s">
        <v>19</v>
      </c>
      <c r="B6" s="1" t="s">
        <v>34</v>
      </c>
    </row>
    <row r="7" spans="1:9">
      <c r="B7" s="9" t="s">
        <v>12</v>
      </c>
    </row>
    <row r="8" spans="1:9" ht="18.75">
      <c r="B8" s="2" t="s">
        <v>2</v>
      </c>
    </row>
    <row r="10" spans="1:9">
      <c r="B10" t="s">
        <v>3</v>
      </c>
    </row>
    <row r="11" spans="1:9">
      <c r="B11" t="s">
        <v>4</v>
      </c>
    </row>
    <row r="12" spans="1:9">
      <c r="B12" t="s">
        <v>5</v>
      </c>
    </row>
    <row r="13" spans="1:9">
      <c r="B13" t="s">
        <v>6</v>
      </c>
      <c r="D13">
        <f>184449/300</f>
        <v>614.83000000000004</v>
      </c>
      <c r="E13" t="s">
        <v>7</v>
      </c>
    </row>
    <row r="14" spans="1:9">
      <c r="B14" t="s">
        <v>9</v>
      </c>
      <c r="D14" s="3">
        <f>614.83*300</f>
        <v>184449</v>
      </c>
      <c r="E14" t="str">
        <f>E13</f>
        <v>тыс. руб.</v>
      </c>
    </row>
    <row r="15" spans="1:9">
      <c r="B15" s="4" t="s">
        <v>10</v>
      </c>
      <c r="C15" s="4"/>
      <c r="D15" s="7">
        <f>D14*1.18*1.1</f>
        <v>239414.802</v>
      </c>
      <c r="E15" s="4" t="str">
        <f>E14</f>
        <v>тыс. руб.</v>
      </c>
      <c r="F15" t="s">
        <v>39</v>
      </c>
    </row>
    <row r="16" spans="1:9">
      <c r="B16" s="15" t="s">
        <v>36</v>
      </c>
      <c r="E16" s="14"/>
    </row>
    <row r="17" spans="1:5">
      <c r="B17" t="s">
        <v>21</v>
      </c>
    </row>
    <row r="19" spans="1:5">
      <c r="A19" t="s">
        <v>20</v>
      </c>
      <c r="B19" s="1" t="s">
        <v>11</v>
      </c>
    </row>
    <row r="20" spans="1:5">
      <c r="B20" s="9" t="s">
        <v>33</v>
      </c>
    </row>
    <row r="21" spans="1:5" ht="18.75">
      <c r="B21" s="2" t="s">
        <v>2</v>
      </c>
    </row>
    <row r="23" spans="1:5">
      <c r="B23" t="s">
        <v>13</v>
      </c>
      <c r="E23" t="s">
        <v>32</v>
      </c>
    </row>
    <row r="24" spans="1:5">
      <c r="B24" t="s">
        <v>31</v>
      </c>
    </row>
    <row r="26" spans="1:5">
      <c r="B26" t="s">
        <v>14</v>
      </c>
    </row>
    <row r="27" spans="1:5">
      <c r="B27" t="s">
        <v>15</v>
      </c>
    </row>
    <row r="28" spans="1:5">
      <c r="B28" t="s">
        <v>16</v>
      </c>
    </row>
    <row r="30" spans="1:5">
      <c r="B30" t="s">
        <v>37</v>
      </c>
    </row>
    <row r="31" spans="1:5">
      <c r="B31" t="s">
        <v>38</v>
      </c>
    </row>
    <row r="32" spans="1:5">
      <c r="B32" s="1" t="s">
        <v>17</v>
      </c>
      <c r="C32" s="1"/>
      <c r="D32" s="6">
        <f>269.28*750</f>
        <v>201959.99999999997</v>
      </c>
      <c r="E32" s="1" t="s">
        <v>7</v>
      </c>
    </row>
    <row r="33" spans="2:8">
      <c r="B33" s="1"/>
      <c r="C33" s="1"/>
      <c r="D33" s="6"/>
      <c r="E33" s="1"/>
      <c r="H33" s="8"/>
    </row>
    <row r="34" spans="2:8">
      <c r="B34" t="s">
        <v>30</v>
      </c>
    </row>
    <row r="35" spans="2:8">
      <c r="B35" t="s">
        <v>21</v>
      </c>
    </row>
    <row r="37" spans="2:8">
      <c r="B37" s="10" t="s">
        <v>18</v>
      </c>
      <c r="C37" s="10"/>
      <c r="D37" s="10"/>
      <c r="E37" s="16">
        <f>D15+D32</f>
        <v>441374.80199999997</v>
      </c>
      <c r="F37" s="10" t="s">
        <v>7</v>
      </c>
      <c r="G37" s="11" t="s">
        <v>23</v>
      </c>
    </row>
    <row r="39" spans="2:8" ht="86.25" customHeight="1">
      <c r="B39" s="18" t="s">
        <v>35</v>
      </c>
      <c r="C39" s="18"/>
      <c r="D39" s="18"/>
      <c r="E39" s="18"/>
      <c r="F39" s="18"/>
      <c r="G39" s="18"/>
      <c r="H39" s="18"/>
    </row>
    <row r="40" spans="2:8" ht="35.25" customHeight="1">
      <c r="B40" s="18" t="s">
        <v>42</v>
      </c>
      <c r="C40" s="18"/>
      <c r="D40" s="18"/>
      <c r="E40" s="18"/>
      <c r="F40" s="18"/>
      <c r="G40" s="18"/>
      <c r="H40" s="18"/>
    </row>
    <row r="41" spans="2:8">
      <c r="B41" s="12" t="s">
        <v>24</v>
      </c>
    </row>
    <row r="42" spans="2:8">
      <c r="B42" s="13" t="s">
        <v>25</v>
      </c>
    </row>
    <row r="43" spans="2:8">
      <c r="B43" s="13" t="s">
        <v>26</v>
      </c>
    </row>
    <row r="44" spans="2:8">
      <c r="B44" s="13" t="s">
        <v>27</v>
      </c>
    </row>
    <row r="45" spans="2:8">
      <c r="B45" s="13" t="s">
        <v>28</v>
      </c>
    </row>
    <row r="46" spans="2:8">
      <c r="B46" s="13" t="s">
        <v>29</v>
      </c>
    </row>
    <row r="47" spans="2:8">
      <c r="B47" t="s">
        <v>40</v>
      </c>
    </row>
    <row r="48" spans="2:8">
      <c r="B48" t="s">
        <v>41</v>
      </c>
    </row>
  </sheetData>
  <mergeCells count="3">
    <mergeCell ref="B40:H40"/>
    <mergeCell ref="B39:H39"/>
    <mergeCell ref="B5:I5"/>
  </mergeCells>
  <pageMargins left="0.31496062992125984" right="0.11811023622047245" top="0.19685039370078741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Верный расч вопрос</vt:lpstr>
      <vt:lpstr>расчет стоимости  - проверить!!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Kruglushina_SB</dc:creator>
  <cp:lastModifiedBy>Kruglushina_SB</cp:lastModifiedBy>
  <cp:lastPrinted>2014-10-09T05:59:52Z</cp:lastPrinted>
  <dcterms:created xsi:type="dcterms:W3CDTF">2014-10-09T05:03:56Z</dcterms:created>
  <dcterms:modified xsi:type="dcterms:W3CDTF">2014-10-10T11:59:19Z</dcterms:modified>
</cp:coreProperties>
</file>