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6140" windowHeight="4500"/>
  </bookViews>
  <sheets>
    <sheet name="Лист1" sheetId="1" r:id="rId1"/>
    <sheet name="Лист2" sheetId="2" r:id="rId2"/>
    <sheet name="Лист3" sheetId="3" r:id="rId3"/>
  </sheets>
  <definedNames>
    <definedName name="_Toc118055995" localSheetId="0">Лист1!$A$1</definedName>
    <definedName name="_Toc118055996" localSheetId="0">Лист1!$A$2</definedName>
    <definedName name="_xlnm.Print_Area" localSheetId="0">Лист1!$A$1:$F$26</definedName>
  </definedNames>
  <calcPr calcId="145621"/>
</workbook>
</file>

<file path=xl/calcChain.xml><?xml version="1.0" encoding="utf-8"?>
<calcChain xmlns="http://schemas.openxmlformats.org/spreadsheetml/2006/main">
  <c r="F19" i="1" l="1"/>
  <c r="D9" i="1"/>
  <c r="D18" i="1"/>
  <c r="D15" i="1"/>
  <c r="E9" i="1"/>
  <c r="E10" i="1" l="1"/>
  <c r="F10" i="1" s="1"/>
  <c r="F18" i="1"/>
  <c r="F14" i="1"/>
  <c r="E13" i="1"/>
  <c r="F13" i="1"/>
  <c r="E17" i="1" l="1"/>
  <c r="F17" i="1" s="1"/>
  <c r="E11" i="1"/>
  <c r="F11" i="1" s="1"/>
  <c r="E12" i="1"/>
  <c r="E15" i="1" s="1"/>
  <c r="F15" i="1" s="1"/>
  <c r="E16" i="1" l="1"/>
  <c r="F16" i="1" s="1"/>
  <c r="F12" i="1" l="1"/>
  <c r="F9" i="1"/>
  <c r="F20" i="1" l="1"/>
  <c r="F21" i="1" s="1"/>
  <c r="F22" i="1" l="1"/>
  <c r="F23" i="1"/>
  <c r="F24" i="1" l="1"/>
  <c r="F25" i="1" s="1"/>
  <c r="F26" i="1" s="1"/>
</calcChain>
</file>

<file path=xl/sharedStrings.xml><?xml version="1.0" encoding="utf-8"?>
<sst xmlns="http://schemas.openxmlformats.org/spreadsheetml/2006/main" count="36" uniqueCount="28">
  <si>
    <t xml:space="preserve">Наименование проектной (изыскательской) организации </t>
  </si>
  <si>
    <t xml:space="preserve">Наименование организации заказчика </t>
  </si>
  <si>
    <t xml:space="preserve">№№ п/п </t>
  </si>
  <si>
    <t xml:space="preserve">Итого прямые затраты и накладные расходы </t>
  </si>
  <si>
    <t xml:space="preserve">Руководитель группы </t>
  </si>
  <si>
    <t>Гл. специалист</t>
  </si>
  <si>
    <t>Вед. Специалист</t>
  </si>
  <si>
    <t>Итого</t>
  </si>
  <si>
    <t>Итого, руб.</t>
  </si>
  <si>
    <t>1.1</t>
  </si>
  <si>
    <t>1.2</t>
  </si>
  <si>
    <t>1.3</t>
  </si>
  <si>
    <t>НДС(18%)</t>
  </si>
  <si>
    <t xml:space="preserve">Итого (руб. без НДС) </t>
  </si>
  <si>
    <t>ВСЕГО</t>
  </si>
  <si>
    <t xml:space="preserve">Перечень выполняемых работ(технические требования) </t>
  </si>
  <si>
    <t>СМЕТА</t>
  </si>
  <si>
    <t>Количество человеко-часов</t>
  </si>
  <si>
    <r>
      <t xml:space="preserve">Накопления (прибыль) 50% от ФОТ -  </t>
    </r>
    <r>
      <rPr>
        <sz val="8"/>
        <color theme="1"/>
        <rFont val="Times New Roman"/>
        <family val="1"/>
        <charset val="204"/>
      </rPr>
      <t>МДС 81-1.99, параграф 3.1.7.2</t>
    </r>
  </si>
  <si>
    <t>Средняя оплата труда руб/чел.час.</t>
  </si>
  <si>
    <t>Временные трубопроводы от стопорных клапанов ЦВД турбины до паропровода ХПП</t>
  </si>
  <si>
    <t>Временные трубопроводы от стопорных клапанов ЦСД турбины до шумоглушителя</t>
  </si>
  <si>
    <t>Временные трубопроводы подпитки конденсатора турбины</t>
  </si>
  <si>
    <t>1.4</t>
  </si>
  <si>
    <t>Временный трубопровод химочищенной воды (ХОВ) от действующей части Троицкой ГРЭС к бакам обессоленной воды химводоподготовки (ХВО) энергоблока ст. №10</t>
  </si>
  <si>
    <t>Накладные расходы 114%(МДС 81.-4.99 Приложение 2) от ФОТ</t>
  </si>
  <si>
    <t xml:space="preserve">Должность исполнителя </t>
  </si>
  <si>
    <t xml:space="preserve">на разработку рабочей документации 
на временные трубопроводы продувки энергоблока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</si>
</sst>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6633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49" fontId="7" fillId="2" borderId="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zoomScalePageLayoutView="400" workbookViewId="0">
      <selection activeCell="A2" sqref="A2:F2"/>
    </sheetView>
  </sheetViews>
  <sheetFormatPr defaultRowHeight="15" x14ac:dyDescent="0.25"/>
  <cols>
    <col min="1" max="1" width="5.28515625" customWidth="1"/>
    <col min="2" max="2" width="38.140625" customWidth="1"/>
    <col min="3" max="3" width="21.5703125" customWidth="1"/>
    <col min="4" max="4" width="10.7109375" customWidth="1"/>
    <col min="5" max="5" width="16.85546875" customWidth="1"/>
    <col min="6" max="6" width="19.7109375" customWidth="1"/>
    <col min="7" max="7" width="19.28515625" customWidth="1"/>
  </cols>
  <sheetData>
    <row r="1" spans="1:7" ht="15.75" customHeight="1" x14ac:dyDescent="0.25">
      <c r="A1" s="33" t="s">
        <v>16</v>
      </c>
      <c r="B1" s="33"/>
      <c r="C1" s="33"/>
      <c r="D1" s="33"/>
      <c r="E1" s="33"/>
      <c r="F1" s="33"/>
    </row>
    <row r="2" spans="1:7" ht="48.75" customHeight="1" x14ac:dyDescent="0.25">
      <c r="A2" s="33" t="s">
        <v>27</v>
      </c>
      <c r="B2" s="33"/>
      <c r="C2" s="33"/>
      <c r="D2" s="33"/>
      <c r="E2" s="33"/>
      <c r="F2" s="33"/>
    </row>
    <row r="3" spans="1:7" ht="27.75" customHeight="1" x14ac:dyDescent="0.25">
      <c r="A3" s="1"/>
    </row>
    <row r="4" spans="1:7" ht="51.75" customHeight="1" x14ac:dyDescent="0.25">
      <c r="A4" s="36" t="s">
        <v>1</v>
      </c>
      <c r="B4" s="36"/>
    </row>
    <row r="5" spans="1:7" ht="50.25" customHeight="1" x14ac:dyDescent="0.25">
      <c r="A5" s="36" t="s">
        <v>0</v>
      </c>
      <c r="B5" s="36"/>
    </row>
    <row r="6" spans="1:7" ht="24.75" customHeight="1" x14ac:dyDescent="0.25">
      <c r="A6" s="34" t="s">
        <v>2</v>
      </c>
      <c r="B6" s="35" t="s">
        <v>15</v>
      </c>
      <c r="C6" s="14" t="s">
        <v>26</v>
      </c>
      <c r="D6" s="14" t="s">
        <v>17</v>
      </c>
      <c r="E6" s="14" t="s">
        <v>19</v>
      </c>
      <c r="F6" s="14" t="s">
        <v>8</v>
      </c>
      <c r="G6" s="13"/>
    </row>
    <row r="7" spans="1:7" ht="31.5" customHeight="1" x14ac:dyDescent="0.25">
      <c r="A7" s="34"/>
      <c r="B7" s="35"/>
      <c r="C7" s="15"/>
      <c r="D7" s="15"/>
      <c r="E7" s="15"/>
      <c r="F7" s="15"/>
      <c r="G7" s="13"/>
    </row>
    <row r="8" spans="1:7" ht="15.75" customHeight="1" x14ac:dyDescent="0.25">
      <c r="A8" s="2">
        <v>1</v>
      </c>
      <c r="B8" s="2">
        <v>2</v>
      </c>
      <c r="C8" s="2">
        <v>4</v>
      </c>
      <c r="D8" s="2">
        <v>5</v>
      </c>
      <c r="E8" s="2">
        <v>6</v>
      </c>
      <c r="F8" s="2">
        <v>7</v>
      </c>
    </row>
    <row r="9" spans="1:7" ht="34.5" customHeight="1" x14ac:dyDescent="0.25">
      <c r="A9" s="24" t="s">
        <v>9</v>
      </c>
      <c r="B9" s="32" t="s">
        <v>20</v>
      </c>
      <c r="C9" s="8" t="s">
        <v>4</v>
      </c>
      <c r="D9" s="3">
        <f>190*1.2</f>
        <v>228</v>
      </c>
      <c r="E9" s="10">
        <f>160000/22/8</f>
        <v>909.09090909090912</v>
      </c>
      <c r="F9" s="4">
        <f t="shared" ref="F9:F12" si="0">D9*E9</f>
        <v>207272.72727272729</v>
      </c>
    </row>
    <row r="10" spans="1:7" ht="54.75" customHeight="1" x14ac:dyDescent="0.25">
      <c r="A10" s="24"/>
      <c r="B10" s="32"/>
      <c r="C10" s="8" t="s">
        <v>5</v>
      </c>
      <c r="D10" s="3">
        <v>1811</v>
      </c>
      <c r="E10" s="10">
        <f>120000/22/8</f>
        <v>681.81818181818187</v>
      </c>
      <c r="F10" s="4">
        <f>D10*E10</f>
        <v>1234772.7272727273</v>
      </c>
    </row>
    <row r="11" spans="1:7" ht="57.75" customHeight="1" x14ac:dyDescent="0.25">
      <c r="A11" s="24"/>
      <c r="B11" s="32"/>
      <c r="C11" s="8" t="s">
        <v>6</v>
      </c>
      <c r="D11" s="3">
        <v>1825</v>
      </c>
      <c r="E11" s="10">
        <f>75000/22/8</f>
        <v>426.13636363636363</v>
      </c>
      <c r="F11" s="4">
        <f>D11*E11</f>
        <v>777698.86363636365</v>
      </c>
    </row>
    <row r="12" spans="1:7" ht="25.5" customHeight="1" x14ac:dyDescent="0.25">
      <c r="A12" s="27" t="s">
        <v>10</v>
      </c>
      <c r="B12" s="29" t="s">
        <v>21</v>
      </c>
      <c r="C12" s="8" t="s">
        <v>4</v>
      </c>
      <c r="D12" s="3">
        <v>112</v>
      </c>
      <c r="E12" s="10">
        <f>E9</f>
        <v>909.09090909090912</v>
      </c>
      <c r="F12" s="4">
        <f t="shared" si="0"/>
        <v>101818.18181818182</v>
      </c>
    </row>
    <row r="13" spans="1:7" ht="39.75" customHeight="1" x14ac:dyDescent="0.25">
      <c r="A13" s="28"/>
      <c r="B13" s="31"/>
      <c r="C13" s="8" t="s">
        <v>5</v>
      </c>
      <c r="D13" s="3">
        <v>1229</v>
      </c>
      <c r="E13" s="10">
        <f>E10</f>
        <v>681.81818181818187</v>
      </c>
      <c r="F13" s="4">
        <f t="shared" ref="F13:F18" si="1">D13*E13</f>
        <v>837954.54545454553</v>
      </c>
    </row>
    <row r="14" spans="1:7" ht="39.75" customHeight="1" x14ac:dyDescent="0.25">
      <c r="A14" s="40"/>
      <c r="B14" s="30"/>
      <c r="C14" s="11" t="s">
        <v>6</v>
      </c>
      <c r="D14" s="3">
        <v>1253</v>
      </c>
      <c r="E14" s="10">
        <v>426.13636363636402</v>
      </c>
      <c r="F14" s="4">
        <f t="shared" si="1"/>
        <v>533948.86363636411</v>
      </c>
    </row>
    <row r="15" spans="1:7" ht="39" customHeight="1" x14ac:dyDescent="0.25">
      <c r="A15" s="26" t="s">
        <v>11</v>
      </c>
      <c r="B15" s="25" t="s">
        <v>22</v>
      </c>
      <c r="C15" s="8" t="s">
        <v>4</v>
      </c>
      <c r="D15" s="3">
        <f>80*1.2</f>
        <v>96</v>
      </c>
      <c r="E15" s="10">
        <f>E12</f>
        <v>909.09090909090912</v>
      </c>
      <c r="F15" s="4">
        <f t="shared" si="1"/>
        <v>87272.727272727279</v>
      </c>
    </row>
    <row r="16" spans="1:7" ht="33.75" customHeight="1" x14ac:dyDescent="0.25">
      <c r="A16" s="26"/>
      <c r="B16" s="25"/>
      <c r="C16" s="8" t="s">
        <v>5</v>
      </c>
      <c r="D16" s="3">
        <v>856</v>
      </c>
      <c r="E16" s="10">
        <f>E13</f>
        <v>681.81818181818187</v>
      </c>
      <c r="F16" s="4">
        <f t="shared" si="1"/>
        <v>583636.36363636365</v>
      </c>
    </row>
    <row r="17" spans="1:6" ht="33.75" customHeight="1" x14ac:dyDescent="0.25">
      <c r="A17" s="26"/>
      <c r="B17" s="25"/>
      <c r="C17" s="11" t="s">
        <v>6</v>
      </c>
      <c r="D17" s="3">
        <v>1162</v>
      </c>
      <c r="E17" s="10">
        <f>75000/22/8</f>
        <v>426.13636363636363</v>
      </c>
      <c r="F17" s="4">
        <f t="shared" si="1"/>
        <v>495170.45454545453</v>
      </c>
    </row>
    <row r="18" spans="1:6" ht="33.75" customHeight="1" x14ac:dyDescent="0.25">
      <c r="A18" s="27" t="s">
        <v>23</v>
      </c>
      <c r="B18" s="29" t="s">
        <v>24</v>
      </c>
      <c r="C18" s="11" t="s">
        <v>4</v>
      </c>
      <c r="D18" s="3">
        <f>75*1.2</f>
        <v>90</v>
      </c>
      <c r="E18" s="10">
        <v>909.09090909090912</v>
      </c>
      <c r="F18" s="4">
        <f t="shared" si="1"/>
        <v>81818.181818181823</v>
      </c>
    </row>
    <row r="19" spans="1:6" ht="45" customHeight="1" x14ac:dyDescent="0.25">
      <c r="A19" s="28"/>
      <c r="B19" s="30"/>
      <c r="C19" s="11" t="s">
        <v>5</v>
      </c>
      <c r="D19" s="3">
        <v>1086</v>
      </c>
      <c r="E19" s="10">
        <v>681.81818181818187</v>
      </c>
      <c r="F19" s="4">
        <f>D19*E19</f>
        <v>740454.54545454553</v>
      </c>
    </row>
    <row r="20" spans="1:6" ht="23.25" customHeight="1" x14ac:dyDescent="0.25">
      <c r="A20" s="22" t="s">
        <v>7</v>
      </c>
      <c r="B20" s="23"/>
      <c r="C20" s="9"/>
      <c r="D20" s="12"/>
      <c r="E20" s="5"/>
      <c r="F20" s="6">
        <f>SUM(F9:F19)</f>
        <v>5681818.1818181816</v>
      </c>
    </row>
    <row r="21" spans="1:6" ht="34.5" customHeight="1" x14ac:dyDescent="0.25">
      <c r="A21" s="16" t="s">
        <v>25</v>
      </c>
      <c r="B21" s="37"/>
      <c r="C21" s="37"/>
      <c r="D21" s="37"/>
      <c r="E21" s="38"/>
      <c r="F21" s="6">
        <f>F20*114%</f>
        <v>6477272.7272727266</v>
      </c>
    </row>
    <row r="22" spans="1:6" ht="27" customHeight="1" x14ac:dyDescent="0.25">
      <c r="A22" s="39" t="s">
        <v>3</v>
      </c>
      <c r="B22" s="37"/>
      <c r="C22" s="37"/>
      <c r="D22" s="37"/>
      <c r="E22" s="38"/>
      <c r="F22" s="7">
        <f>F20+F21</f>
        <v>12159090.909090908</v>
      </c>
    </row>
    <row r="23" spans="1:6" ht="29.25" customHeight="1" x14ac:dyDescent="0.25">
      <c r="A23" s="16" t="s">
        <v>18</v>
      </c>
      <c r="B23" s="17"/>
      <c r="C23" s="17"/>
      <c r="D23" s="17"/>
      <c r="E23" s="18"/>
      <c r="F23" s="6">
        <f>F20*0.5</f>
        <v>2840909.0909090908</v>
      </c>
    </row>
    <row r="24" spans="1:6" ht="24.75" customHeight="1" x14ac:dyDescent="0.25">
      <c r="A24" s="19" t="s">
        <v>13</v>
      </c>
      <c r="B24" s="20"/>
      <c r="C24" s="20"/>
      <c r="D24" s="20"/>
      <c r="E24" s="21"/>
      <c r="F24" s="6">
        <f>F23+F22</f>
        <v>15000000</v>
      </c>
    </row>
    <row r="25" spans="1:6" ht="24.75" customHeight="1" x14ac:dyDescent="0.25">
      <c r="A25" s="19" t="s">
        <v>12</v>
      </c>
      <c r="B25" s="20"/>
      <c r="C25" s="20"/>
      <c r="D25" s="20"/>
      <c r="E25" s="21"/>
      <c r="F25" s="6">
        <f>F24*0.18</f>
        <v>2700000</v>
      </c>
    </row>
    <row r="26" spans="1:6" ht="24.75" customHeight="1" x14ac:dyDescent="0.25">
      <c r="A26" s="19" t="s">
        <v>14</v>
      </c>
      <c r="B26" s="20"/>
      <c r="C26" s="20"/>
      <c r="D26" s="20"/>
      <c r="E26" s="21"/>
      <c r="F26" s="6">
        <f>F24+F25</f>
        <v>17700000</v>
      </c>
    </row>
  </sheetData>
  <mergeCells count="26">
    <mergeCell ref="A25:E25"/>
    <mergeCell ref="B9:B11"/>
    <mergeCell ref="A26:E26"/>
    <mergeCell ref="A1:F1"/>
    <mergeCell ref="A6:A7"/>
    <mergeCell ref="B6:B7"/>
    <mergeCell ref="D6:D7"/>
    <mergeCell ref="E6:E7"/>
    <mergeCell ref="F6:F7"/>
    <mergeCell ref="A4:B4"/>
    <mergeCell ref="A5:B5"/>
    <mergeCell ref="A2:F2"/>
    <mergeCell ref="A21:E21"/>
    <mergeCell ref="A22:E22"/>
    <mergeCell ref="A12:A14"/>
    <mergeCell ref="G6:G7"/>
    <mergeCell ref="C6:C7"/>
    <mergeCell ref="A23:E23"/>
    <mergeCell ref="A24:E24"/>
    <mergeCell ref="A20:B20"/>
    <mergeCell ref="A9:A11"/>
    <mergeCell ref="B15:B17"/>
    <mergeCell ref="A15:A17"/>
    <mergeCell ref="A18:A19"/>
    <mergeCell ref="B18:B19"/>
    <mergeCell ref="B12:B14"/>
  </mergeCells>
  <pageMargins left="0.86614173228346458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Лист1!_Toc118055995</vt:lpstr>
      <vt:lpstr>Лист1!_Toc118055996</vt:lpstr>
      <vt:lpstr>Лист1!Область_печати</vt:lpstr>
    </vt:vector>
  </TitlesOfParts>
  <Company>Krokoz™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RY</cp:lastModifiedBy>
  <cp:lastPrinted>2013-02-12T10:00:21Z</cp:lastPrinted>
  <dcterms:created xsi:type="dcterms:W3CDTF">2011-07-09T18:31:50Z</dcterms:created>
  <dcterms:modified xsi:type="dcterms:W3CDTF">2014-10-06T12:21:10Z</dcterms:modified>
</cp:coreProperties>
</file>