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15195" windowHeight="8880" activeTab="4"/>
  </bookViews>
  <sheets>
    <sheet name="Оглавление" sheetId="7" r:id="rId1"/>
    <sheet name="Длина труб" sheetId="5" r:id="rId2"/>
    <sheet name="Круглые жб колодцы" sheetId="6" r:id="rId3"/>
    <sheet name="Прямоугольные камеры" sheetId="9" r:id="rId4"/>
    <sheet name="Изоляция трубопроводов" sheetId="8" r:id="rId5"/>
  </sheets>
  <calcPr calcId="125725" refMode="R1C1"/>
</workbook>
</file>

<file path=xl/calcChain.xml><?xml version="1.0" encoding="utf-8"?>
<calcChain xmlns="http://schemas.openxmlformats.org/spreadsheetml/2006/main">
  <c r="K17" i="8"/>
  <c r="F20"/>
  <c r="G20"/>
  <c r="D19"/>
  <c r="C19"/>
  <c r="C18"/>
  <c r="C20"/>
  <c r="E17"/>
  <c r="D16"/>
  <c r="C21" i="9"/>
  <c r="D21"/>
  <c r="D22" s="1"/>
  <c r="D24" s="1"/>
  <c r="E21"/>
  <c r="E22" s="1"/>
  <c r="E24" s="1"/>
  <c r="F21"/>
  <c r="G21"/>
  <c r="H21"/>
  <c r="H22" s="1"/>
  <c r="H24" s="1"/>
  <c r="C22"/>
  <c r="F22"/>
  <c r="G22"/>
  <c r="C23"/>
  <c r="D23"/>
  <c r="E23"/>
  <c r="F23"/>
  <c r="G23"/>
  <c r="H23"/>
  <c r="C24"/>
  <c r="F24"/>
  <c r="G24"/>
  <c r="B21"/>
  <c r="C16"/>
  <c r="D16"/>
  <c r="E16"/>
  <c r="G16"/>
  <c r="H16"/>
  <c r="C17"/>
  <c r="E17"/>
  <c r="F17"/>
  <c r="G17"/>
  <c r="C18"/>
  <c r="D18"/>
  <c r="E18"/>
  <c r="G18"/>
  <c r="H18"/>
  <c r="B18"/>
  <c r="I18" s="1"/>
  <c r="B16"/>
  <c r="C13"/>
  <c r="D13"/>
  <c r="E13"/>
  <c r="F13"/>
  <c r="F16" s="1"/>
  <c r="G13"/>
  <c r="H13"/>
  <c r="C14"/>
  <c r="D14"/>
  <c r="D17" s="1"/>
  <c r="E14"/>
  <c r="F14"/>
  <c r="G14"/>
  <c r="H14"/>
  <c r="H17" s="1"/>
  <c r="C15"/>
  <c r="D15"/>
  <c r="E15"/>
  <c r="F15"/>
  <c r="F18" s="1"/>
  <c r="G15"/>
  <c r="H15"/>
  <c r="B15"/>
  <c r="B14"/>
  <c r="B17" s="1"/>
  <c r="I17" s="1"/>
  <c r="B13"/>
  <c r="I13" s="1"/>
  <c r="I15"/>
  <c r="I21"/>
  <c r="B22"/>
  <c r="B23"/>
  <c r="I23"/>
  <c r="C22" i="6"/>
  <c r="D22"/>
  <c r="G22"/>
  <c r="H22"/>
  <c r="D21"/>
  <c r="D23" s="1"/>
  <c r="E21"/>
  <c r="E23" s="1"/>
  <c r="H21"/>
  <c r="H23" s="1"/>
  <c r="C20"/>
  <c r="C21" s="1"/>
  <c r="C23" s="1"/>
  <c r="D20"/>
  <c r="E20"/>
  <c r="E22" s="1"/>
  <c r="F20"/>
  <c r="F21" s="1"/>
  <c r="F23" s="1"/>
  <c r="G20"/>
  <c r="G21" s="1"/>
  <c r="G23" s="1"/>
  <c r="H20"/>
  <c r="B20"/>
  <c r="B22" s="1"/>
  <c r="B21"/>
  <c r="C15"/>
  <c r="D15"/>
  <c r="E15"/>
  <c r="I15" s="1"/>
  <c r="F15"/>
  <c r="G15"/>
  <c r="H15"/>
  <c r="C16"/>
  <c r="D16"/>
  <c r="E16"/>
  <c r="F16"/>
  <c r="G16"/>
  <c r="H16"/>
  <c r="C17"/>
  <c r="D17"/>
  <c r="E17"/>
  <c r="F17"/>
  <c r="G17"/>
  <c r="H17"/>
  <c r="B17"/>
  <c r="I17" s="1"/>
  <c r="B16"/>
  <c r="B15"/>
  <c r="I16"/>
  <c r="C14"/>
  <c r="C12"/>
  <c r="D12"/>
  <c r="E12"/>
  <c r="F12"/>
  <c r="G12"/>
  <c r="H12"/>
  <c r="C13"/>
  <c r="D13"/>
  <c r="E13"/>
  <c r="F13"/>
  <c r="G13"/>
  <c r="H13"/>
  <c r="D14"/>
  <c r="E14"/>
  <c r="F14"/>
  <c r="G14"/>
  <c r="H14"/>
  <c r="B14"/>
  <c r="B13"/>
  <c r="I13" s="1"/>
  <c r="I14"/>
  <c r="B12"/>
  <c r="I12" s="1"/>
  <c r="E19" i="8"/>
  <c r="E20" s="1"/>
  <c r="F19"/>
  <c r="G19"/>
  <c r="H19"/>
  <c r="I19"/>
  <c r="I20" s="1"/>
  <c r="J19"/>
  <c r="J20" s="1"/>
  <c r="B19"/>
  <c r="D18"/>
  <c r="E18"/>
  <c r="F18"/>
  <c r="G18"/>
  <c r="H18"/>
  <c r="I18"/>
  <c r="J18"/>
  <c r="B18"/>
  <c r="B16"/>
  <c r="C15"/>
  <c r="D15"/>
  <c r="E15"/>
  <c r="F15"/>
  <c r="G15"/>
  <c r="H15"/>
  <c r="I15"/>
  <c r="J15"/>
  <c r="B15"/>
  <c r="C17"/>
  <c r="C16"/>
  <c r="D17"/>
  <c r="E16"/>
  <c r="F17"/>
  <c r="F16"/>
  <c r="G17"/>
  <c r="G16"/>
  <c r="H17"/>
  <c r="H16"/>
  <c r="I17"/>
  <c r="I16"/>
  <c r="J17"/>
  <c r="J16"/>
  <c r="K12"/>
  <c r="D11" i="5"/>
  <c r="F11"/>
  <c r="G11"/>
  <c r="H11"/>
  <c r="I11"/>
  <c r="J11"/>
  <c r="B11"/>
  <c r="D7"/>
  <c r="E7"/>
  <c r="F7"/>
  <c r="G7"/>
  <c r="H7"/>
  <c r="I7"/>
  <c r="J7"/>
  <c r="D9"/>
  <c r="F9"/>
  <c r="G9"/>
  <c r="H9"/>
  <c r="I9"/>
  <c r="J9"/>
  <c r="B9"/>
  <c r="E4"/>
  <c r="E11" s="1"/>
  <c r="C4"/>
  <c r="C11" s="1"/>
  <c r="B4"/>
  <c r="K4" s="1"/>
  <c r="H20" i="8" l="1"/>
  <c r="K20" s="1"/>
  <c r="D20"/>
  <c r="B17"/>
  <c r="B20"/>
  <c r="I22" i="9"/>
  <c r="I16"/>
  <c r="K11" i="5"/>
  <c r="I21" i="6"/>
  <c r="B7" i="5"/>
  <c r="K7" s="1"/>
  <c r="C7"/>
  <c r="F22" i="6"/>
  <c r="I22" s="1"/>
  <c r="B23"/>
  <c r="I23" s="1"/>
  <c r="I14" i="9"/>
  <c r="C9" i="5"/>
  <c r="K9" s="1"/>
  <c r="I20" i="6"/>
  <c r="B24" i="9"/>
  <c r="I24" s="1"/>
  <c r="E9" i="5"/>
</calcChain>
</file>

<file path=xl/comments1.xml><?xml version="1.0" encoding="utf-8"?>
<comments xmlns="http://schemas.openxmlformats.org/spreadsheetml/2006/main">
  <authors>
    <author>Гость</author>
  </authors>
  <commentList>
    <comment ref="A5" authorId="0">
      <text>
        <r>
          <rPr>
            <b/>
            <sz val="8"/>
            <color indexed="81"/>
            <rFont val="Tahoma"/>
            <charset val="204"/>
          </rPr>
          <t>Значение нижнего уровня трубы</t>
        </r>
      </text>
    </comment>
    <comment ref="A6" authorId="0">
      <text>
        <r>
          <rPr>
            <b/>
            <sz val="8"/>
            <color indexed="81"/>
            <rFont val="Tahoma"/>
            <charset val="204"/>
          </rPr>
          <t>Значение верхнего уровня трубы</t>
        </r>
      </text>
    </comment>
  </commentList>
</comments>
</file>

<file path=xl/comments2.xml><?xml version="1.0" encoding="utf-8"?>
<comments xmlns="http://schemas.openxmlformats.org/spreadsheetml/2006/main">
  <authors>
    <author>user</author>
    <author>Гость</author>
  </authors>
  <commentList>
    <comment ref="A9" authorId="0">
      <text>
        <r>
          <rPr>
            <b/>
            <sz val="8"/>
            <color indexed="81"/>
            <rFont val="Tahoma"/>
            <charset val="204"/>
          </rPr>
          <t>Диаметр колодца</t>
        </r>
      </text>
    </comment>
    <comment ref="A10" authorId="0">
      <text>
        <r>
          <rPr>
            <b/>
            <sz val="8"/>
            <color indexed="81"/>
            <rFont val="Tahoma"/>
            <charset val="204"/>
          </rPr>
          <t>Высота колодца</t>
        </r>
      </text>
    </comment>
    <comment ref="A11" authorId="1">
      <text>
        <r>
          <rPr>
            <b/>
            <sz val="8"/>
            <color indexed="81"/>
            <rFont val="Tahoma"/>
            <charset val="204"/>
          </rPr>
          <t>Количество колодцев</t>
        </r>
      </text>
    </comment>
    <comment ref="A12" authorId="0">
      <text>
        <r>
          <rPr>
            <b/>
            <sz val="8"/>
            <color indexed="81"/>
            <rFont val="Tahoma"/>
            <charset val="204"/>
          </rPr>
          <t>Объем колодца</t>
        </r>
      </text>
    </comment>
    <comment ref="A13" authorId="0">
      <text>
        <r>
          <rPr>
            <b/>
            <sz val="8"/>
            <color indexed="81"/>
            <rFont val="Tahoma"/>
            <charset val="204"/>
          </rPr>
          <t>Площадь боковой поверхности колодца</t>
        </r>
      </text>
    </comment>
    <comment ref="A14" authorId="0">
      <text>
        <r>
          <rPr>
            <b/>
            <sz val="8"/>
            <color indexed="81"/>
            <rFont val="Tahoma"/>
            <charset val="204"/>
          </rPr>
          <t>Площадь верхней поверхности колоца (или дна)</t>
        </r>
      </text>
    </comment>
    <comment ref="A15" authorId="0">
      <text>
        <r>
          <rPr>
            <b/>
            <sz val="8"/>
            <color indexed="81"/>
            <rFont val="Tahoma"/>
            <charset val="204"/>
          </rPr>
          <t>Объем колодцев</t>
        </r>
      </text>
    </comment>
    <comment ref="A16" authorId="0">
      <text>
        <r>
          <rPr>
            <b/>
            <sz val="8"/>
            <color indexed="81"/>
            <rFont val="Tahoma"/>
            <charset val="204"/>
          </rPr>
          <t>Площадь боковой поверхности колодцев</t>
        </r>
      </text>
    </comment>
    <comment ref="A17" authorId="0">
      <text>
        <r>
          <rPr>
            <b/>
            <sz val="8"/>
            <color indexed="81"/>
            <rFont val="Tahoma"/>
            <charset val="204"/>
          </rPr>
          <t>Площадь верхней поверхности колоца (или дна)</t>
        </r>
      </text>
    </comment>
    <comment ref="A18" authorId="0">
      <text>
        <r>
          <rPr>
            <b/>
            <sz val="8"/>
            <color indexed="81"/>
            <rFont val="Tahoma"/>
            <charset val="204"/>
          </rPr>
          <t>Ширина отмостки</t>
        </r>
      </text>
    </comment>
    <comment ref="A20" authorId="0">
      <text>
        <r>
          <rPr>
            <b/>
            <sz val="8"/>
            <color indexed="81"/>
            <rFont val="Tahoma"/>
            <charset val="204"/>
          </rPr>
          <t>Площадь поверхности отмостки 1 колодца</t>
        </r>
      </text>
    </comment>
    <comment ref="A21" authorId="1">
      <text>
        <r>
          <rPr>
            <b/>
            <sz val="8"/>
            <color indexed="81"/>
            <rFont val="Tahoma"/>
            <charset val="204"/>
          </rPr>
          <t>Объем отмостки 1 колодца</t>
        </r>
      </text>
    </comment>
    <comment ref="A22" authorId="0">
      <text>
        <r>
          <rPr>
            <b/>
            <sz val="8"/>
            <color indexed="81"/>
            <rFont val="Tahoma"/>
            <charset val="204"/>
          </rPr>
          <t>Площадь поверхности отмостки всех колодцев</t>
        </r>
      </text>
    </comment>
    <comment ref="A23" authorId="1">
      <text>
        <r>
          <rPr>
            <b/>
            <sz val="8"/>
            <color indexed="81"/>
            <rFont val="Tahoma"/>
            <charset val="204"/>
          </rPr>
          <t>Объем отмостки всех колодцев</t>
        </r>
      </text>
    </comment>
    <comment ref="A27" authorId="0">
      <text>
        <r>
          <rPr>
            <b/>
            <sz val="8"/>
            <color indexed="81"/>
            <rFont val="Tahoma"/>
            <charset val="204"/>
          </rPr>
          <t>Высота колодца</t>
        </r>
      </text>
    </comment>
    <comment ref="A28" authorId="0">
      <text>
        <r>
          <rPr>
            <b/>
            <sz val="8"/>
            <color indexed="81"/>
            <rFont val="Tahoma"/>
            <charset val="204"/>
          </rPr>
          <t>Объем колодца</t>
        </r>
      </text>
    </comment>
  </commentList>
</comments>
</file>

<file path=xl/comments3.xml><?xml version="1.0" encoding="utf-8"?>
<comments xmlns="http://schemas.openxmlformats.org/spreadsheetml/2006/main">
  <authors>
    <author>user</author>
    <author>Гость</author>
  </authors>
  <commentList>
    <comment ref="A9" authorId="0">
      <text>
        <r>
          <rPr>
            <b/>
            <sz val="8"/>
            <color indexed="81"/>
            <rFont val="Tahoma"/>
            <charset val="204"/>
          </rPr>
          <t>Диаметр колодца</t>
        </r>
      </text>
    </comment>
    <comment ref="A11" authorId="0">
      <text>
        <r>
          <rPr>
            <b/>
            <sz val="8"/>
            <color indexed="81"/>
            <rFont val="Tahoma"/>
            <charset val="204"/>
          </rPr>
          <t>Высота колодца</t>
        </r>
      </text>
    </comment>
    <comment ref="A13" authorId="0">
      <text>
        <r>
          <rPr>
            <b/>
            <sz val="8"/>
            <color indexed="81"/>
            <rFont val="Tahoma"/>
            <charset val="204"/>
          </rPr>
          <t>Объем колодца</t>
        </r>
      </text>
    </comment>
    <comment ref="A14" authorId="0">
      <text>
        <r>
          <rPr>
            <b/>
            <sz val="8"/>
            <color indexed="81"/>
            <rFont val="Tahoma"/>
            <charset val="204"/>
          </rPr>
          <t>Площадь боковой поверхности колодца</t>
        </r>
      </text>
    </comment>
    <comment ref="A15" authorId="0">
      <text>
        <r>
          <rPr>
            <b/>
            <sz val="8"/>
            <color indexed="81"/>
            <rFont val="Tahoma"/>
            <charset val="204"/>
          </rPr>
          <t>Площадь верхней поверхности колоца (или дна)</t>
        </r>
      </text>
    </comment>
    <comment ref="A16" authorId="0">
      <text>
        <r>
          <rPr>
            <b/>
            <sz val="8"/>
            <color indexed="81"/>
            <rFont val="Tahoma"/>
            <charset val="204"/>
          </rPr>
          <t>Объем колодца</t>
        </r>
      </text>
    </comment>
    <comment ref="A17" authorId="0">
      <text>
        <r>
          <rPr>
            <b/>
            <sz val="8"/>
            <color indexed="81"/>
            <rFont val="Tahoma"/>
            <charset val="204"/>
          </rPr>
          <t>Площадь боковой поверхности колодца</t>
        </r>
      </text>
    </comment>
    <comment ref="A18" authorId="0">
      <text>
        <r>
          <rPr>
            <b/>
            <sz val="8"/>
            <color indexed="81"/>
            <rFont val="Tahoma"/>
            <charset val="204"/>
          </rPr>
          <t>Площадь верхней поверхности колоца (или дна)</t>
        </r>
      </text>
    </comment>
    <comment ref="A19" authorId="0">
      <text>
        <r>
          <rPr>
            <b/>
            <sz val="8"/>
            <color indexed="81"/>
            <rFont val="Tahoma"/>
            <charset val="204"/>
          </rPr>
          <t>Ширина отмостки</t>
        </r>
      </text>
    </comment>
    <comment ref="A21" authorId="0">
      <text>
        <r>
          <rPr>
            <b/>
            <sz val="8"/>
            <color indexed="81"/>
            <rFont val="Tahoma"/>
            <charset val="204"/>
          </rPr>
          <t>Площадь поверхности отмостки 1 колодца</t>
        </r>
      </text>
    </comment>
    <comment ref="A22" authorId="1">
      <text>
        <r>
          <rPr>
            <b/>
            <sz val="8"/>
            <color indexed="81"/>
            <rFont val="Tahoma"/>
            <charset val="204"/>
          </rPr>
          <t>Объем отмостки 1 колодца</t>
        </r>
      </text>
    </comment>
    <comment ref="A23" authorId="0">
      <text>
        <r>
          <rPr>
            <b/>
            <sz val="8"/>
            <color indexed="81"/>
            <rFont val="Tahoma"/>
            <charset val="204"/>
          </rPr>
          <t>Площадь поверхности отмостки всех колодцев</t>
        </r>
      </text>
    </comment>
    <comment ref="A24" authorId="1">
      <text>
        <r>
          <rPr>
            <b/>
            <sz val="8"/>
            <color indexed="81"/>
            <rFont val="Tahoma"/>
            <charset val="204"/>
          </rPr>
          <t>Объем отмостки всех колодцев</t>
        </r>
      </text>
    </comment>
    <comment ref="A28" authorId="0">
      <text>
        <r>
          <rPr>
            <b/>
            <sz val="8"/>
            <color indexed="81"/>
            <rFont val="Tahoma"/>
            <charset val="204"/>
          </rPr>
          <t>Высота колодца</t>
        </r>
      </text>
    </comment>
    <comment ref="A29" authorId="0">
      <text>
        <r>
          <rPr>
            <b/>
            <sz val="8"/>
            <color indexed="81"/>
            <rFont val="Tahoma"/>
            <charset val="204"/>
          </rPr>
          <t>Объем колодца</t>
        </r>
      </text>
    </comment>
  </commentList>
</comments>
</file>

<file path=xl/sharedStrings.xml><?xml version="1.0" encoding="utf-8"?>
<sst xmlns="http://schemas.openxmlformats.org/spreadsheetml/2006/main" count="84" uniqueCount="60">
  <si>
    <t>h нижн, м</t>
  </si>
  <si>
    <t>h верхн, м</t>
  </si>
  <si>
    <t>L, м</t>
  </si>
  <si>
    <t>L факт, м</t>
  </si>
  <si>
    <t>D колодца, м</t>
  </si>
  <si>
    <t>h колодца, м</t>
  </si>
  <si>
    <t>V колодца, м</t>
  </si>
  <si>
    <t>ИТОГО</t>
  </si>
  <si>
    <t>Определение объемов работ:</t>
  </si>
  <si>
    <t>Длина труб</t>
  </si>
  <si>
    <t>Круглые ж/б колодцы</t>
  </si>
  <si>
    <t>b отмостки, м</t>
  </si>
  <si>
    <t>Оглавление</t>
  </si>
  <si>
    <t>Уклон, процент (%)</t>
  </si>
  <si>
    <r>
      <t>Уклон, промилли (</t>
    </r>
    <r>
      <rPr>
        <b/>
        <sz val="8"/>
        <color indexed="16"/>
        <rFont val="Arial Cyr"/>
        <charset val="204"/>
      </rPr>
      <t>‰)</t>
    </r>
  </si>
  <si>
    <t>Источник:</t>
  </si>
  <si>
    <t>Автор:</t>
  </si>
  <si>
    <t>Семушин А.А.</t>
  </si>
  <si>
    <t>www.expet-smeta.narod.ru</t>
  </si>
  <si>
    <t>Изоляция трубопроводов</t>
  </si>
  <si>
    <t>d трубы, м</t>
  </si>
  <si>
    <t>d наружн, м</t>
  </si>
  <si>
    <t>V трубы, м3</t>
  </si>
  <si>
    <t>- пользовательские значения, вводятся вручную</t>
  </si>
  <si>
    <t>- расчетные значения, расчитываются автоматически</t>
  </si>
  <si>
    <t>Обновлено:</t>
  </si>
  <si>
    <t>V трубы на 1 м, м3</t>
  </si>
  <si>
    <t>V наружн на 1 м, м3</t>
  </si>
  <si>
    <t>V изоляции на 1 м, м3</t>
  </si>
  <si>
    <t>V трубы на длину, м3</t>
  </si>
  <si>
    <t>V наружн на длину, м3</t>
  </si>
  <si>
    <t>V изоляции  на длину, м3</t>
  </si>
  <si>
    <t>L горизонт, м</t>
  </si>
  <si>
    <t>Кол-во колодцев, шт</t>
  </si>
  <si>
    <t>Типы колодцев</t>
  </si>
  <si>
    <t>h отмостки, м</t>
  </si>
  <si>
    <t>V колодцев, м</t>
  </si>
  <si>
    <t>S верха колодцев, м2</t>
  </si>
  <si>
    <t>S бок. пов-ти колодцев, м2</t>
  </si>
  <si>
    <t>S верха 1 колодца, м2</t>
  </si>
  <si>
    <t>S бок пов-ти 1 колодца, м2</t>
  </si>
  <si>
    <t>S отмостки 1 колодца, м2</t>
  </si>
  <si>
    <t>V отмостки 1 колодца, м3</t>
  </si>
  <si>
    <t>Прямоугольные ж/б камеры</t>
  </si>
  <si>
    <t>A камеры, м</t>
  </si>
  <si>
    <t>B камеры, м</t>
  </si>
  <si>
    <t>h камеры, м</t>
  </si>
  <si>
    <t>Кол-во камер, шт</t>
  </si>
  <si>
    <t>V 1 камеры, м</t>
  </si>
  <si>
    <t>S бок пов-ти 1 камеры, м2</t>
  </si>
  <si>
    <t>S верха 1 камеры, м2</t>
  </si>
  <si>
    <t>V камер, м</t>
  </si>
  <si>
    <t>S бок. пов-ти камер, м2</t>
  </si>
  <si>
    <t>S верха камер, м2</t>
  </si>
  <si>
    <t>S отмостки 1 камеры, м2</t>
  </si>
  <si>
    <t>V отмостки 1 камеры, м3</t>
  </si>
  <si>
    <t>S отмостки камер, м2</t>
  </si>
  <si>
    <t>V отмостки камер, м3</t>
  </si>
  <si>
    <t>S отмостки колодцев, м2</t>
  </si>
  <si>
    <t>V отмостки колодцев, м3</t>
  </si>
</sst>
</file>

<file path=xl/styles.xml><?xml version="1.0" encoding="utf-8"?>
<styleSheet xmlns="http://schemas.openxmlformats.org/spreadsheetml/2006/main">
  <numFmts count="1">
    <numFmt numFmtId="169" formatCode="0.0"/>
  </numFmts>
  <fonts count="15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Tahoma"/>
      <family val="2"/>
      <charset val="204"/>
    </font>
    <font>
      <u/>
      <sz val="10"/>
      <color indexed="12"/>
      <name val="Arial Cyr"/>
      <charset val="204"/>
    </font>
    <font>
      <b/>
      <sz val="10"/>
      <color indexed="9"/>
      <name val="Tahoma"/>
      <family val="2"/>
      <charset val="204"/>
    </font>
    <font>
      <sz val="10"/>
      <color indexed="10"/>
      <name val="Arial Cyr"/>
      <charset val="204"/>
    </font>
    <font>
      <u/>
      <sz val="10"/>
      <color indexed="12"/>
      <name val="Tahoma"/>
      <family val="2"/>
      <charset val="204"/>
    </font>
    <font>
      <b/>
      <sz val="8"/>
      <color indexed="81"/>
      <name val="Tahoma"/>
      <charset val="204"/>
    </font>
    <font>
      <b/>
      <sz val="8"/>
      <color indexed="16"/>
      <name val="Tahoma"/>
      <family val="2"/>
      <charset val="204"/>
    </font>
    <font>
      <b/>
      <sz val="8"/>
      <color indexed="16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b/>
      <sz val="8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 textRotation="90"/>
    </xf>
    <xf numFmtId="0" fontId="3" fillId="2" borderId="1" xfId="0" applyFont="1" applyFill="1" applyBorder="1"/>
    <xf numFmtId="0" fontId="3" fillId="2" borderId="2" xfId="0" applyFont="1" applyFill="1" applyBorder="1"/>
    <xf numFmtId="0" fontId="5" fillId="3" borderId="3" xfId="0" applyFont="1" applyFill="1" applyBorder="1" applyAlignment="1">
      <alignment horizontal="center"/>
    </xf>
    <xf numFmtId="0" fontId="6" fillId="0" borderId="0" xfId="0" applyFont="1"/>
    <xf numFmtId="169" fontId="3" fillId="0" borderId="4" xfId="0" applyNumberFormat="1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169" fontId="3" fillId="4" borderId="4" xfId="0" applyNumberFormat="1" applyFont="1" applyFill="1" applyBorder="1" applyAlignment="1">
      <alignment horizontal="center" vertical="center" wrapText="1"/>
    </xf>
    <xf numFmtId="169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7" fillId="0" borderId="0" xfId="1" applyFont="1" applyAlignment="1" applyProtection="1"/>
    <xf numFmtId="0" fontId="9" fillId="5" borderId="14" xfId="0" applyFont="1" applyFill="1" applyBorder="1"/>
    <xf numFmtId="0" fontId="9" fillId="5" borderId="15" xfId="0" applyFont="1" applyFill="1" applyBorder="1"/>
    <xf numFmtId="0" fontId="9" fillId="5" borderId="16" xfId="0" applyFont="1" applyFill="1" applyBorder="1"/>
    <xf numFmtId="0" fontId="9" fillId="5" borderId="4" xfId="0" applyFont="1" applyFill="1" applyBorder="1" applyAlignment="1">
      <alignment horizontal="left" vertical="center" wrapText="1"/>
    </xf>
    <xf numFmtId="0" fontId="11" fillId="5" borderId="0" xfId="0" applyFont="1" applyFill="1"/>
    <xf numFmtId="0" fontId="11" fillId="0" borderId="0" xfId="0" applyFont="1"/>
    <xf numFmtId="0" fontId="12" fillId="0" borderId="0" xfId="0" applyFont="1"/>
    <xf numFmtId="0" fontId="13" fillId="0" borderId="0" xfId="1" applyFont="1" applyAlignment="1" applyProtection="1">
      <alignment horizontal="left"/>
    </xf>
    <xf numFmtId="0" fontId="13" fillId="4" borderId="0" xfId="1" applyFont="1" applyFill="1" applyAlignment="1" applyProtection="1"/>
    <xf numFmtId="0" fontId="11" fillId="0" borderId="0" xfId="0" applyFont="1" applyAlignment="1">
      <alignment horizontal="left"/>
    </xf>
    <xf numFmtId="14" fontId="11" fillId="0" borderId="0" xfId="0" applyNumberFormat="1" applyFont="1" applyAlignment="1">
      <alignment horizontal="left"/>
    </xf>
    <xf numFmtId="0" fontId="4" fillId="4" borderId="0" xfId="1" applyFill="1" applyAlignment="1" applyProtection="1"/>
    <xf numFmtId="0" fontId="14" fillId="2" borderId="2" xfId="0" applyFont="1" applyFill="1" applyBorder="1"/>
    <xf numFmtId="0" fontId="14" fillId="4" borderId="10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14" fillId="2" borderId="1" xfId="0" applyFont="1" applyFill="1" applyBorder="1"/>
    <xf numFmtId="0" fontId="14" fillId="4" borderId="12" xfId="0" applyFont="1" applyFill="1" applyBorder="1" applyAlignment="1">
      <alignment horizontal="center"/>
    </xf>
    <xf numFmtId="0" fontId="14" fillId="5" borderId="13" xfId="0" applyFont="1" applyFill="1" applyBorder="1" applyAlignment="1">
      <alignment horizontal="center"/>
    </xf>
    <xf numFmtId="0" fontId="9" fillId="5" borderId="4" xfId="0" applyFont="1" applyFill="1" applyBorder="1"/>
    <xf numFmtId="0" fontId="0" fillId="0" borderId="0" xfId="0" quotePrefix="1"/>
    <xf numFmtId="0" fontId="3" fillId="2" borderId="4" xfId="0" applyFont="1" applyFill="1" applyBorder="1"/>
    <xf numFmtId="0" fontId="3" fillId="5" borderId="17" xfId="0" applyFont="1" applyFill="1" applyBorder="1" applyAlignment="1">
      <alignment horizontal="center"/>
    </xf>
    <xf numFmtId="0" fontId="3" fillId="5" borderId="18" xfId="0" applyFont="1" applyFill="1" applyBorder="1" applyAlignment="1">
      <alignment horizontal="center"/>
    </xf>
    <xf numFmtId="169" fontId="3" fillId="0" borderId="19" xfId="0" applyNumberFormat="1" applyFont="1" applyBorder="1" applyAlignment="1">
      <alignment horizontal="center" vertical="center" wrapText="1"/>
    </xf>
    <xf numFmtId="169" fontId="3" fillId="0" borderId="19" xfId="0" applyNumberFormat="1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/>
    </xf>
    <xf numFmtId="169" fontId="3" fillId="5" borderId="18" xfId="0" applyNumberFormat="1" applyFont="1" applyFill="1" applyBorder="1" applyAlignment="1">
      <alignment horizontal="center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169" fontId="3" fillId="4" borderId="19" xfId="0" applyNumberFormat="1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/>
    </xf>
    <xf numFmtId="0" fontId="9" fillId="5" borderId="21" xfId="0" applyFont="1" applyFill="1" applyBorder="1" applyAlignment="1">
      <alignment horizontal="left" vertical="center" wrapText="1"/>
    </xf>
    <xf numFmtId="169" fontId="3" fillId="0" borderId="21" xfId="0" applyNumberFormat="1" applyFont="1" applyBorder="1" applyAlignment="1">
      <alignment horizontal="center" vertical="center" wrapText="1"/>
    </xf>
    <xf numFmtId="169" fontId="3" fillId="0" borderId="22" xfId="0" applyNumberFormat="1" applyFont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/>
    </xf>
    <xf numFmtId="0" fontId="3" fillId="6" borderId="14" xfId="0" applyFont="1" applyFill="1" applyBorder="1"/>
    <xf numFmtId="0" fontId="3" fillId="6" borderId="5" xfId="0" applyFont="1" applyFill="1" applyBorder="1" applyAlignment="1">
      <alignment horizontal="center"/>
    </xf>
    <xf numFmtId="0" fontId="3" fillId="6" borderId="24" xfId="0" applyFont="1" applyFill="1" applyBorder="1" applyAlignment="1">
      <alignment horizontal="center"/>
    </xf>
    <xf numFmtId="169" fontId="14" fillId="4" borderId="4" xfId="0" applyNumberFormat="1" applyFont="1" applyFill="1" applyBorder="1" applyAlignment="1">
      <alignment horizontal="center" vertical="center" wrapText="1"/>
    </xf>
    <xf numFmtId="169" fontId="14" fillId="4" borderId="19" xfId="0" applyNumberFormat="1" applyFont="1" applyFill="1" applyBorder="1" applyAlignment="1">
      <alignment horizontal="center" vertical="center" wrapText="1"/>
    </xf>
    <xf numFmtId="169" fontId="14" fillId="5" borderId="18" xfId="0" applyNumberFormat="1" applyFont="1" applyFill="1" applyBorder="1" applyAlignment="1">
      <alignment horizontal="center"/>
    </xf>
    <xf numFmtId="169" fontId="14" fillId="5" borderId="25" xfId="0" applyNumberFormat="1" applyFont="1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1</xdr:row>
      <xdr:rowOff>1285875</xdr:rowOff>
    </xdr:from>
    <xdr:to>
      <xdr:col>10</xdr:col>
      <xdr:colOff>247650</xdr:colOff>
      <xdr:row>1</xdr:row>
      <xdr:rowOff>1476375</xdr:rowOff>
    </xdr:to>
    <xdr:sp macro="" textlink="">
      <xdr:nvSpPr>
        <xdr:cNvPr id="1047" name="AutoShape 23"/>
        <xdr:cNvSpPr>
          <a:spLocks noChangeArrowheads="1"/>
        </xdr:cNvSpPr>
      </xdr:nvSpPr>
      <xdr:spPr bwMode="auto">
        <a:xfrm rot="5675543">
          <a:off x="3629025" y="-438150"/>
          <a:ext cx="190500" cy="3962400"/>
        </a:xfrm>
        <a:prstGeom prst="can">
          <a:avLst>
            <a:gd name="adj" fmla="val 54119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</xdr:row>
      <xdr:rowOff>419100</xdr:rowOff>
    </xdr:from>
    <xdr:to>
      <xdr:col>10</xdr:col>
      <xdr:colOff>161925</xdr:colOff>
      <xdr:row>1</xdr:row>
      <xdr:rowOff>552450</xdr:rowOff>
    </xdr:to>
    <xdr:sp macro="" textlink="">
      <xdr:nvSpPr>
        <xdr:cNvPr id="1061" name="Line 37"/>
        <xdr:cNvSpPr>
          <a:spLocks noChangeShapeType="1"/>
        </xdr:cNvSpPr>
      </xdr:nvSpPr>
      <xdr:spPr bwMode="auto">
        <a:xfrm flipV="1">
          <a:off x="1800225" y="581025"/>
          <a:ext cx="3819525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</xdr:row>
      <xdr:rowOff>409575</xdr:rowOff>
    </xdr:from>
    <xdr:to>
      <xdr:col>2</xdr:col>
      <xdr:colOff>0</xdr:colOff>
      <xdr:row>1</xdr:row>
      <xdr:rowOff>1123950</xdr:rowOff>
    </xdr:to>
    <xdr:sp macro="" textlink="">
      <xdr:nvSpPr>
        <xdr:cNvPr id="1065" name="Line 41"/>
        <xdr:cNvSpPr>
          <a:spLocks noChangeShapeType="1"/>
        </xdr:cNvSpPr>
      </xdr:nvSpPr>
      <xdr:spPr bwMode="auto">
        <a:xfrm>
          <a:off x="1800225" y="571500"/>
          <a:ext cx="0" cy="714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171450</xdr:colOff>
      <xdr:row>1</xdr:row>
      <xdr:rowOff>314325</xdr:rowOff>
    </xdr:from>
    <xdr:to>
      <xdr:col>10</xdr:col>
      <xdr:colOff>171450</xdr:colOff>
      <xdr:row>1</xdr:row>
      <xdr:rowOff>1447800</xdr:rowOff>
    </xdr:to>
    <xdr:sp macro="" textlink="">
      <xdr:nvSpPr>
        <xdr:cNvPr id="1066" name="Line 42"/>
        <xdr:cNvSpPr>
          <a:spLocks noChangeShapeType="1"/>
        </xdr:cNvSpPr>
      </xdr:nvSpPr>
      <xdr:spPr bwMode="auto">
        <a:xfrm>
          <a:off x="5629275" y="476250"/>
          <a:ext cx="0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523875</xdr:colOff>
      <xdr:row>1</xdr:row>
      <xdr:rowOff>2333625</xdr:rowOff>
    </xdr:from>
    <xdr:to>
      <xdr:col>10</xdr:col>
      <xdr:colOff>190500</xdr:colOff>
      <xdr:row>1</xdr:row>
      <xdr:rowOff>2333625</xdr:rowOff>
    </xdr:to>
    <xdr:sp macro="" textlink="">
      <xdr:nvSpPr>
        <xdr:cNvPr id="1067" name="Line 43"/>
        <xdr:cNvSpPr>
          <a:spLocks noChangeShapeType="1"/>
        </xdr:cNvSpPr>
      </xdr:nvSpPr>
      <xdr:spPr bwMode="auto">
        <a:xfrm>
          <a:off x="1790700" y="2495550"/>
          <a:ext cx="385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5</xdr:col>
      <xdr:colOff>304800</xdr:colOff>
      <xdr:row>1</xdr:row>
      <xdr:rowOff>2066925</xdr:rowOff>
    </xdr:from>
    <xdr:to>
      <xdr:col>7</xdr:col>
      <xdr:colOff>104775</xdr:colOff>
      <xdr:row>1</xdr:row>
      <xdr:rowOff>2276475</xdr:rowOff>
    </xdr:to>
    <xdr:sp macro="" textlink="">
      <xdr:nvSpPr>
        <xdr:cNvPr id="1068" name="Text Box 44"/>
        <xdr:cNvSpPr txBox="1">
          <a:spLocks noChangeArrowheads="1"/>
        </xdr:cNvSpPr>
      </xdr:nvSpPr>
      <xdr:spPr bwMode="auto">
        <a:xfrm>
          <a:off x="3476625" y="2228850"/>
          <a:ext cx="714375" cy="20955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L </a:t>
          </a: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горизонт</a:t>
          </a:r>
        </a:p>
      </xdr:txBody>
    </xdr:sp>
    <xdr:clientData/>
  </xdr:twoCellAnchor>
  <xdr:twoCellAnchor>
    <xdr:from>
      <xdr:col>2</xdr:col>
      <xdr:colOff>0</xdr:colOff>
      <xdr:row>1</xdr:row>
      <xdr:rowOff>1028700</xdr:rowOff>
    </xdr:from>
    <xdr:to>
      <xdr:col>10</xdr:col>
      <xdr:colOff>171450</xdr:colOff>
      <xdr:row>1</xdr:row>
      <xdr:rowOff>1285875</xdr:rowOff>
    </xdr:to>
    <xdr:sp macro="" textlink="">
      <xdr:nvSpPr>
        <xdr:cNvPr id="1070" name="Line 46"/>
        <xdr:cNvSpPr>
          <a:spLocks noChangeShapeType="1"/>
        </xdr:cNvSpPr>
      </xdr:nvSpPr>
      <xdr:spPr bwMode="auto">
        <a:xfrm>
          <a:off x="1800225" y="1190625"/>
          <a:ext cx="3829050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5</xdr:col>
      <xdr:colOff>190500</xdr:colOff>
      <xdr:row>1</xdr:row>
      <xdr:rowOff>885825</xdr:rowOff>
    </xdr:from>
    <xdr:to>
      <xdr:col>6</xdr:col>
      <xdr:colOff>371475</xdr:colOff>
      <xdr:row>1</xdr:row>
      <xdr:rowOff>1076325</xdr:rowOff>
    </xdr:to>
    <xdr:sp macro="" textlink="">
      <xdr:nvSpPr>
        <xdr:cNvPr id="1071" name="Text Box 47"/>
        <xdr:cNvSpPr txBox="1">
          <a:spLocks noChangeArrowheads="1"/>
        </xdr:cNvSpPr>
      </xdr:nvSpPr>
      <xdr:spPr bwMode="auto">
        <a:xfrm>
          <a:off x="3362325" y="1047750"/>
          <a:ext cx="638175" cy="1905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L </a:t>
          </a: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факт</a:t>
          </a:r>
        </a:p>
      </xdr:txBody>
    </xdr:sp>
    <xdr:clientData/>
  </xdr:twoCellAnchor>
  <xdr:twoCellAnchor>
    <xdr:from>
      <xdr:col>5</xdr:col>
      <xdr:colOff>95250</xdr:colOff>
      <xdr:row>1</xdr:row>
      <xdr:rowOff>1581150</xdr:rowOff>
    </xdr:from>
    <xdr:to>
      <xdr:col>6</xdr:col>
      <xdr:colOff>447675</xdr:colOff>
      <xdr:row>1</xdr:row>
      <xdr:rowOff>1628775</xdr:rowOff>
    </xdr:to>
    <xdr:sp macro="" textlink="">
      <xdr:nvSpPr>
        <xdr:cNvPr id="1079" name="Line 55"/>
        <xdr:cNvSpPr>
          <a:spLocks noChangeShapeType="1"/>
        </xdr:cNvSpPr>
      </xdr:nvSpPr>
      <xdr:spPr bwMode="auto">
        <a:xfrm>
          <a:off x="3267075" y="1743075"/>
          <a:ext cx="809625" cy="47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57150</xdr:colOff>
      <xdr:row>1</xdr:row>
      <xdr:rowOff>1695450</xdr:rowOff>
    </xdr:from>
    <xdr:to>
      <xdr:col>5</xdr:col>
      <xdr:colOff>342900</xdr:colOff>
      <xdr:row>1</xdr:row>
      <xdr:rowOff>1905000</xdr:rowOff>
    </xdr:to>
    <xdr:sp macro="" textlink="">
      <xdr:nvSpPr>
        <xdr:cNvPr id="1080" name="Text Box 56"/>
        <xdr:cNvSpPr txBox="1">
          <a:spLocks noChangeArrowheads="1"/>
        </xdr:cNvSpPr>
      </xdr:nvSpPr>
      <xdr:spPr bwMode="auto">
        <a:xfrm>
          <a:off x="2771775" y="1857375"/>
          <a:ext cx="742950" cy="20955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% уклона</a:t>
          </a:r>
        </a:p>
      </xdr:txBody>
    </xdr:sp>
    <xdr:clientData/>
  </xdr:twoCellAnchor>
  <xdr:twoCellAnchor>
    <xdr:from>
      <xdr:col>2</xdr:col>
      <xdr:colOff>419100</xdr:colOff>
      <xdr:row>1</xdr:row>
      <xdr:rowOff>533400</xdr:rowOff>
    </xdr:from>
    <xdr:to>
      <xdr:col>3</xdr:col>
      <xdr:colOff>57150</xdr:colOff>
      <xdr:row>1</xdr:row>
      <xdr:rowOff>657225</xdr:rowOff>
    </xdr:to>
    <xdr:sp macro="" textlink="">
      <xdr:nvSpPr>
        <xdr:cNvPr id="1084" name="Line 60"/>
        <xdr:cNvSpPr>
          <a:spLocks noChangeShapeType="1"/>
        </xdr:cNvSpPr>
      </xdr:nvSpPr>
      <xdr:spPr bwMode="auto">
        <a:xfrm flipH="1">
          <a:off x="2219325" y="695325"/>
          <a:ext cx="9525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76200</xdr:colOff>
      <xdr:row>1</xdr:row>
      <xdr:rowOff>533400</xdr:rowOff>
    </xdr:from>
    <xdr:to>
      <xdr:col>3</xdr:col>
      <xdr:colOff>171450</xdr:colOff>
      <xdr:row>1</xdr:row>
      <xdr:rowOff>657225</xdr:rowOff>
    </xdr:to>
    <xdr:sp macro="" textlink="">
      <xdr:nvSpPr>
        <xdr:cNvPr id="1087" name="Line 63"/>
        <xdr:cNvSpPr>
          <a:spLocks noChangeShapeType="1"/>
        </xdr:cNvSpPr>
      </xdr:nvSpPr>
      <xdr:spPr bwMode="auto">
        <a:xfrm flipH="1">
          <a:off x="2333625" y="695325"/>
          <a:ext cx="9525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190500</xdr:colOff>
      <xdr:row>1</xdr:row>
      <xdr:rowOff>533400</xdr:rowOff>
    </xdr:from>
    <xdr:to>
      <xdr:col>3</xdr:col>
      <xdr:colOff>285750</xdr:colOff>
      <xdr:row>1</xdr:row>
      <xdr:rowOff>657225</xdr:rowOff>
    </xdr:to>
    <xdr:sp macro="" textlink="">
      <xdr:nvSpPr>
        <xdr:cNvPr id="1088" name="Line 64"/>
        <xdr:cNvSpPr>
          <a:spLocks noChangeShapeType="1"/>
        </xdr:cNvSpPr>
      </xdr:nvSpPr>
      <xdr:spPr bwMode="auto">
        <a:xfrm flipH="1">
          <a:off x="2447925" y="695325"/>
          <a:ext cx="9525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219075</xdr:colOff>
      <xdr:row>1</xdr:row>
      <xdr:rowOff>628650</xdr:rowOff>
    </xdr:from>
    <xdr:to>
      <xdr:col>2</xdr:col>
      <xdr:colOff>257175</xdr:colOff>
      <xdr:row>1</xdr:row>
      <xdr:rowOff>685800</xdr:rowOff>
    </xdr:to>
    <xdr:sp macro="" textlink="">
      <xdr:nvSpPr>
        <xdr:cNvPr id="1092" name="Line 68"/>
        <xdr:cNvSpPr>
          <a:spLocks noChangeShapeType="1"/>
        </xdr:cNvSpPr>
      </xdr:nvSpPr>
      <xdr:spPr bwMode="auto">
        <a:xfrm>
          <a:off x="2019300" y="790575"/>
          <a:ext cx="3810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285750</xdr:colOff>
      <xdr:row>1</xdr:row>
      <xdr:rowOff>552450</xdr:rowOff>
    </xdr:from>
    <xdr:to>
      <xdr:col>2</xdr:col>
      <xdr:colOff>381000</xdr:colOff>
      <xdr:row>1</xdr:row>
      <xdr:rowOff>666750</xdr:rowOff>
    </xdr:to>
    <xdr:sp macro="" textlink="">
      <xdr:nvSpPr>
        <xdr:cNvPr id="1093" name="Line 69"/>
        <xdr:cNvSpPr>
          <a:spLocks noChangeShapeType="1"/>
        </xdr:cNvSpPr>
      </xdr:nvSpPr>
      <xdr:spPr bwMode="auto">
        <a:xfrm>
          <a:off x="2085975" y="714375"/>
          <a:ext cx="95250" cy="114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409575</xdr:colOff>
      <xdr:row>1</xdr:row>
      <xdr:rowOff>542925</xdr:rowOff>
    </xdr:from>
    <xdr:to>
      <xdr:col>3</xdr:col>
      <xdr:colOff>9525</xdr:colOff>
      <xdr:row>1</xdr:row>
      <xdr:rowOff>600075</xdr:rowOff>
    </xdr:to>
    <xdr:sp macro="" textlink="">
      <xdr:nvSpPr>
        <xdr:cNvPr id="1094" name="Line 70"/>
        <xdr:cNvSpPr>
          <a:spLocks noChangeShapeType="1"/>
        </xdr:cNvSpPr>
      </xdr:nvSpPr>
      <xdr:spPr bwMode="auto">
        <a:xfrm>
          <a:off x="2209800" y="704850"/>
          <a:ext cx="5715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</xdr:row>
      <xdr:rowOff>552450</xdr:rowOff>
    </xdr:from>
    <xdr:to>
      <xdr:col>2</xdr:col>
      <xdr:colOff>47625</xdr:colOff>
      <xdr:row>1</xdr:row>
      <xdr:rowOff>609600</xdr:rowOff>
    </xdr:to>
    <xdr:sp macro="" textlink="">
      <xdr:nvSpPr>
        <xdr:cNvPr id="1095" name="Line 71"/>
        <xdr:cNvSpPr>
          <a:spLocks noChangeShapeType="1"/>
        </xdr:cNvSpPr>
      </xdr:nvSpPr>
      <xdr:spPr bwMode="auto">
        <a:xfrm flipH="1">
          <a:off x="1800225" y="714375"/>
          <a:ext cx="47625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66675</xdr:colOff>
      <xdr:row>1</xdr:row>
      <xdr:rowOff>552450</xdr:rowOff>
    </xdr:from>
    <xdr:to>
      <xdr:col>2</xdr:col>
      <xdr:colOff>161925</xdr:colOff>
      <xdr:row>1</xdr:row>
      <xdr:rowOff>676275</xdr:rowOff>
    </xdr:to>
    <xdr:sp macro="" textlink="">
      <xdr:nvSpPr>
        <xdr:cNvPr id="1096" name="Line 72"/>
        <xdr:cNvSpPr>
          <a:spLocks noChangeShapeType="1"/>
        </xdr:cNvSpPr>
      </xdr:nvSpPr>
      <xdr:spPr bwMode="auto">
        <a:xfrm flipH="1">
          <a:off x="1866900" y="714375"/>
          <a:ext cx="9525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180975</xdr:colOff>
      <xdr:row>1</xdr:row>
      <xdr:rowOff>552450</xdr:rowOff>
    </xdr:from>
    <xdr:to>
      <xdr:col>2</xdr:col>
      <xdr:colOff>276225</xdr:colOff>
      <xdr:row>1</xdr:row>
      <xdr:rowOff>676275</xdr:rowOff>
    </xdr:to>
    <xdr:sp macro="" textlink="">
      <xdr:nvSpPr>
        <xdr:cNvPr id="1097" name="Line 73"/>
        <xdr:cNvSpPr>
          <a:spLocks noChangeShapeType="1"/>
        </xdr:cNvSpPr>
      </xdr:nvSpPr>
      <xdr:spPr bwMode="auto">
        <a:xfrm flipH="1">
          <a:off x="1981200" y="714375"/>
          <a:ext cx="9525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428625</xdr:colOff>
      <xdr:row>1</xdr:row>
      <xdr:rowOff>523875</xdr:rowOff>
    </xdr:from>
    <xdr:to>
      <xdr:col>4</xdr:col>
      <xdr:colOff>66675</xdr:colOff>
      <xdr:row>1</xdr:row>
      <xdr:rowOff>647700</xdr:rowOff>
    </xdr:to>
    <xdr:sp macro="" textlink="">
      <xdr:nvSpPr>
        <xdr:cNvPr id="1098" name="Line 74"/>
        <xdr:cNvSpPr>
          <a:spLocks noChangeShapeType="1"/>
        </xdr:cNvSpPr>
      </xdr:nvSpPr>
      <xdr:spPr bwMode="auto">
        <a:xfrm flipH="1">
          <a:off x="2686050" y="685800"/>
          <a:ext cx="9525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85725</xdr:colOff>
      <xdr:row>1</xdr:row>
      <xdr:rowOff>523875</xdr:rowOff>
    </xdr:from>
    <xdr:to>
      <xdr:col>4</xdr:col>
      <xdr:colOff>180975</xdr:colOff>
      <xdr:row>1</xdr:row>
      <xdr:rowOff>647700</xdr:rowOff>
    </xdr:to>
    <xdr:sp macro="" textlink="">
      <xdr:nvSpPr>
        <xdr:cNvPr id="1099" name="Line 75"/>
        <xdr:cNvSpPr>
          <a:spLocks noChangeShapeType="1"/>
        </xdr:cNvSpPr>
      </xdr:nvSpPr>
      <xdr:spPr bwMode="auto">
        <a:xfrm flipH="1">
          <a:off x="2800350" y="685800"/>
          <a:ext cx="9525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200025</xdr:colOff>
      <xdr:row>1</xdr:row>
      <xdr:rowOff>523875</xdr:rowOff>
    </xdr:from>
    <xdr:to>
      <xdr:col>4</xdr:col>
      <xdr:colOff>295275</xdr:colOff>
      <xdr:row>1</xdr:row>
      <xdr:rowOff>647700</xdr:rowOff>
    </xdr:to>
    <xdr:sp macro="" textlink="">
      <xdr:nvSpPr>
        <xdr:cNvPr id="1100" name="Line 76"/>
        <xdr:cNvSpPr>
          <a:spLocks noChangeShapeType="1"/>
        </xdr:cNvSpPr>
      </xdr:nvSpPr>
      <xdr:spPr bwMode="auto">
        <a:xfrm flipH="1">
          <a:off x="2914650" y="685800"/>
          <a:ext cx="9525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228600</xdr:colOff>
      <xdr:row>1</xdr:row>
      <xdr:rowOff>619125</xdr:rowOff>
    </xdr:from>
    <xdr:to>
      <xdr:col>3</xdr:col>
      <xdr:colOff>266700</xdr:colOff>
      <xdr:row>1</xdr:row>
      <xdr:rowOff>676275</xdr:rowOff>
    </xdr:to>
    <xdr:sp macro="" textlink="">
      <xdr:nvSpPr>
        <xdr:cNvPr id="1101" name="Line 77"/>
        <xdr:cNvSpPr>
          <a:spLocks noChangeShapeType="1"/>
        </xdr:cNvSpPr>
      </xdr:nvSpPr>
      <xdr:spPr bwMode="auto">
        <a:xfrm>
          <a:off x="2486025" y="781050"/>
          <a:ext cx="3810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295275</xdr:colOff>
      <xdr:row>1</xdr:row>
      <xdr:rowOff>542925</xdr:rowOff>
    </xdr:from>
    <xdr:to>
      <xdr:col>3</xdr:col>
      <xdr:colOff>390525</xdr:colOff>
      <xdr:row>1</xdr:row>
      <xdr:rowOff>657225</xdr:rowOff>
    </xdr:to>
    <xdr:sp macro="" textlink="">
      <xdr:nvSpPr>
        <xdr:cNvPr id="1102" name="Line 78"/>
        <xdr:cNvSpPr>
          <a:spLocks noChangeShapeType="1"/>
        </xdr:cNvSpPr>
      </xdr:nvSpPr>
      <xdr:spPr bwMode="auto">
        <a:xfrm>
          <a:off x="2552700" y="704850"/>
          <a:ext cx="95250" cy="114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419100</xdr:colOff>
      <xdr:row>1</xdr:row>
      <xdr:rowOff>533400</xdr:rowOff>
    </xdr:from>
    <xdr:to>
      <xdr:col>4</xdr:col>
      <xdr:colOff>19050</xdr:colOff>
      <xdr:row>1</xdr:row>
      <xdr:rowOff>590550</xdr:rowOff>
    </xdr:to>
    <xdr:sp macro="" textlink="">
      <xdr:nvSpPr>
        <xdr:cNvPr id="1103" name="Line 79"/>
        <xdr:cNvSpPr>
          <a:spLocks noChangeShapeType="1"/>
        </xdr:cNvSpPr>
      </xdr:nvSpPr>
      <xdr:spPr bwMode="auto">
        <a:xfrm>
          <a:off x="2676525" y="695325"/>
          <a:ext cx="5715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438150</xdr:colOff>
      <xdr:row>1</xdr:row>
      <xdr:rowOff>495300</xdr:rowOff>
    </xdr:from>
    <xdr:to>
      <xdr:col>5</xdr:col>
      <xdr:colOff>76200</xdr:colOff>
      <xdr:row>1</xdr:row>
      <xdr:rowOff>619125</xdr:rowOff>
    </xdr:to>
    <xdr:sp macro="" textlink="">
      <xdr:nvSpPr>
        <xdr:cNvPr id="1104" name="Line 80"/>
        <xdr:cNvSpPr>
          <a:spLocks noChangeShapeType="1"/>
        </xdr:cNvSpPr>
      </xdr:nvSpPr>
      <xdr:spPr bwMode="auto">
        <a:xfrm flipH="1">
          <a:off x="3152775" y="657225"/>
          <a:ext cx="9525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95250</xdr:colOff>
      <xdr:row>1</xdr:row>
      <xdr:rowOff>495300</xdr:rowOff>
    </xdr:from>
    <xdr:to>
      <xdr:col>5</xdr:col>
      <xdr:colOff>190500</xdr:colOff>
      <xdr:row>1</xdr:row>
      <xdr:rowOff>619125</xdr:rowOff>
    </xdr:to>
    <xdr:sp macro="" textlink="">
      <xdr:nvSpPr>
        <xdr:cNvPr id="1105" name="Line 81"/>
        <xdr:cNvSpPr>
          <a:spLocks noChangeShapeType="1"/>
        </xdr:cNvSpPr>
      </xdr:nvSpPr>
      <xdr:spPr bwMode="auto">
        <a:xfrm flipH="1">
          <a:off x="3267075" y="657225"/>
          <a:ext cx="9525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209550</xdr:colOff>
      <xdr:row>1</xdr:row>
      <xdr:rowOff>495300</xdr:rowOff>
    </xdr:from>
    <xdr:to>
      <xdr:col>5</xdr:col>
      <xdr:colOff>304800</xdr:colOff>
      <xdr:row>1</xdr:row>
      <xdr:rowOff>619125</xdr:rowOff>
    </xdr:to>
    <xdr:sp macro="" textlink="">
      <xdr:nvSpPr>
        <xdr:cNvPr id="1106" name="Line 82"/>
        <xdr:cNvSpPr>
          <a:spLocks noChangeShapeType="1"/>
        </xdr:cNvSpPr>
      </xdr:nvSpPr>
      <xdr:spPr bwMode="auto">
        <a:xfrm flipH="1">
          <a:off x="3381375" y="657225"/>
          <a:ext cx="9525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238125</xdr:colOff>
      <xdr:row>1</xdr:row>
      <xdr:rowOff>590550</xdr:rowOff>
    </xdr:from>
    <xdr:to>
      <xdr:col>4</xdr:col>
      <xdr:colOff>276225</xdr:colOff>
      <xdr:row>1</xdr:row>
      <xdr:rowOff>647700</xdr:rowOff>
    </xdr:to>
    <xdr:sp macro="" textlink="">
      <xdr:nvSpPr>
        <xdr:cNvPr id="1107" name="Line 83"/>
        <xdr:cNvSpPr>
          <a:spLocks noChangeShapeType="1"/>
        </xdr:cNvSpPr>
      </xdr:nvSpPr>
      <xdr:spPr bwMode="auto">
        <a:xfrm>
          <a:off x="2952750" y="752475"/>
          <a:ext cx="3810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304800</xdr:colOff>
      <xdr:row>1</xdr:row>
      <xdr:rowOff>514350</xdr:rowOff>
    </xdr:from>
    <xdr:to>
      <xdr:col>4</xdr:col>
      <xdr:colOff>400050</xdr:colOff>
      <xdr:row>1</xdr:row>
      <xdr:rowOff>628650</xdr:rowOff>
    </xdr:to>
    <xdr:sp macro="" textlink="">
      <xdr:nvSpPr>
        <xdr:cNvPr id="1108" name="Line 84"/>
        <xdr:cNvSpPr>
          <a:spLocks noChangeShapeType="1"/>
        </xdr:cNvSpPr>
      </xdr:nvSpPr>
      <xdr:spPr bwMode="auto">
        <a:xfrm>
          <a:off x="3019425" y="676275"/>
          <a:ext cx="95250" cy="114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428625</xdr:colOff>
      <xdr:row>1</xdr:row>
      <xdr:rowOff>504825</xdr:rowOff>
    </xdr:from>
    <xdr:to>
      <xdr:col>5</xdr:col>
      <xdr:colOff>28575</xdr:colOff>
      <xdr:row>1</xdr:row>
      <xdr:rowOff>561975</xdr:rowOff>
    </xdr:to>
    <xdr:sp macro="" textlink="">
      <xdr:nvSpPr>
        <xdr:cNvPr id="1109" name="Line 85"/>
        <xdr:cNvSpPr>
          <a:spLocks noChangeShapeType="1"/>
        </xdr:cNvSpPr>
      </xdr:nvSpPr>
      <xdr:spPr bwMode="auto">
        <a:xfrm>
          <a:off x="3143250" y="666750"/>
          <a:ext cx="5715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438150</xdr:colOff>
      <xdr:row>1</xdr:row>
      <xdr:rowOff>485775</xdr:rowOff>
    </xdr:from>
    <xdr:to>
      <xdr:col>6</xdr:col>
      <xdr:colOff>76200</xdr:colOff>
      <xdr:row>1</xdr:row>
      <xdr:rowOff>609600</xdr:rowOff>
    </xdr:to>
    <xdr:sp macro="" textlink="">
      <xdr:nvSpPr>
        <xdr:cNvPr id="1110" name="Line 86"/>
        <xdr:cNvSpPr>
          <a:spLocks noChangeShapeType="1"/>
        </xdr:cNvSpPr>
      </xdr:nvSpPr>
      <xdr:spPr bwMode="auto">
        <a:xfrm flipH="1">
          <a:off x="3609975" y="647700"/>
          <a:ext cx="9525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95250</xdr:colOff>
      <xdr:row>1</xdr:row>
      <xdr:rowOff>485775</xdr:rowOff>
    </xdr:from>
    <xdr:to>
      <xdr:col>6</xdr:col>
      <xdr:colOff>190500</xdr:colOff>
      <xdr:row>1</xdr:row>
      <xdr:rowOff>609600</xdr:rowOff>
    </xdr:to>
    <xdr:sp macro="" textlink="">
      <xdr:nvSpPr>
        <xdr:cNvPr id="1111" name="Line 87"/>
        <xdr:cNvSpPr>
          <a:spLocks noChangeShapeType="1"/>
        </xdr:cNvSpPr>
      </xdr:nvSpPr>
      <xdr:spPr bwMode="auto">
        <a:xfrm flipH="1">
          <a:off x="3724275" y="647700"/>
          <a:ext cx="9525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209550</xdr:colOff>
      <xdr:row>1</xdr:row>
      <xdr:rowOff>485775</xdr:rowOff>
    </xdr:from>
    <xdr:to>
      <xdr:col>6</xdr:col>
      <xdr:colOff>304800</xdr:colOff>
      <xdr:row>1</xdr:row>
      <xdr:rowOff>609600</xdr:rowOff>
    </xdr:to>
    <xdr:sp macro="" textlink="">
      <xdr:nvSpPr>
        <xdr:cNvPr id="1112" name="Line 88"/>
        <xdr:cNvSpPr>
          <a:spLocks noChangeShapeType="1"/>
        </xdr:cNvSpPr>
      </xdr:nvSpPr>
      <xdr:spPr bwMode="auto">
        <a:xfrm flipH="1">
          <a:off x="3838575" y="647700"/>
          <a:ext cx="9525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238125</xdr:colOff>
      <xdr:row>1</xdr:row>
      <xdr:rowOff>581025</xdr:rowOff>
    </xdr:from>
    <xdr:to>
      <xdr:col>5</xdr:col>
      <xdr:colOff>276225</xdr:colOff>
      <xdr:row>1</xdr:row>
      <xdr:rowOff>638175</xdr:rowOff>
    </xdr:to>
    <xdr:sp macro="" textlink="">
      <xdr:nvSpPr>
        <xdr:cNvPr id="1113" name="Line 89"/>
        <xdr:cNvSpPr>
          <a:spLocks noChangeShapeType="1"/>
        </xdr:cNvSpPr>
      </xdr:nvSpPr>
      <xdr:spPr bwMode="auto">
        <a:xfrm>
          <a:off x="3409950" y="742950"/>
          <a:ext cx="3810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304800</xdr:colOff>
      <xdr:row>1</xdr:row>
      <xdr:rowOff>504825</xdr:rowOff>
    </xdr:from>
    <xdr:to>
      <xdr:col>5</xdr:col>
      <xdr:colOff>400050</xdr:colOff>
      <xdr:row>1</xdr:row>
      <xdr:rowOff>619125</xdr:rowOff>
    </xdr:to>
    <xdr:sp macro="" textlink="">
      <xdr:nvSpPr>
        <xdr:cNvPr id="1114" name="Line 90"/>
        <xdr:cNvSpPr>
          <a:spLocks noChangeShapeType="1"/>
        </xdr:cNvSpPr>
      </xdr:nvSpPr>
      <xdr:spPr bwMode="auto">
        <a:xfrm>
          <a:off x="3476625" y="666750"/>
          <a:ext cx="95250" cy="114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428625</xdr:colOff>
      <xdr:row>1</xdr:row>
      <xdr:rowOff>495300</xdr:rowOff>
    </xdr:from>
    <xdr:to>
      <xdr:col>6</xdr:col>
      <xdr:colOff>28575</xdr:colOff>
      <xdr:row>1</xdr:row>
      <xdr:rowOff>552450</xdr:rowOff>
    </xdr:to>
    <xdr:sp macro="" textlink="">
      <xdr:nvSpPr>
        <xdr:cNvPr id="1115" name="Line 91"/>
        <xdr:cNvSpPr>
          <a:spLocks noChangeShapeType="1"/>
        </xdr:cNvSpPr>
      </xdr:nvSpPr>
      <xdr:spPr bwMode="auto">
        <a:xfrm>
          <a:off x="3600450" y="657225"/>
          <a:ext cx="5715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447675</xdr:colOff>
      <xdr:row>1</xdr:row>
      <xdr:rowOff>457200</xdr:rowOff>
    </xdr:from>
    <xdr:to>
      <xdr:col>7</xdr:col>
      <xdr:colOff>85725</xdr:colOff>
      <xdr:row>1</xdr:row>
      <xdr:rowOff>590550</xdr:rowOff>
    </xdr:to>
    <xdr:sp macro="" textlink="">
      <xdr:nvSpPr>
        <xdr:cNvPr id="1116" name="Line 92"/>
        <xdr:cNvSpPr>
          <a:spLocks noChangeShapeType="1"/>
        </xdr:cNvSpPr>
      </xdr:nvSpPr>
      <xdr:spPr bwMode="auto">
        <a:xfrm flipH="1">
          <a:off x="4076700" y="619125"/>
          <a:ext cx="95250" cy="133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104775</xdr:colOff>
      <xdr:row>1</xdr:row>
      <xdr:rowOff>457200</xdr:rowOff>
    </xdr:from>
    <xdr:to>
      <xdr:col>7</xdr:col>
      <xdr:colOff>200025</xdr:colOff>
      <xdr:row>1</xdr:row>
      <xdr:rowOff>581025</xdr:rowOff>
    </xdr:to>
    <xdr:sp macro="" textlink="">
      <xdr:nvSpPr>
        <xdr:cNvPr id="1117" name="Line 93"/>
        <xdr:cNvSpPr>
          <a:spLocks noChangeShapeType="1"/>
        </xdr:cNvSpPr>
      </xdr:nvSpPr>
      <xdr:spPr bwMode="auto">
        <a:xfrm flipH="1">
          <a:off x="4191000" y="619125"/>
          <a:ext cx="9525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219075</xdr:colOff>
      <xdr:row>1</xdr:row>
      <xdr:rowOff>457200</xdr:rowOff>
    </xdr:from>
    <xdr:to>
      <xdr:col>7</xdr:col>
      <xdr:colOff>314325</xdr:colOff>
      <xdr:row>1</xdr:row>
      <xdr:rowOff>581025</xdr:rowOff>
    </xdr:to>
    <xdr:sp macro="" textlink="">
      <xdr:nvSpPr>
        <xdr:cNvPr id="1118" name="Line 94"/>
        <xdr:cNvSpPr>
          <a:spLocks noChangeShapeType="1"/>
        </xdr:cNvSpPr>
      </xdr:nvSpPr>
      <xdr:spPr bwMode="auto">
        <a:xfrm flipH="1">
          <a:off x="4305300" y="619125"/>
          <a:ext cx="9525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247650</xdr:colOff>
      <xdr:row>1</xdr:row>
      <xdr:rowOff>561975</xdr:rowOff>
    </xdr:from>
    <xdr:to>
      <xdr:col>6</xdr:col>
      <xdr:colOff>285750</xdr:colOff>
      <xdr:row>1</xdr:row>
      <xdr:rowOff>619125</xdr:rowOff>
    </xdr:to>
    <xdr:sp macro="" textlink="">
      <xdr:nvSpPr>
        <xdr:cNvPr id="1119" name="Line 95"/>
        <xdr:cNvSpPr>
          <a:spLocks noChangeShapeType="1"/>
        </xdr:cNvSpPr>
      </xdr:nvSpPr>
      <xdr:spPr bwMode="auto">
        <a:xfrm>
          <a:off x="3876675" y="723900"/>
          <a:ext cx="3810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314325</xdr:colOff>
      <xdr:row>1</xdr:row>
      <xdr:rowOff>485775</xdr:rowOff>
    </xdr:from>
    <xdr:to>
      <xdr:col>6</xdr:col>
      <xdr:colOff>409575</xdr:colOff>
      <xdr:row>1</xdr:row>
      <xdr:rowOff>600075</xdr:rowOff>
    </xdr:to>
    <xdr:sp macro="" textlink="">
      <xdr:nvSpPr>
        <xdr:cNvPr id="1120" name="Line 96"/>
        <xdr:cNvSpPr>
          <a:spLocks noChangeShapeType="1"/>
        </xdr:cNvSpPr>
      </xdr:nvSpPr>
      <xdr:spPr bwMode="auto">
        <a:xfrm>
          <a:off x="3943350" y="647700"/>
          <a:ext cx="95250" cy="114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438150</xdr:colOff>
      <xdr:row>1</xdr:row>
      <xdr:rowOff>476250</xdr:rowOff>
    </xdr:from>
    <xdr:to>
      <xdr:col>7</xdr:col>
      <xdr:colOff>38100</xdr:colOff>
      <xdr:row>1</xdr:row>
      <xdr:rowOff>533400</xdr:rowOff>
    </xdr:to>
    <xdr:sp macro="" textlink="">
      <xdr:nvSpPr>
        <xdr:cNvPr id="1121" name="Line 97"/>
        <xdr:cNvSpPr>
          <a:spLocks noChangeShapeType="1"/>
        </xdr:cNvSpPr>
      </xdr:nvSpPr>
      <xdr:spPr bwMode="auto">
        <a:xfrm>
          <a:off x="4067175" y="638175"/>
          <a:ext cx="5715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1</xdr:row>
      <xdr:rowOff>447675</xdr:rowOff>
    </xdr:from>
    <xdr:to>
      <xdr:col>8</xdr:col>
      <xdr:colOff>95250</xdr:colOff>
      <xdr:row>1</xdr:row>
      <xdr:rowOff>571500</xdr:rowOff>
    </xdr:to>
    <xdr:sp macro="" textlink="">
      <xdr:nvSpPr>
        <xdr:cNvPr id="1122" name="Line 98"/>
        <xdr:cNvSpPr>
          <a:spLocks noChangeShapeType="1"/>
        </xdr:cNvSpPr>
      </xdr:nvSpPr>
      <xdr:spPr bwMode="auto">
        <a:xfrm flipH="1">
          <a:off x="4543425" y="609600"/>
          <a:ext cx="9525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114300</xdr:colOff>
      <xdr:row>1</xdr:row>
      <xdr:rowOff>447675</xdr:rowOff>
    </xdr:from>
    <xdr:to>
      <xdr:col>8</xdr:col>
      <xdr:colOff>209550</xdr:colOff>
      <xdr:row>1</xdr:row>
      <xdr:rowOff>571500</xdr:rowOff>
    </xdr:to>
    <xdr:sp macro="" textlink="">
      <xdr:nvSpPr>
        <xdr:cNvPr id="1123" name="Line 99"/>
        <xdr:cNvSpPr>
          <a:spLocks noChangeShapeType="1"/>
        </xdr:cNvSpPr>
      </xdr:nvSpPr>
      <xdr:spPr bwMode="auto">
        <a:xfrm flipH="1">
          <a:off x="4657725" y="609600"/>
          <a:ext cx="9525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228600</xdr:colOff>
      <xdr:row>1</xdr:row>
      <xdr:rowOff>447675</xdr:rowOff>
    </xdr:from>
    <xdr:to>
      <xdr:col>8</xdr:col>
      <xdr:colOff>323850</xdr:colOff>
      <xdr:row>1</xdr:row>
      <xdr:rowOff>571500</xdr:rowOff>
    </xdr:to>
    <xdr:sp macro="" textlink="">
      <xdr:nvSpPr>
        <xdr:cNvPr id="1124" name="Line 100"/>
        <xdr:cNvSpPr>
          <a:spLocks noChangeShapeType="1"/>
        </xdr:cNvSpPr>
      </xdr:nvSpPr>
      <xdr:spPr bwMode="auto">
        <a:xfrm flipH="1">
          <a:off x="4772025" y="609600"/>
          <a:ext cx="9525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257175</xdr:colOff>
      <xdr:row>1</xdr:row>
      <xdr:rowOff>542925</xdr:rowOff>
    </xdr:from>
    <xdr:to>
      <xdr:col>7</xdr:col>
      <xdr:colOff>295275</xdr:colOff>
      <xdr:row>1</xdr:row>
      <xdr:rowOff>600075</xdr:rowOff>
    </xdr:to>
    <xdr:sp macro="" textlink="">
      <xdr:nvSpPr>
        <xdr:cNvPr id="1125" name="Line 101"/>
        <xdr:cNvSpPr>
          <a:spLocks noChangeShapeType="1"/>
        </xdr:cNvSpPr>
      </xdr:nvSpPr>
      <xdr:spPr bwMode="auto">
        <a:xfrm>
          <a:off x="4343400" y="704850"/>
          <a:ext cx="3810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323850</xdr:colOff>
      <xdr:row>1</xdr:row>
      <xdr:rowOff>457200</xdr:rowOff>
    </xdr:from>
    <xdr:to>
      <xdr:col>7</xdr:col>
      <xdr:colOff>419100</xdr:colOff>
      <xdr:row>1</xdr:row>
      <xdr:rowOff>571500</xdr:rowOff>
    </xdr:to>
    <xdr:sp macro="" textlink="">
      <xdr:nvSpPr>
        <xdr:cNvPr id="1126" name="Line 102"/>
        <xdr:cNvSpPr>
          <a:spLocks noChangeShapeType="1"/>
        </xdr:cNvSpPr>
      </xdr:nvSpPr>
      <xdr:spPr bwMode="auto">
        <a:xfrm>
          <a:off x="4410075" y="619125"/>
          <a:ext cx="95250" cy="114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447675</xdr:colOff>
      <xdr:row>1</xdr:row>
      <xdr:rowOff>457200</xdr:rowOff>
    </xdr:from>
    <xdr:to>
      <xdr:col>8</xdr:col>
      <xdr:colOff>47625</xdr:colOff>
      <xdr:row>1</xdr:row>
      <xdr:rowOff>514350</xdr:rowOff>
    </xdr:to>
    <xdr:sp macro="" textlink="">
      <xdr:nvSpPr>
        <xdr:cNvPr id="1127" name="Line 103"/>
        <xdr:cNvSpPr>
          <a:spLocks noChangeShapeType="1"/>
        </xdr:cNvSpPr>
      </xdr:nvSpPr>
      <xdr:spPr bwMode="auto">
        <a:xfrm>
          <a:off x="4533900" y="619125"/>
          <a:ext cx="5715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9525</xdr:colOff>
      <xdr:row>1</xdr:row>
      <xdr:rowOff>428625</xdr:rowOff>
    </xdr:from>
    <xdr:to>
      <xdr:col>9</xdr:col>
      <xdr:colOff>104775</xdr:colOff>
      <xdr:row>1</xdr:row>
      <xdr:rowOff>552450</xdr:rowOff>
    </xdr:to>
    <xdr:sp macro="" textlink="">
      <xdr:nvSpPr>
        <xdr:cNvPr id="1128" name="Line 104"/>
        <xdr:cNvSpPr>
          <a:spLocks noChangeShapeType="1"/>
        </xdr:cNvSpPr>
      </xdr:nvSpPr>
      <xdr:spPr bwMode="auto">
        <a:xfrm flipH="1">
          <a:off x="5010150" y="590550"/>
          <a:ext cx="9525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123825</xdr:colOff>
      <xdr:row>1</xdr:row>
      <xdr:rowOff>428625</xdr:rowOff>
    </xdr:from>
    <xdr:to>
      <xdr:col>9</xdr:col>
      <xdr:colOff>219075</xdr:colOff>
      <xdr:row>1</xdr:row>
      <xdr:rowOff>552450</xdr:rowOff>
    </xdr:to>
    <xdr:sp macro="" textlink="">
      <xdr:nvSpPr>
        <xdr:cNvPr id="1129" name="Line 105"/>
        <xdr:cNvSpPr>
          <a:spLocks noChangeShapeType="1"/>
        </xdr:cNvSpPr>
      </xdr:nvSpPr>
      <xdr:spPr bwMode="auto">
        <a:xfrm flipH="1">
          <a:off x="5124450" y="590550"/>
          <a:ext cx="9525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238125</xdr:colOff>
      <xdr:row>1</xdr:row>
      <xdr:rowOff>428625</xdr:rowOff>
    </xdr:from>
    <xdr:to>
      <xdr:col>9</xdr:col>
      <xdr:colOff>333375</xdr:colOff>
      <xdr:row>1</xdr:row>
      <xdr:rowOff>552450</xdr:rowOff>
    </xdr:to>
    <xdr:sp macro="" textlink="">
      <xdr:nvSpPr>
        <xdr:cNvPr id="1130" name="Line 106"/>
        <xdr:cNvSpPr>
          <a:spLocks noChangeShapeType="1"/>
        </xdr:cNvSpPr>
      </xdr:nvSpPr>
      <xdr:spPr bwMode="auto">
        <a:xfrm flipH="1">
          <a:off x="5238750" y="590550"/>
          <a:ext cx="9525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</xdr:row>
      <xdr:rowOff>523875</xdr:rowOff>
    </xdr:from>
    <xdr:to>
      <xdr:col>8</xdr:col>
      <xdr:colOff>304800</xdr:colOff>
      <xdr:row>1</xdr:row>
      <xdr:rowOff>581025</xdr:rowOff>
    </xdr:to>
    <xdr:sp macro="" textlink="">
      <xdr:nvSpPr>
        <xdr:cNvPr id="1131" name="Line 107"/>
        <xdr:cNvSpPr>
          <a:spLocks noChangeShapeType="1"/>
        </xdr:cNvSpPr>
      </xdr:nvSpPr>
      <xdr:spPr bwMode="auto">
        <a:xfrm>
          <a:off x="4810125" y="685800"/>
          <a:ext cx="3810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333375</xdr:colOff>
      <xdr:row>1</xdr:row>
      <xdr:rowOff>447675</xdr:rowOff>
    </xdr:from>
    <xdr:to>
      <xdr:col>8</xdr:col>
      <xdr:colOff>428625</xdr:colOff>
      <xdr:row>1</xdr:row>
      <xdr:rowOff>561975</xdr:rowOff>
    </xdr:to>
    <xdr:sp macro="" textlink="">
      <xdr:nvSpPr>
        <xdr:cNvPr id="1132" name="Line 108"/>
        <xdr:cNvSpPr>
          <a:spLocks noChangeShapeType="1"/>
        </xdr:cNvSpPr>
      </xdr:nvSpPr>
      <xdr:spPr bwMode="auto">
        <a:xfrm>
          <a:off x="4876800" y="609600"/>
          <a:ext cx="95250" cy="114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1</xdr:row>
      <xdr:rowOff>438150</xdr:rowOff>
    </xdr:from>
    <xdr:to>
      <xdr:col>9</xdr:col>
      <xdr:colOff>57150</xdr:colOff>
      <xdr:row>1</xdr:row>
      <xdr:rowOff>495300</xdr:rowOff>
    </xdr:to>
    <xdr:sp macro="" textlink="">
      <xdr:nvSpPr>
        <xdr:cNvPr id="1133" name="Line 109"/>
        <xdr:cNvSpPr>
          <a:spLocks noChangeShapeType="1"/>
        </xdr:cNvSpPr>
      </xdr:nvSpPr>
      <xdr:spPr bwMode="auto">
        <a:xfrm>
          <a:off x="5000625" y="600075"/>
          <a:ext cx="5715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1</xdr:row>
      <xdr:rowOff>419100</xdr:rowOff>
    </xdr:from>
    <xdr:to>
      <xdr:col>10</xdr:col>
      <xdr:colOff>104775</xdr:colOff>
      <xdr:row>1</xdr:row>
      <xdr:rowOff>542925</xdr:rowOff>
    </xdr:to>
    <xdr:sp macro="" textlink="">
      <xdr:nvSpPr>
        <xdr:cNvPr id="1134" name="Line 110"/>
        <xdr:cNvSpPr>
          <a:spLocks noChangeShapeType="1"/>
        </xdr:cNvSpPr>
      </xdr:nvSpPr>
      <xdr:spPr bwMode="auto">
        <a:xfrm flipH="1">
          <a:off x="5467350" y="581025"/>
          <a:ext cx="95250" cy="123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123825</xdr:colOff>
      <xdr:row>1</xdr:row>
      <xdr:rowOff>495300</xdr:rowOff>
    </xdr:from>
    <xdr:to>
      <xdr:col>10</xdr:col>
      <xdr:colOff>171450</xdr:colOff>
      <xdr:row>1</xdr:row>
      <xdr:rowOff>552450</xdr:rowOff>
    </xdr:to>
    <xdr:sp macro="" textlink="">
      <xdr:nvSpPr>
        <xdr:cNvPr id="1135" name="Line 111"/>
        <xdr:cNvSpPr>
          <a:spLocks noChangeShapeType="1"/>
        </xdr:cNvSpPr>
      </xdr:nvSpPr>
      <xdr:spPr bwMode="auto">
        <a:xfrm flipH="1">
          <a:off x="5581650" y="657225"/>
          <a:ext cx="47625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266700</xdr:colOff>
      <xdr:row>1</xdr:row>
      <xdr:rowOff>514350</xdr:rowOff>
    </xdr:from>
    <xdr:to>
      <xdr:col>9</xdr:col>
      <xdr:colOff>304800</xdr:colOff>
      <xdr:row>1</xdr:row>
      <xdr:rowOff>571500</xdr:rowOff>
    </xdr:to>
    <xdr:sp macro="" textlink="">
      <xdr:nvSpPr>
        <xdr:cNvPr id="1137" name="Line 113"/>
        <xdr:cNvSpPr>
          <a:spLocks noChangeShapeType="1"/>
        </xdr:cNvSpPr>
      </xdr:nvSpPr>
      <xdr:spPr bwMode="auto">
        <a:xfrm>
          <a:off x="5267325" y="676275"/>
          <a:ext cx="3810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333375</xdr:colOff>
      <xdr:row>1</xdr:row>
      <xdr:rowOff>438150</xdr:rowOff>
    </xdr:from>
    <xdr:to>
      <xdr:col>9</xdr:col>
      <xdr:colOff>428625</xdr:colOff>
      <xdr:row>1</xdr:row>
      <xdr:rowOff>552450</xdr:rowOff>
    </xdr:to>
    <xdr:sp macro="" textlink="">
      <xdr:nvSpPr>
        <xdr:cNvPr id="1138" name="Line 114"/>
        <xdr:cNvSpPr>
          <a:spLocks noChangeShapeType="1"/>
        </xdr:cNvSpPr>
      </xdr:nvSpPr>
      <xdr:spPr bwMode="auto">
        <a:xfrm>
          <a:off x="5334000" y="600075"/>
          <a:ext cx="95250" cy="114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1</xdr:row>
      <xdr:rowOff>428625</xdr:rowOff>
    </xdr:from>
    <xdr:to>
      <xdr:col>10</xdr:col>
      <xdr:colOff>57150</xdr:colOff>
      <xdr:row>1</xdr:row>
      <xdr:rowOff>485775</xdr:rowOff>
    </xdr:to>
    <xdr:sp macro="" textlink="">
      <xdr:nvSpPr>
        <xdr:cNvPr id="1139" name="Line 115"/>
        <xdr:cNvSpPr>
          <a:spLocks noChangeShapeType="1"/>
        </xdr:cNvSpPr>
      </xdr:nvSpPr>
      <xdr:spPr bwMode="auto">
        <a:xfrm>
          <a:off x="5457825" y="590550"/>
          <a:ext cx="57150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333375</xdr:colOff>
      <xdr:row>1</xdr:row>
      <xdr:rowOff>1114425</xdr:rowOff>
    </xdr:from>
    <xdr:to>
      <xdr:col>1</xdr:col>
      <xdr:colOff>342900</xdr:colOff>
      <xdr:row>1</xdr:row>
      <xdr:rowOff>1323975</xdr:rowOff>
    </xdr:to>
    <xdr:sp macro="" textlink="">
      <xdr:nvSpPr>
        <xdr:cNvPr id="1141" name="Line 117"/>
        <xdr:cNvSpPr>
          <a:spLocks noChangeShapeType="1"/>
        </xdr:cNvSpPr>
      </xdr:nvSpPr>
      <xdr:spPr bwMode="auto">
        <a:xfrm>
          <a:off x="1600200" y="1276350"/>
          <a:ext cx="9525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962025</xdr:colOff>
      <xdr:row>1</xdr:row>
      <xdr:rowOff>838200</xdr:rowOff>
    </xdr:from>
    <xdr:to>
      <xdr:col>1</xdr:col>
      <xdr:colOff>333375</xdr:colOff>
      <xdr:row>1</xdr:row>
      <xdr:rowOff>1038225</xdr:rowOff>
    </xdr:to>
    <xdr:sp macro="" textlink="">
      <xdr:nvSpPr>
        <xdr:cNvPr id="1142" name="Text Box 118"/>
        <xdr:cNvSpPr txBox="1">
          <a:spLocks noChangeArrowheads="1"/>
        </xdr:cNvSpPr>
      </xdr:nvSpPr>
      <xdr:spPr bwMode="auto">
        <a:xfrm>
          <a:off x="962025" y="1000125"/>
          <a:ext cx="638175" cy="20002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h </a:t>
          </a: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верхн</a:t>
          </a:r>
        </a:p>
      </xdr:txBody>
    </xdr:sp>
    <xdr:clientData/>
  </xdr:twoCellAnchor>
  <xdr:twoCellAnchor>
    <xdr:from>
      <xdr:col>10</xdr:col>
      <xdr:colOff>438150</xdr:colOff>
      <xdr:row>1</xdr:row>
      <xdr:rowOff>1152525</xdr:rowOff>
    </xdr:from>
    <xdr:to>
      <xdr:col>12</xdr:col>
      <xdr:colOff>85725</xdr:colOff>
      <xdr:row>1</xdr:row>
      <xdr:rowOff>1352550</xdr:rowOff>
    </xdr:to>
    <xdr:sp macro="" textlink="">
      <xdr:nvSpPr>
        <xdr:cNvPr id="1143" name="Text Box 119"/>
        <xdr:cNvSpPr txBox="1">
          <a:spLocks noChangeArrowheads="1"/>
        </xdr:cNvSpPr>
      </xdr:nvSpPr>
      <xdr:spPr bwMode="auto">
        <a:xfrm>
          <a:off x="5895975" y="1314450"/>
          <a:ext cx="638175" cy="20002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h </a:t>
          </a: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нижн</a:t>
          </a:r>
        </a:p>
      </xdr:txBody>
    </xdr:sp>
    <xdr:clientData/>
  </xdr:twoCellAnchor>
  <xdr:twoCellAnchor>
    <xdr:from>
      <xdr:col>1</xdr:col>
      <xdr:colOff>219075</xdr:colOff>
      <xdr:row>1</xdr:row>
      <xdr:rowOff>1314450</xdr:rowOff>
    </xdr:from>
    <xdr:to>
      <xdr:col>1</xdr:col>
      <xdr:colOff>457200</xdr:colOff>
      <xdr:row>1</xdr:row>
      <xdr:rowOff>1314450</xdr:rowOff>
    </xdr:to>
    <xdr:sp macro="" textlink="">
      <xdr:nvSpPr>
        <xdr:cNvPr id="1144" name="Line 120"/>
        <xdr:cNvSpPr>
          <a:spLocks noChangeShapeType="1"/>
        </xdr:cNvSpPr>
      </xdr:nvSpPr>
      <xdr:spPr bwMode="auto">
        <a:xfrm>
          <a:off x="1485900" y="1476375"/>
          <a:ext cx="238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952500</xdr:colOff>
      <xdr:row>1</xdr:row>
      <xdr:rowOff>1114425</xdr:rowOff>
    </xdr:from>
    <xdr:to>
      <xdr:col>1</xdr:col>
      <xdr:colOff>333375</xdr:colOff>
      <xdr:row>1</xdr:row>
      <xdr:rowOff>1114425</xdr:rowOff>
    </xdr:to>
    <xdr:sp macro="" textlink="">
      <xdr:nvSpPr>
        <xdr:cNvPr id="1145" name="Line 121"/>
        <xdr:cNvSpPr>
          <a:spLocks noChangeShapeType="1"/>
        </xdr:cNvSpPr>
      </xdr:nvSpPr>
      <xdr:spPr bwMode="auto">
        <a:xfrm flipH="1">
          <a:off x="952500" y="1276350"/>
          <a:ext cx="647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428625</xdr:colOff>
      <xdr:row>1</xdr:row>
      <xdr:rowOff>1419225</xdr:rowOff>
    </xdr:from>
    <xdr:to>
      <xdr:col>10</xdr:col>
      <xdr:colOff>438150</xdr:colOff>
      <xdr:row>1</xdr:row>
      <xdr:rowOff>1628775</xdr:rowOff>
    </xdr:to>
    <xdr:sp macro="" textlink="">
      <xdr:nvSpPr>
        <xdr:cNvPr id="1146" name="Line 122"/>
        <xdr:cNvSpPr>
          <a:spLocks noChangeShapeType="1"/>
        </xdr:cNvSpPr>
      </xdr:nvSpPr>
      <xdr:spPr bwMode="auto">
        <a:xfrm>
          <a:off x="5886450" y="1581150"/>
          <a:ext cx="9525" cy="20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314325</xdr:colOff>
      <xdr:row>1</xdr:row>
      <xdr:rowOff>1619250</xdr:rowOff>
    </xdr:from>
    <xdr:to>
      <xdr:col>11</xdr:col>
      <xdr:colOff>19050</xdr:colOff>
      <xdr:row>1</xdr:row>
      <xdr:rowOff>1619250</xdr:rowOff>
    </xdr:to>
    <xdr:sp macro="" textlink="">
      <xdr:nvSpPr>
        <xdr:cNvPr id="1147" name="Line 123"/>
        <xdr:cNvSpPr>
          <a:spLocks noChangeShapeType="1"/>
        </xdr:cNvSpPr>
      </xdr:nvSpPr>
      <xdr:spPr bwMode="auto">
        <a:xfrm>
          <a:off x="5772150" y="1781175"/>
          <a:ext cx="238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428625</xdr:colOff>
      <xdr:row>1</xdr:row>
      <xdr:rowOff>1409700</xdr:rowOff>
    </xdr:from>
    <xdr:to>
      <xdr:col>12</xdr:col>
      <xdr:colOff>85725</xdr:colOff>
      <xdr:row>1</xdr:row>
      <xdr:rowOff>1409700</xdr:rowOff>
    </xdr:to>
    <xdr:sp macro="" textlink="">
      <xdr:nvSpPr>
        <xdr:cNvPr id="1148" name="Line 124"/>
        <xdr:cNvSpPr>
          <a:spLocks noChangeShapeType="1"/>
        </xdr:cNvSpPr>
      </xdr:nvSpPr>
      <xdr:spPr bwMode="auto">
        <a:xfrm flipH="1">
          <a:off x="5886450" y="1571625"/>
          <a:ext cx="647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5</xdr:row>
      <xdr:rowOff>19050</xdr:rowOff>
    </xdr:from>
    <xdr:to>
      <xdr:col>4</xdr:col>
      <xdr:colOff>257175</xdr:colOff>
      <xdr:row>6</xdr:row>
      <xdr:rowOff>1162050</xdr:rowOff>
    </xdr:to>
    <xdr:sp macro="" textlink="">
      <xdr:nvSpPr>
        <xdr:cNvPr id="2049" name="AutoShape 1"/>
        <xdr:cNvSpPr>
          <a:spLocks noChangeArrowheads="1"/>
        </xdr:cNvSpPr>
      </xdr:nvSpPr>
      <xdr:spPr bwMode="auto">
        <a:xfrm>
          <a:off x="2000250" y="828675"/>
          <a:ext cx="1028700" cy="1304925"/>
        </a:xfrm>
        <a:prstGeom prst="can">
          <a:avLst>
            <a:gd name="adj" fmla="val 1481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228600</xdr:colOff>
      <xdr:row>4</xdr:row>
      <xdr:rowOff>95250</xdr:rowOff>
    </xdr:from>
    <xdr:to>
      <xdr:col>5</xdr:col>
      <xdr:colOff>104775</xdr:colOff>
      <xdr:row>6</xdr:row>
      <xdr:rowOff>85725</xdr:rowOff>
    </xdr:to>
    <xdr:sp macro="" textlink="">
      <xdr:nvSpPr>
        <xdr:cNvPr id="2051" name="Oval 3"/>
        <xdr:cNvSpPr>
          <a:spLocks noChangeArrowheads="1"/>
        </xdr:cNvSpPr>
      </xdr:nvSpPr>
      <xdr:spPr bwMode="auto">
        <a:xfrm>
          <a:off x="1657350" y="742950"/>
          <a:ext cx="1666875" cy="314325"/>
        </a:xfrm>
        <a:prstGeom prst="ellipse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123825</xdr:colOff>
      <xdr:row>5</xdr:row>
      <xdr:rowOff>19050</xdr:rowOff>
    </xdr:from>
    <xdr:to>
      <xdr:col>4</xdr:col>
      <xdr:colOff>266700</xdr:colOff>
      <xdr:row>6</xdr:row>
      <xdr:rowOff>9525</xdr:rowOff>
    </xdr:to>
    <xdr:sp macro="" textlink="">
      <xdr:nvSpPr>
        <xdr:cNvPr id="2052" name="Oval 4"/>
        <xdr:cNvSpPr>
          <a:spLocks noChangeArrowheads="1"/>
        </xdr:cNvSpPr>
      </xdr:nvSpPr>
      <xdr:spPr bwMode="auto">
        <a:xfrm>
          <a:off x="2000250" y="828675"/>
          <a:ext cx="1038225" cy="1524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2</xdr:col>
      <xdr:colOff>295275</xdr:colOff>
      <xdr:row>5</xdr:row>
      <xdr:rowOff>47625</xdr:rowOff>
    </xdr:from>
    <xdr:to>
      <xdr:col>4</xdr:col>
      <xdr:colOff>104775</xdr:colOff>
      <xdr:row>5</xdr:row>
      <xdr:rowOff>133350</xdr:rowOff>
    </xdr:to>
    <xdr:sp macro="" textlink="">
      <xdr:nvSpPr>
        <xdr:cNvPr id="2053" name="Oval 5"/>
        <xdr:cNvSpPr>
          <a:spLocks noChangeArrowheads="1"/>
        </xdr:cNvSpPr>
      </xdr:nvSpPr>
      <xdr:spPr bwMode="auto">
        <a:xfrm>
          <a:off x="2171700" y="857250"/>
          <a:ext cx="704850" cy="857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114300</xdr:colOff>
      <xdr:row>5</xdr:row>
      <xdr:rowOff>85725</xdr:rowOff>
    </xdr:from>
    <xdr:to>
      <xdr:col>2</xdr:col>
      <xdr:colOff>114300</xdr:colOff>
      <xdr:row>6</xdr:row>
      <xdr:rowOff>47625</xdr:rowOff>
    </xdr:to>
    <xdr:sp macro="" textlink="">
      <xdr:nvSpPr>
        <xdr:cNvPr id="2054" name="Line 6"/>
        <xdr:cNvSpPr>
          <a:spLocks noChangeShapeType="1"/>
        </xdr:cNvSpPr>
      </xdr:nvSpPr>
      <xdr:spPr bwMode="auto">
        <a:xfrm flipV="1">
          <a:off x="1990725" y="895350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4</xdr:col>
      <xdr:colOff>257175</xdr:colOff>
      <xdr:row>5</xdr:row>
      <xdr:rowOff>85725</xdr:rowOff>
    </xdr:from>
    <xdr:to>
      <xdr:col>4</xdr:col>
      <xdr:colOff>266700</xdr:colOff>
      <xdr:row>6</xdr:row>
      <xdr:rowOff>57150</xdr:rowOff>
    </xdr:to>
    <xdr:sp macro="" textlink="">
      <xdr:nvSpPr>
        <xdr:cNvPr id="2055" name="Line 7"/>
        <xdr:cNvSpPr>
          <a:spLocks noChangeShapeType="1"/>
        </xdr:cNvSpPr>
      </xdr:nvSpPr>
      <xdr:spPr bwMode="auto">
        <a:xfrm>
          <a:off x="3028950" y="895350"/>
          <a:ext cx="9525" cy="13335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5</xdr:col>
      <xdr:colOff>295275</xdr:colOff>
      <xdr:row>5</xdr:row>
      <xdr:rowOff>95250</xdr:rowOff>
    </xdr:from>
    <xdr:to>
      <xdr:col>5</xdr:col>
      <xdr:colOff>295275</xdr:colOff>
      <xdr:row>6</xdr:row>
      <xdr:rowOff>1095375</xdr:rowOff>
    </xdr:to>
    <xdr:sp macro="" textlink="">
      <xdr:nvSpPr>
        <xdr:cNvPr id="2056" name="Line 8"/>
        <xdr:cNvSpPr>
          <a:spLocks noChangeShapeType="1"/>
        </xdr:cNvSpPr>
      </xdr:nvSpPr>
      <xdr:spPr bwMode="auto">
        <a:xfrm flipV="1">
          <a:off x="3514725" y="904875"/>
          <a:ext cx="0" cy="116205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2</xdr:col>
      <xdr:colOff>123825</xdr:colOff>
      <xdr:row>6</xdr:row>
      <xdr:rowOff>1371600</xdr:rowOff>
    </xdr:from>
    <xdr:to>
      <xdr:col>4</xdr:col>
      <xdr:colOff>247650</xdr:colOff>
      <xdr:row>6</xdr:row>
      <xdr:rowOff>1371600</xdr:rowOff>
    </xdr:to>
    <xdr:sp macro="" textlink="">
      <xdr:nvSpPr>
        <xdr:cNvPr id="2057" name="Line 9"/>
        <xdr:cNvSpPr>
          <a:spLocks noChangeShapeType="1"/>
        </xdr:cNvSpPr>
      </xdr:nvSpPr>
      <xdr:spPr bwMode="auto">
        <a:xfrm>
          <a:off x="2000250" y="2343150"/>
          <a:ext cx="1019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1</xdr:col>
      <xdr:colOff>228600</xdr:colOff>
      <xdr:row>3</xdr:row>
      <xdr:rowOff>95250</xdr:rowOff>
    </xdr:from>
    <xdr:to>
      <xdr:col>2</xdr:col>
      <xdr:colOff>123825</xdr:colOff>
      <xdr:row>3</xdr:row>
      <xdr:rowOff>95250</xdr:rowOff>
    </xdr:to>
    <xdr:sp macro="" textlink="">
      <xdr:nvSpPr>
        <xdr:cNvPr id="2058" name="Line 10"/>
        <xdr:cNvSpPr>
          <a:spLocks noChangeShapeType="1"/>
        </xdr:cNvSpPr>
      </xdr:nvSpPr>
      <xdr:spPr bwMode="auto">
        <a:xfrm flipH="1">
          <a:off x="1657350" y="581025"/>
          <a:ext cx="342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6</xdr:col>
      <xdr:colOff>238125</xdr:colOff>
      <xdr:row>1</xdr:row>
      <xdr:rowOff>114300</xdr:rowOff>
    </xdr:from>
    <xdr:to>
      <xdr:col>7</xdr:col>
      <xdr:colOff>400050</xdr:colOff>
      <xdr:row>2</xdr:row>
      <xdr:rowOff>123825</xdr:rowOff>
    </xdr:to>
    <xdr:sp macro="" textlink="">
      <xdr:nvSpPr>
        <xdr:cNvPr id="2059" name="AutoShape 11"/>
        <xdr:cNvSpPr>
          <a:spLocks/>
        </xdr:cNvSpPr>
      </xdr:nvSpPr>
      <xdr:spPr bwMode="auto">
        <a:xfrm>
          <a:off x="3905250" y="276225"/>
          <a:ext cx="609600" cy="171450"/>
        </a:xfrm>
        <a:prstGeom prst="borderCallout1">
          <a:avLst>
            <a:gd name="adj1" fmla="val 66667"/>
            <a:gd name="adj2" fmla="val -12500"/>
            <a:gd name="adj3" fmla="val 350000"/>
            <a:gd name="adj4" fmla="val -120315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Отмостка</a:t>
          </a:r>
        </a:p>
      </xdr:txBody>
    </xdr:sp>
    <xdr:clientData/>
  </xdr:twoCellAnchor>
  <xdr:twoCellAnchor>
    <xdr:from>
      <xdr:col>5</xdr:col>
      <xdr:colOff>352425</xdr:colOff>
      <xdr:row>6</xdr:row>
      <xdr:rowOff>400050</xdr:rowOff>
    </xdr:from>
    <xdr:to>
      <xdr:col>7</xdr:col>
      <xdr:colOff>85725</xdr:colOff>
      <xdr:row>6</xdr:row>
      <xdr:rowOff>571500</xdr:rowOff>
    </xdr:to>
    <xdr:sp macro="" textlink="">
      <xdr:nvSpPr>
        <xdr:cNvPr id="2067" name="Text Box 19"/>
        <xdr:cNvSpPr txBox="1">
          <a:spLocks noChangeArrowheads="1"/>
        </xdr:cNvSpPr>
      </xdr:nvSpPr>
      <xdr:spPr bwMode="auto">
        <a:xfrm>
          <a:off x="3571875" y="1371600"/>
          <a:ext cx="628650" cy="17145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h </a:t>
          </a: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колодца</a:t>
          </a:r>
        </a:p>
      </xdr:txBody>
    </xdr:sp>
    <xdr:clientData/>
  </xdr:twoCellAnchor>
  <xdr:twoCellAnchor>
    <xdr:from>
      <xdr:col>2</xdr:col>
      <xdr:colOff>304800</xdr:colOff>
      <xdr:row>6</xdr:row>
      <xdr:rowOff>1447800</xdr:rowOff>
    </xdr:from>
    <xdr:to>
      <xdr:col>4</xdr:col>
      <xdr:colOff>76200</xdr:colOff>
      <xdr:row>6</xdr:row>
      <xdr:rowOff>1619250</xdr:rowOff>
    </xdr:to>
    <xdr:sp macro="" textlink="">
      <xdr:nvSpPr>
        <xdr:cNvPr id="2068" name="Text Box 20"/>
        <xdr:cNvSpPr txBox="1">
          <a:spLocks noChangeArrowheads="1"/>
        </xdr:cNvSpPr>
      </xdr:nvSpPr>
      <xdr:spPr bwMode="auto">
        <a:xfrm>
          <a:off x="2181225" y="2419350"/>
          <a:ext cx="666750" cy="17145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D </a:t>
          </a: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колодца</a:t>
          </a:r>
        </a:p>
      </xdr:txBody>
    </xdr:sp>
    <xdr:clientData/>
  </xdr:twoCellAnchor>
  <xdr:twoCellAnchor>
    <xdr:from>
      <xdr:col>1</xdr:col>
      <xdr:colOff>76200</xdr:colOff>
      <xdr:row>1</xdr:row>
      <xdr:rowOff>123825</xdr:rowOff>
    </xdr:from>
    <xdr:to>
      <xdr:col>2</xdr:col>
      <xdr:colOff>295275</xdr:colOff>
      <xdr:row>2</xdr:row>
      <xdr:rowOff>133350</xdr:rowOff>
    </xdr:to>
    <xdr:sp macro="" textlink="">
      <xdr:nvSpPr>
        <xdr:cNvPr id="2069" name="Text Box 21"/>
        <xdr:cNvSpPr txBox="1">
          <a:spLocks noChangeArrowheads="1"/>
        </xdr:cNvSpPr>
      </xdr:nvSpPr>
      <xdr:spPr bwMode="auto">
        <a:xfrm>
          <a:off x="1504950" y="285750"/>
          <a:ext cx="666750" cy="17145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b </a:t>
          </a: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отмостки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6</xdr:row>
      <xdr:rowOff>161925</xdr:rowOff>
    </xdr:from>
    <xdr:to>
      <xdr:col>7</xdr:col>
      <xdr:colOff>28575</xdr:colOff>
      <xdr:row>6</xdr:row>
      <xdr:rowOff>1238250</xdr:rowOff>
    </xdr:to>
    <xdr:sp macro="" textlink="">
      <xdr:nvSpPr>
        <xdr:cNvPr id="4125" name="Rectangle 29"/>
        <xdr:cNvSpPr>
          <a:spLocks noChangeArrowheads="1"/>
        </xdr:cNvSpPr>
      </xdr:nvSpPr>
      <xdr:spPr bwMode="auto">
        <a:xfrm>
          <a:off x="1838325" y="1133475"/>
          <a:ext cx="2305050" cy="1076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800100</xdr:colOff>
      <xdr:row>2</xdr:row>
      <xdr:rowOff>123825</xdr:rowOff>
    </xdr:from>
    <xdr:to>
      <xdr:col>10</xdr:col>
      <xdr:colOff>171450</xdr:colOff>
      <xdr:row>6</xdr:row>
      <xdr:rowOff>381000</xdr:rowOff>
    </xdr:to>
    <xdr:sp macro="" textlink="">
      <xdr:nvSpPr>
        <xdr:cNvPr id="4130" name="AutoShape 34"/>
        <xdr:cNvSpPr>
          <a:spLocks noChangeArrowheads="1"/>
        </xdr:cNvSpPr>
      </xdr:nvSpPr>
      <xdr:spPr bwMode="auto">
        <a:xfrm>
          <a:off x="800100" y="447675"/>
          <a:ext cx="5153025" cy="904875"/>
        </a:xfrm>
        <a:prstGeom prst="parallelogram">
          <a:avLst>
            <a:gd name="adj" fmla="val 14236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571500</xdr:colOff>
      <xdr:row>10</xdr:row>
      <xdr:rowOff>152400</xdr:rowOff>
    </xdr:from>
    <xdr:to>
      <xdr:col>15</xdr:col>
      <xdr:colOff>381000</xdr:colOff>
      <xdr:row>19</xdr:row>
      <xdr:rowOff>0</xdr:rowOff>
    </xdr:to>
    <xdr:sp macro="" textlink="">
      <xdr:nvSpPr>
        <xdr:cNvPr id="4097" name="AutoShape 1"/>
        <xdr:cNvSpPr>
          <a:spLocks noChangeArrowheads="1"/>
        </xdr:cNvSpPr>
      </xdr:nvSpPr>
      <xdr:spPr bwMode="auto">
        <a:xfrm>
          <a:off x="8181975" y="3381375"/>
          <a:ext cx="1028700" cy="1304925"/>
        </a:xfrm>
        <a:prstGeom prst="can">
          <a:avLst>
            <a:gd name="adj" fmla="val 1481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228600</xdr:colOff>
      <xdr:row>10</xdr:row>
      <xdr:rowOff>66675</xdr:rowOff>
    </xdr:from>
    <xdr:to>
      <xdr:col>16</xdr:col>
      <xdr:colOff>66675</xdr:colOff>
      <xdr:row>12</xdr:row>
      <xdr:rowOff>57150</xdr:rowOff>
    </xdr:to>
    <xdr:sp macro="" textlink="">
      <xdr:nvSpPr>
        <xdr:cNvPr id="4098" name="Oval 2"/>
        <xdr:cNvSpPr>
          <a:spLocks noChangeArrowheads="1"/>
        </xdr:cNvSpPr>
      </xdr:nvSpPr>
      <xdr:spPr bwMode="auto">
        <a:xfrm>
          <a:off x="7839075" y="3295650"/>
          <a:ext cx="1666875" cy="314325"/>
        </a:xfrm>
        <a:prstGeom prst="ellipse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571500</xdr:colOff>
      <xdr:row>10</xdr:row>
      <xdr:rowOff>152400</xdr:rowOff>
    </xdr:from>
    <xdr:to>
      <xdr:col>15</xdr:col>
      <xdr:colOff>390525</xdr:colOff>
      <xdr:row>11</xdr:row>
      <xdr:rowOff>142875</xdr:rowOff>
    </xdr:to>
    <xdr:sp macro="" textlink="">
      <xdr:nvSpPr>
        <xdr:cNvPr id="4099" name="Oval 3"/>
        <xdr:cNvSpPr>
          <a:spLocks noChangeArrowheads="1"/>
        </xdr:cNvSpPr>
      </xdr:nvSpPr>
      <xdr:spPr bwMode="auto">
        <a:xfrm>
          <a:off x="8181975" y="3381375"/>
          <a:ext cx="1038225" cy="1524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14</xdr:col>
      <xdr:colOff>133350</xdr:colOff>
      <xdr:row>11</xdr:row>
      <xdr:rowOff>19050</xdr:rowOff>
    </xdr:from>
    <xdr:to>
      <xdr:col>15</xdr:col>
      <xdr:colOff>228600</xdr:colOff>
      <xdr:row>11</xdr:row>
      <xdr:rowOff>104775</xdr:rowOff>
    </xdr:to>
    <xdr:sp macro="" textlink="">
      <xdr:nvSpPr>
        <xdr:cNvPr id="4100" name="Oval 4"/>
        <xdr:cNvSpPr>
          <a:spLocks noChangeArrowheads="1"/>
        </xdr:cNvSpPr>
      </xdr:nvSpPr>
      <xdr:spPr bwMode="auto">
        <a:xfrm>
          <a:off x="8353425" y="3409950"/>
          <a:ext cx="704850" cy="857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552450</xdr:colOff>
      <xdr:row>11</xdr:row>
      <xdr:rowOff>66675</xdr:rowOff>
    </xdr:from>
    <xdr:to>
      <xdr:col>13</xdr:col>
      <xdr:colOff>552450</xdr:colOff>
      <xdr:row>12</xdr:row>
      <xdr:rowOff>28575</xdr:rowOff>
    </xdr:to>
    <xdr:sp macro="" textlink="">
      <xdr:nvSpPr>
        <xdr:cNvPr id="4101" name="Line 5"/>
        <xdr:cNvSpPr>
          <a:spLocks noChangeShapeType="1"/>
        </xdr:cNvSpPr>
      </xdr:nvSpPr>
      <xdr:spPr bwMode="auto">
        <a:xfrm flipV="1">
          <a:off x="8162925" y="3457575"/>
          <a:ext cx="0" cy="12382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15</xdr:col>
      <xdr:colOff>371475</xdr:colOff>
      <xdr:row>11</xdr:row>
      <xdr:rowOff>66675</xdr:rowOff>
    </xdr:from>
    <xdr:to>
      <xdr:col>15</xdr:col>
      <xdr:colOff>381000</xdr:colOff>
      <xdr:row>12</xdr:row>
      <xdr:rowOff>38100</xdr:rowOff>
    </xdr:to>
    <xdr:sp macro="" textlink="">
      <xdr:nvSpPr>
        <xdr:cNvPr id="4102" name="Line 6"/>
        <xdr:cNvSpPr>
          <a:spLocks noChangeShapeType="1"/>
        </xdr:cNvSpPr>
      </xdr:nvSpPr>
      <xdr:spPr bwMode="auto">
        <a:xfrm>
          <a:off x="9201150" y="3457575"/>
          <a:ext cx="9525" cy="13335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476250</xdr:colOff>
      <xdr:row>3</xdr:row>
      <xdr:rowOff>66675</xdr:rowOff>
    </xdr:from>
    <xdr:to>
      <xdr:col>8</xdr:col>
      <xdr:colOff>476250</xdr:colOff>
      <xdr:row>6</xdr:row>
      <xdr:rowOff>704850</xdr:rowOff>
    </xdr:to>
    <xdr:sp macro="" textlink="">
      <xdr:nvSpPr>
        <xdr:cNvPr id="4103" name="Line 7"/>
        <xdr:cNvSpPr>
          <a:spLocks noChangeShapeType="1"/>
        </xdr:cNvSpPr>
      </xdr:nvSpPr>
      <xdr:spPr bwMode="auto">
        <a:xfrm flipV="1">
          <a:off x="5038725" y="552450"/>
          <a:ext cx="0" cy="112395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1</xdr:col>
      <xdr:colOff>400050</xdr:colOff>
      <xdr:row>6</xdr:row>
      <xdr:rowOff>1362075</xdr:rowOff>
    </xdr:from>
    <xdr:to>
      <xdr:col>7</xdr:col>
      <xdr:colOff>28575</xdr:colOff>
      <xdr:row>6</xdr:row>
      <xdr:rowOff>1371600</xdr:rowOff>
    </xdr:to>
    <xdr:sp macro="" textlink="">
      <xdr:nvSpPr>
        <xdr:cNvPr id="4104" name="Line 8"/>
        <xdr:cNvSpPr>
          <a:spLocks noChangeShapeType="1"/>
        </xdr:cNvSpPr>
      </xdr:nvSpPr>
      <xdr:spPr bwMode="auto">
        <a:xfrm>
          <a:off x="1828800" y="2333625"/>
          <a:ext cx="23145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1</xdr:col>
      <xdr:colOff>123825</xdr:colOff>
      <xdr:row>5</xdr:row>
      <xdr:rowOff>9525</xdr:rowOff>
    </xdr:from>
    <xdr:to>
      <xdr:col>2</xdr:col>
      <xdr:colOff>400050</xdr:colOff>
      <xdr:row>5</xdr:row>
      <xdr:rowOff>19050</xdr:rowOff>
    </xdr:to>
    <xdr:sp macro="" textlink="">
      <xdr:nvSpPr>
        <xdr:cNvPr id="4105" name="Line 9"/>
        <xdr:cNvSpPr>
          <a:spLocks noChangeShapeType="1"/>
        </xdr:cNvSpPr>
      </xdr:nvSpPr>
      <xdr:spPr bwMode="auto">
        <a:xfrm flipH="1" flipV="1">
          <a:off x="1552575" y="819150"/>
          <a:ext cx="7239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11</xdr:col>
      <xdr:colOff>285750</xdr:colOff>
      <xdr:row>4</xdr:row>
      <xdr:rowOff>152400</xdr:rowOff>
    </xdr:from>
    <xdr:to>
      <xdr:col>12</xdr:col>
      <xdr:colOff>285750</xdr:colOff>
      <xdr:row>6</xdr:row>
      <xdr:rowOff>0</xdr:rowOff>
    </xdr:to>
    <xdr:sp macro="" textlink="">
      <xdr:nvSpPr>
        <xdr:cNvPr id="4106" name="AutoShape 10"/>
        <xdr:cNvSpPr>
          <a:spLocks/>
        </xdr:cNvSpPr>
      </xdr:nvSpPr>
      <xdr:spPr bwMode="auto">
        <a:xfrm>
          <a:off x="6677025" y="800100"/>
          <a:ext cx="609600" cy="171450"/>
        </a:xfrm>
        <a:prstGeom prst="borderCallout1">
          <a:avLst>
            <a:gd name="adj1" fmla="val 66667"/>
            <a:gd name="adj2" fmla="val -12500"/>
            <a:gd name="adj3" fmla="val -94444"/>
            <a:gd name="adj4" fmla="val -229690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Отмостка</a:t>
          </a:r>
        </a:p>
      </xdr:txBody>
    </xdr:sp>
    <xdr:clientData/>
  </xdr:twoCellAnchor>
  <xdr:twoCellAnchor>
    <xdr:from>
      <xdr:col>8</xdr:col>
      <xdr:colOff>533400</xdr:colOff>
      <xdr:row>6</xdr:row>
      <xdr:rowOff>209550</xdr:rowOff>
    </xdr:from>
    <xdr:to>
      <xdr:col>9</xdr:col>
      <xdr:colOff>552450</xdr:colOff>
      <xdr:row>6</xdr:row>
      <xdr:rowOff>381000</xdr:rowOff>
    </xdr:to>
    <xdr:sp macro="" textlink="">
      <xdr:nvSpPr>
        <xdr:cNvPr id="4114" name="Text Box 18"/>
        <xdr:cNvSpPr txBox="1">
          <a:spLocks noChangeArrowheads="1"/>
        </xdr:cNvSpPr>
      </xdr:nvSpPr>
      <xdr:spPr bwMode="auto">
        <a:xfrm>
          <a:off x="5095875" y="1181100"/>
          <a:ext cx="628650" cy="17145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h </a:t>
          </a: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колодца</a:t>
          </a:r>
        </a:p>
      </xdr:txBody>
    </xdr:sp>
    <xdr:clientData/>
  </xdr:twoCellAnchor>
  <xdr:twoCellAnchor>
    <xdr:from>
      <xdr:col>3</xdr:col>
      <xdr:colOff>238125</xdr:colOff>
      <xdr:row>6</xdr:row>
      <xdr:rowOff>1457325</xdr:rowOff>
    </xdr:from>
    <xdr:to>
      <xdr:col>5</xdr:col>
      <xdr:colOff>9525</xdr:colOff>
      <xdr:row>6</xdr:row>
      <xdr:rowOff>1628775</xdr:rowOff>
    </xdr:to>
    <xdr:sp macro="" textlink="">
      <xdr:nvSpPr>
        <xdr:cNvPr id="4115" name="Text Box 19"/>
        <xdr:cNvSpPr txBox="1">
          <a:spLocks noChangeArrowheads="1"/>
        </xdr:cNvSpPr>
      </xdr:nvSpPr>
      <xdr:spPr bwMode="auto">
        <a:xfrm>
          <a:off x="2562225" y="2428875"/>
          <a:ext cx="666750" cy="17145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A </a:t>
          </a: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колодца</a:t>
          </a:r>
        </a:p>
      </xdr:txBody>
    </xdr:sp>
    <xdr:clientData/>
  </xdr:twoCellAnchor>
  <xdr:twoCellAnchor>
    <xdr:from>
      <xdr:col>1</xdr:col>
      <xdr:colOff>85725</xdr:colOff>
      <xdr:row>3</xdr:row>
      <xdr:rowOff>47625</xdr:rowOff>
    </xdr:from>
    <xdr:to>
      <xdr:col>2</xdr:col>
      <xdr:colOff>304800</xdr:colOff>
      <xdr:row>4</xdr:row>
      <xdr:rowOff>57150</xdr:rowOff>
    </xdr:to>
    <xdr:sp macro="" textlink="">
      <xdr:nvSpPr>
        <xdr:cNvPr id="4116" name="Text Box 20"/>
        <xdr:cNvSpPr txBox="1">
          <a:spLocks noChangeArrowheads="1"/>
        </xdr:cNvSpPr>
      </xdr:nvSpPr>
      <xdr:spPr bwMode="auto">
        <a:xfrm>
          <a:off x="1514475" y="533400"/>
          <a:ext cx="666750" cy="17145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b </a:t>
          </a: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отмостки</a:t>
          </a:r>
        </a:p>
      </xdr:txBody>
    </xdr:sp>
    <xdr:clientData/>
  </xdr:twoCellAnchor>
  <xdr:twoCellAnchor>
    <xdr:from>
      <xdr:col>1</xdr:col>
      <xdr:colOff>409575</xdr:colOff>
      <xdr:row>3</xdr:row>
      <xdr:rowOff>104775</xdr:rowOff>
    </xdr:from>
    <xdr:to>
      <xdr:col>8</xdr:col>
      <xdr:colOff>352425</xdr:colOff>
      <xdr:row>6</xdr:row>
      <xdr:rowOff>171450</xdr:rowOff>
    </xdr:to>
    <xdr:sp macro="" textlink="">
      <xdr:nvSpPr>
        <xdr:cNvPr id="4126" name="AutoShape 30"/>
        <xdr:cNvSpPr>
          <a:spLocks noChangeArrowheads="1"/>
        </xdr:cNvSpPr>
      </xdr:nvSpPr>
      <xdr:spPr bwMode="auto">
        <a:xfrm>
          <a:off x="1838325" y="590550"/>
          <a:ext cx="3076575" cy="552450"/>
        </a:xfrm>
        <a:prstGeom prst="parallelogram">
          <a:avLst>
            <a:gd name="adj" fmla="val 13922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28575</xdr:colOff>
      <xdr:row>6</xdr:row>
      <xdr:rowOff>695325</xdr:rowOff>
    </xdr:from>
    <xdr:to>
      <xdr:col>8</xdr:col>
      <xdr:colOff>352425</xdr:colOff>
      <xdr:row>6</xdr:row>
      <xdr:rowOff>1247775</xdr:rowOff>
    </xdr:to>
    <xdr:sp macro="" textlink="">
      <xdr:nvSpPr>
        <xdr:cNvPr id="4128" name="Line 32"/>
        <xdr:cNvSpPr>
          <a:spLocks noChangeShapeType="1"/>
        </xdr:cNvSpPr>
      </xdr:nvSpPr>
      <xdr:spPr bwMode="auto">
        <a:xfrm flipV="1">
          <a:off x="4143375" y="1666875"/>
          <a:ext cx="771525" cy="552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352425</xdr:colOff>
      <xdr:row>6</xdr:row>
      <xdr:rowOff>209550</xdr:rowOff>
    </xdr:from>
    <xdr:to>
      <xdr:col>8</xdr:col>
      <xdr:colOff>352425</xdr:colOff>
      <xdr:row>6</xdr:row>
      <xdr:rowOff>704850</xdr:rowOff>
    </xdr:to>
    <xdr:sp macro="" textlink="">
      <xdr:nvSpPr>
        <xdr:cNvPr id="4129" name="Line 33"/>
        <xdr:cNvSpPr>
          <a:spLocks noChangeShapeType="1"/>
        </xdr:cNvSpPr>
      </xdr:nvSpPr>
      <xdr:spPr bwMode="auto">
        <a:xfrm>
          <a:off x="4914900" y="1181100"/>
          <a:ext cx="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342900</xdr:colOff>
      <xdr:row>3</xdr:row>
      <xdr:rowOff>95250</xdr:rowOff>
    </xdr:from>
    <xdr:to>
      <xdr:col>8</xdr:col>
      <xdr:colOff>352425</xdr:colOff>
      <xdr:row>6</xdr:row>
      <xdr:rowOff>200025</xdr:rowOff>
    </xdr:to>
    <xdr:sp macro="" textlink="">
      <xdr:nvSpPr>
        <xdr:cNvPr id="4131" name="Line 35"/>
        <xdr:cNvSpPr>
          <a:spLocks noChangeShapeType="1"/>
        </xdr:cNvSpPr>
      </xdr:nvSpPr>
      <xdr:spPr bwMode="auto">
        <a:xfrm>
          <a:off x="4905375" y="581025"/>
          <a:ext cx="9525" cy="59055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7</xdr:col>
      <xdr:colOff>28575</xdr:colOff>
      <xdr:row>6</xdr:row>
      <xdr:rowOff>171450</xdr:rowOff>
    </xdr:from>
    <xdr:to>
      <xdr:col>7</xdr:col>
      <xdr:colOff>38100</xdr:colOff>
      <xdr:row>6</xdr:row>
      <xdr:rowOff>371475</xdr:rowOff>
    </xdr:to>
    <xdr:sp macro="" textlink="">
      <xdr:nvSpPr>
        <xdr:cNvPr id="4132" name="Line 36"/>
        <xdr:cNvSpPr>
          <a:spLocks noChangeShapeType="1"/>
        </xdr:cNvSpPr>
      </xdr:nvSpPr>
      <xdr:spPr bwMode="auto">
        <a:xfrm flipH="1">
          <a:off x="4143375" y="1143000"/>
          <a:ext cx="9525" cy="20002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1</xdr:col>
      <xdr:colOff>409575</xdr:colOff>
      <xdr:row>6</xdr:row>
      <xdr:rowOff>180975</xdr:rowOff>
    </xdr:from>
    <xdr:to>
      <xdr:col>1</xdr:col>
      <xdr:colOff>409575</xdr:colOff>
      <xdr:row>6</xdr:row>
      <xdr:rowOff>381000</xdr:rowOff>
    </xdr:to>
    <xdr:sp macro="" textlink="">
      <xdr:nvSpPr>
        <xdr:cNvPr id="4133" name="Line 37"/>
        <xdr:cNvSpPr>
          <a:spLocks noChangeShapeType="1"/>
        </xdr:cNvSpPr>
      </xdr:nvSpPr>
      <xdr:spPr bwMode="auto">
        <a:xfrm flipH="1">
          <a:off x="1838325" y="1152525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7</xdr:col>
      <xdr:colOff>57150</xdr:colOff>
      <xdr:row>6</xdr:row>
      <xdr:rowOff>733425</xdr:rowOff>
    </xdr:from>
    <xdr:to>
      <xdr:col>8</xdr:col>
      <xdr:colOff>476250</xdr:colOff>
      <xdr:row>6</xdr:row>
      <xdr:rowOff>1362075</xdr:rowOff>
    </xdr:to>
    <xdr:sp macro="" textlink="">
      <xdr:nvSpPr>
        <xdr:cNvPr id="4134" name="Line 38"/>
        <xdr:cNvSpPr>
          <a:spLocks noChangeShapeType="1"/>
        </xdr:cNvSpPr>
      </xdr:nvSpPr>
      <xdr:spPr bwMode="auto">
        <a:xfrm flipV="1">
          <a:off x="4171950" y="1704975"/>
          <a:ext cx="866775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8</xdr:col>
      <xdr:colOff>142875</xdr:colOff>
      <xdr:row>6</xdr:row>
      <xdr:rowOff>1066800</xdr:rowOff>
    </xdr:from>
    <xdr:to>
      <xdr:col>9</xdr:col>
      <xdr:colOff>200025</xdr:colOff>
      <xdr:row>6</xdr:row>
      <xdr:rowOff>1238250</xdr:rowOff>
    </xdr:to>
    <xdr:sp macro="" textlink="">
      <xdr:nvSpPr>
        <xdr:cNvPr id="4135" name="Text Box 39"/>
        <xdr:cNvSpPr txBox="1">
          <a:spLocks noChangeArrowheads="1"/>
        </xdr:cNvSpPr>
      </xdr:nvSpPr>
      <xdr:spPr bwMode="auto">
        <a:xfrm>
          <a:off x="4705350" y="2038350"/>
          <a:ext cx="666750" cy="17145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B </a:t>
          </a: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колодца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2</xdr:row>
      <xdr:rowOff>85725</xdr:rowOff>
    </xdr:from>
    <xdr:to>
      <xdr:col>6</xdr:col>
      <xdr:colOff>190500</xdr:colOff>
      <xdr:row>7</xdr:row>
      <xdr:rowOff>123825</xdr:rowOff>
    </xdr:to>
    <xdr:sp macro="" textlink="">
      <xdr:nvSpPr>
        <xdr:cNvPr id="3073" name="AutoShape 1"/>
        <xdr:cNvSpPr>
          <a:spLocks noChangeArrowheads="1"/>
        </xdr:cNvSpPr>
      </xdr:nvSpPr>
      <xdr:spPr bwMode="auto">
        <a:xfrm rot="-6250287">
          <a:off x="3333750" y="-104775"/>
          <a:ext cx="847725" cy="1876425"/>
        </a:xfrm>
        <a:prstGeom prst="can">
          <a:avLst>
            <a:gd name="adj" fmla="val 5533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161925</xdr:colOff>
      <xdr:row>3</xdr:row>
      <xdr:rowOff>95250</xdr:rowOff>
    </xdr:from>
    <xdr:to>
      <xdr:col>4</xdr:col>
      <xdr:colOff>19050</xdr:colOff>
      <xdr:row>8</xdr:row>
      <xdr:rowOff>133350</xdr:rowOff>
    </xdr:to>
    <xdr:sp macro="" textlink="">
      <xdr:nvSpPr>
        <xdr:cNvPr id="3074" name="Oval 2"/>
        <xdr:cNvSpPr>
          <a:spLocks noChangeArrowheads="1"/>
        </xdr:cNvSpPr>
      </xdr:nvSpPr>
      <xdr:spPr bwMode="auto">
        <a:xfrm rot="-944877">
          <a:off x="2838450" y="581025"/>
          <a:ext cx="466725" cy="847725"/>
        </a:xfrm>
        <a:prstGeom prst="ellipse">
          <a:avLst/>
        </a:prstGeom>
        <a:solidFill>
          <a:srgbClr val="C0C0C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447675</xdr:colOff>
      <xdr:row>5</xdr:row>
      <xdr:rowOff>142875</xdr:rowOff>
    </xdr:from>
    <xdr:to>
      <xdr:col>3</xdr:col>
      <xdr:colOff>457200</xdr:colOff>
      <xdr:row>7</xdr:row>
      <xdr:rowOff>104775</xdr:rowOff>
    </xdr:to>
    <xdr:sp macro="" textlink="">
      <xdr:nvSpPr>
        <xdr:cNvPr id="3075" name="AutoShape 3"/>
        <xdr:cNvSpPr>
          <a:spLocks noChangeArrowheads="1"/>
        </xdr:cNvSpPr>
      </xdr:nvSpPr>
      <xdr:spPr bwMode="auto">
        <a:xfrm rot="-6337099">
          <a:off x="2681288" y="785812"/>
          <a:ext cx="285750" cy="619125"/>
        </a:xfrm>
        <a:prstGeom prst="can">
          <a:avLst>
            <a:gd name="adj" fmla="val 541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381000</xdr:colOff>
      <xdr:row>6</xdr:row>
      <xdr:rowOff>19050</xdr:rowOff>
    </xdr:from>
    <xdr:to>
      <xdr:col>2</xdr:col>
      <xdr:colOff>76200</xdr:colOff>
      <xdr:row>9</xdr:row>
      <xdr:rowOff>333375</xdr:rowOff>
    </xdr:to>
    <xdr:sp macro="" textlink="">
      <xdr:nvSpPr>
        <xdr:cNvPr id="3076" name="Line 4"/>
        <xdr:cNvSpPr>
          <a:spLocks noChangeShapeType="1"/>
        </xdr:cNvSpPr>
      </xdr:nvSpPr>
      <xdr:spPr bwMode="auto">
        <a:xfrm>
          <a:off x="1838325" y="990600"/>
          <a:ext cx="30480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2</xdr:col>
      <xdr:colOff>190500</xdr:colOff>
      <xdr:row>6</xdr:row>
      <xdr:rowOff>142875</xdr:rowOff>
    </xdr:from>
    <xdr:to>
      <xdr:col>2</xdr:col>
      <xdr:colOff>314325</xdr:colOff>
      <xdr:row>8</xdr:row>
      <xdr:rowOff>104775</xdr:rowOff>
    </xdr:to>
    <xdr:sp macro="" textlink="">
      <xdr:nvSpPr>
        <xdr:cNvPr id="3077" name="Line 5"/>
        <xdr:cNvSpPr>
          <a:spLocks noChangeShapeType="1"/>
        </xdr:cNvSpPr>
      </xdr:nvSpPr>
      <xdr:spPr bwMode="auto">
        <a:xfrm flipH="1" flipV="1">
          <a:off x="2257425" y="1114425"/>
          <a:ext cx="123825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2</xdr:col>
      <xdr:colOff>400050</xdr:colOff>
      <xdr:row>9</xdr:row>
      <xdr:rowOff>152400</xdr:rowOff>
    </xdr:from>
    <xdr:to>
      <xdr:col>3</xdr:col>
      <xdr:colOff>400050</xdr:colOff>
      <xdr:row>9</xdr:row>
      <xdr:rowOff>314325</xdr:rowOff>
    </xdr:to>
    <xdr:sp macro="" textlink="">
      <xdr:nvSpPr>
        <xdr:cNvPr id="3078" name="Text Box 6"/>
        <xdr:cNvSpPr txBox="1">
          <a:spLocks noChangeArrowheads="1"/>
        </xdr:cNvSpPr>
      </xdr:nvSpPr>
      <xdr:spPr bwMode="auto">
        <a:xfrm>
          <a:off x="2466975" y="1609725"/>
          <a:ext cx="609600" cy="16192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d </a:t>
          </a:r>
          <a:r>
            <a:rPr lang="ru-RU" sz="8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трубы</a:t>
          </a:r>
        </a:p>
      </xdr:txBody>
    </xdr:sp>
    <xdr:clientData/>
  </xdr:twoCellAnchor>
  <xdr:twoCellAnchor>
    <xdr:from>
      <xdr:col>0</xdr:col>
      <xdr:colOff>990600</xdr:colOff>
      <xdr:row>8</xdr:row>
      <xdr:rowOff>66675</xdr:rowOff>
    </xdr:from>
    <xdr:to>
      <xdr:col>1</xdr:col>
      <xdr:colOff>352425</xdr:colOff>
      <xdr:row>9</xdr:row>
      <xdr:rowOff>66675</xdr:rowOff>
    </xdr:to>
    <xdr:sp macro="" textlink="">
      <xdr:nvSpPr>
        <xdr:cNvPr id="3079" name="Text Box 7"/>
        <xdr:cNvSpPr txBox="1">
          <a:spLocks noChangeArrowheads="1"/>
        </xdr:cNvSpPr>
      </xdr:nvSpPr>
      <xdr:spPr bwMode="auto">
        <a:xfrm>
          <a:off x="990600" y="1362075"/>
          <a:ext cx="819150" cy="16192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d </a:t>
          </a:r>
          <a:r>
            <a:rPr lang="ru-RU" sz="8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наружн</a:t>
          </a:r>
        </a:p>
      </xdr:txBody>
    </xdr:sp>
    <xdr:clientData/>
  </xdr:twoCellAnchor>
  <xdr:twoCellAnchor>
    <xdr:from>
      <xdr:col>2</xdr:col>
      <xdr:colOff>247650</xdr:colOff>
      <xdr:row>7</xdr:row>
      <xdr:rowOff>114300</xdr:rowOff>
    </xdr:from>
    <xdr:to>
      <xdr:col>2</xdr:col>
      <xdr:colOff>247650</xdr:colOff>
      <xdr:row>9</xdr:row>
      <xdr:rowOff>247650</xdr:rowOff>
    </xdr:to>
    <xdr:sp macro="" textlink="">
      <xdr:nvSpPr>
        <xdr:cNvPr id="3080" name="Line 8"/>
        <xdr:cNvSpPr>
          <a:spLocks noChangeShapeType="1"/>
        </xdr:cNvSpPr>
      </xdr:nvSpPr>
      <xdr:spPr bwMode="auto">
        <a:xfrm>
          <a:off x="2314575" y="1247775"/>
          <a:ext cx="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247650</xdr:colOff>
      <xdr:row>9</xdr:row>
      <xdr:rowOff>247650</xdr:rowOff>
    </xdr:from>
    <xdr:to>
      <xdr:col>2</xdr:col>
      <xdr:colOff>400050</xdr:colOff>
      <xdr:row>9</xdr:row>
      <xdr:rowOff>247650</xdr:rowOff>
    </xdr:to>
    <xdr:sp macro="" textlink="">
      <xdr:nvSpPr>
        <xdr:cNvPr id="3081" name="Line 9"/>
        <xdr:cNvSpPr>
          <a:spLocks noChangeShapeType="1"/>
        </xdr:cNvSpPr>
      </xdr:nvSpPr>
      <xdr:spPr bwMode="auto">
        <a:xfrm flipH="1">
          <a:off x="2314575" y="1704975"/>
          <a:ext cx="152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361950</xdr:colOff>
      <xdr:row>9</xdr:row>
      <xdr:rowOff>0</xdr:rowOff>
    </xdr:from>
    <xdr:to>
      <xdr:col>1</xdr:col>
      <xdr:colOff>476250</xdr:colOff>
      <xdr:row>9</xdr:row>
      <xdr:rowOff>0</xdr:rowOff>
    </xdr:to>
    <xdr:sp macro="" textlink="">
      <xdr:nvSpPr>
        <xdr:cNvPr id="3082" name="Line 10"/>
        <xdr:cNvSpPr>
          <a:spLocks noChangeShapeType="1"/>
        </xdr:cNvSpPr>
      </xdr:nvSpPr>
      <xdr:spPr bwMode="auto">
        <a:xfrm>
          <a:off x="1819275" y="1457325"/>
          <a:ext cx="114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485775</xdr:colOff>
      <xdr:row>8</xdr:row>
      <xdr:rowOff>133350</xdr:rowOff>
    </xdr:from>
    <xdr:to>
      <xdr:col>1</xdr:col>
      <xdr:colOff>533400</xdr:colOff>
      <xdr:row>9</xdr:row>
      <xdr:rowOff>0</xdr:rowOff>
    </xdr:to>
    <xdr:sp macro="" textlink="">
      <xdr:nvSpPr>
        <xdr:cNvPr id="3083" name="Line 11"/>
        <xdr:cNvSpPr>
          <a:spLocks noChangeShapeType="1"/>
        </xdr:cNvSpPr>
      </xdr:nvSpPr>
      <xdr:spPr bwMode="auto">
        <a:xfrm flipV="1">
          <a:off x="1943100" y="1428750"/>
          <a:ext cx="47625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161925</xdr:colOff>
      <xdr:row>9</xdr:row>
      <xdr:rowOff>180975</xdr:rowOff>
    </xdr:from>
    <xdr:to>
      <xdr:col>5</xdr:col>
      <xdr:colOff>285750</xdr:colOff>
      <xdr:row>9</xdr:row>
      <xdr:rowOff>352425</xdr:rowOff>
    </xdr:to>
    <xdr:sp macro="" textlink="">
      <xdr:nvSpPr>
        <xdr:cNvPr id="3084" name="Text Box 12"/>
        <xdr:cNvSpPr txBox="1">
          <a:spLocks noChangeArrowheads="1"/>
        </xdr:cNvSpPr>
      </xdr:nvSpPr>
      <xdr:spPr bwMode="auto">
        <a:xfrm>
          <a:off x="3448050" y="1638300"/>
          <a:ext cx="733425" cy="17145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ru-RU" sz="8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Изоляция</a:t>
          </a:r>
        </a:p>
      </xdr:txBody>
    </xdr:sp>
    <xdr:clientData/>
  </xdr:twoCellAnchor>
  <xdr:twoCellAnchor>
    <xdr:from>
      <xdr:col>3</xdr:col>
      <xdr:colOff>457200</xdr:colOff>
      <xdr:row>8</xdr:row>
      <xdr:rowOff>9525</xdr:rowOff>
    </xdr:from>
    <xdr:to>
      <xdr:col>3</xdr:col>
      <xdr:colOff>552450</xdr:colOff>
      <xdr:row>9</xdr:row>
      <xdr:rowOff>266700</xdr:rowOff>
    </xdr:to>
    <xdr:sp macro="" textlink="">
      <xdr:nvSpPr>
        <xdr:cNvPr id="3085" name="Line 13"/>
        <xdr:cNvSpPr>
          <a:spLocks noChangeShapeType="1"/>
        </xdr:cNvSpPr>
      </xdr:nvSpPr>
      <xdr:spPr bwMode="auto">
        <a:xfrm>
          <a:off x="3133725" y="1304925"/>
          <a:ext cx="95250" cy="419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552450</xdr:colOff>
      <xdr:row>9</xdr:row>
      <xdr:rowOff>266700</xdr:rowOff>
    </xdr:from>
    <xdr:to>
      <xdr:col>4</xdr:col>
      <xdr:colOff>152400</xdr:colOff>
      <xdr:row>9</xdr:row>
      <xdr:rowOff>266700</xdr:rowOff>
    </xdr:to>
    <xdr:sp macro="" textlink="">
      <xdr:nvSpPr>
        <xdr:cNvPr id="3086" name="Line 14"/>
        <xdr:cNvSpPr>
          <a:spLocks noChangeShapeType="1"/>
        </xdr:cNvSpPr>
      </xdr:nvSpPr>
      <xdr:spPr bwMode="auto">
        <a:xfrm>
          <a:off x="3228975" y="172402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xpet-smeta.narod.ru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"/>
  <sheetViews>
    <sheetView workbookViewId="0">
      <selection activeCell="A4" sqref="A4"/>
    </sheetView>
  </sheetViews>
  <sheetFormatPr defaultRowHeight="12.75"/>
  <cols>
    <col min="1" max="1" width="35.42578125" customWidth="1"/>
    <col min="3" max="3" width="14.140625" customWidth="1"/>
    <col min="4" max="4" width="24" customWidth="1"/>
  </cols>
  <sheetData>
    <row r="1" spans="1:4">
      <c r="A1" s="27" t="s">
        <v>8</v>
      </c>
      <c r="B1" s="28"/>
      <c r="C1" s="29" t="s">
        <v>15</v>
      </c>
      <c r="D1" s="30" t="s">
        <v>18</v>
      </c>
    </row>
    <row r="2" spans="1:4">
      <c r="A2" s="31" t="s">
        <v>9</v>
      </c>
      <c r="B2" s="28"/>
      <c r="C2" s="29" t="s">
        <v>16</v>
      </c>
      <c r="D2" s="32" t="s">
        <v>17</v>
      </c>
    </row>
    <row r="3" spans="1:4">
      <c r="A3" s="31" t="s">
        <v>10</v>
      </c>
      <c r="B3" s="28"/>
      <c r="C3" s="29" t="s">
        <v>25</v>
      </c>
      <c r="D3" s="33">
        <v>39283</v>
      </c>
    </row>
    <row r="4" spans="1:4">
      <c r="A4" s="34" t="s">
        <v>19</v>
      </c>
    </row>
    <row r="5" spans="1:4">
      <c r="A5" s="34" t="s">
        <v>43</v>
      </c>
    </row>
  </sheetData>
  <phoneticPr fontId="2" type="noConversion"/>
  <hyperlinks>
    <hyperlink ref="A2" location="'Длина труб'!A1" display="Длина труб"/>
    <hyperlink ref="A3" location="'Круглые жб колодцы'!A1" display="Круглые ж/б колодцы"/>
    <hyperlink ref="D1" r:id="rId1"/>
    <hyperlink ref="A4" location="'Изоляция трубопроводов'!A1" display="Изоляция трубопроводов"/>
    <hyperlink ref="A5" location="'Прямоугольные камеры'!A1" display="Прямоугольные ж/б камеры"/>
  </hyperlinks>
  <pageMargins left="0.75" right="0.75" top="1" bottom="1" header="0.5" footer="0.5"/>
  <pageSetup paperSize="9" orientation="portrait" verticalDpi="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4"/>
  <sheetViews>
    <sheetView workbookViewId="0"/>
  </sheetViews>
  <sheetFormatPr defaultRowHeight="12.75"/>
  <cols>
    <col min="1" max="1" width="19" customWidth="1"/>
    <col min="2" max="2" width="8" bestFit="1" customWidth="1"/>
    <col min="3" max="10" width="6.85546875" customWidth="1"/>
    <col min="11" max="11" width="8" bestFit="1" customWidth="1"/>
    <col min="12" max="12" width="6.85546875" customWidth="1"/>
    <col min="13" max="29" width="6" customWidth="1"/>
  </cols>
  <sheetData>
    <row r="1" spans="1:12">
      <c r="A1" s="22" t="s">
        <v>12</v>
      </c>
      <c r="B1" s="6"/>
    </row>
    <row r="2" spans="1:12" ht="211.5" customHeight="1" thickBo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3.5" thickBot="1">
      <c r="A3" s="1"/>
      <c r="B3" s="2"/>
      <c r="C3" s="2"/>
      <c r="D3" s="2"/>
      <c r="E3" s="2"/>
      <c r="F3" s="2"/>
      <c r="G3" s="2"/>
      <c r="H3" s="2"/>
      <c r="I3" s="2"/>
      <c r="J3" s="2"/>
      <c r="K3" s="5" t="s">
        <v>7</v>
      </c>
      <c r="L3" s="2"/>
    </row>
    <row r="4" spans="1:12" ht="13.5" thickBot="1">
      <c r="A4" s="23" t="s">
        <v>32</v>
      </c>
      <c r="B4" s="11">
        <f>10.1+41.58</f>
        <v>51.68</v>
      </c>
      <c r="C4" s="11">
        <f>30.5+23.11</f>
        <v>53.61</v>
      </c>
      <c r="D4" s="11">
        <v>56.63</v>
      </c>
      <c r="E4" s="11">
        <f>18.45+100.95+74.13+54.33</f>
        <v>247.86</v>
      </c>
      <c r="F4" s="11">
        <v>433.82</v>
      </c>
      <c r="G4" s="11">
        <v>70.78</v>
      </c>
      <c r="H4" s="11">
        <v>90.13</v>
      </c>
      <c r="I4" s="11">
        <v>11.7</v>
      </c>
      <c r="J4" s="11">
        <v>60.79</v>
      </c>
      <c r="K4" s="12">
        <f>SUM(B4:J4)</f>
        <v>1077</v>
      </c>
    </row>
    <row r="5" spans="1:12">
      <c r="A5" s="24" t="s">
        <v>0</v>
      </c>
      <c r="B5" s="13">
        <v>1</v>
      </c>
      <c r="C5" s="13">
        <v>1</v>
      </c>
      <c r="D5" s="13">
        <v>1</v>
      </c>
      <c r="E5" s="13">
        <v>1</v>
      </c>
      <c r="F5" s="13">
        <v>1</v>
      </c>
      <c r="G5" s="13">
        <v>1</v>
      </c>
      <c r="H5" s="13">
        <v>1</v>
      </c>
      <c r="I5" s="13">
        <v>1</v>
      </c>
      <c r="J5" s="13">
        <v>1</v>
      </c>
      <c r="K5" s="14"/>
    </row>
    <row r="6" spans="1:12">
      <c r="A6" s="25" t="s">
        <v>1</v>
      </c>
      <c r="B6" s="15">
        <v>2</v>
      </c>
      <c r="C6" s="15">
        <v>2</v>
      </c>
      <c r="D6" s="15">
        <v>2</v>
      </c>
      <c r="E6" s="15">
        <v>2</v>
      </c>
      <c r="F6" s="15">
        <v>2</v>
      </c>
      <c r="G6" s="15">
        <v>2</v>
      </c>
      <c r="H6" s="15">
        <v>2</v>
      </c>
      <c r="I6" s="15">
        <v>2</v>
      </c>
      <c r="J6" s="15">
        <v>2</v>
      </c>
      <c r="K6" s="16"/>
    </row>
    <row r="7" spans="1:12" ht="13.5" thickBot="1">
      <c r="A7" s="4" t="s">
        <v>3</v>
      </c>
      <c r="B7" s="17">
        <f>ROUND(SQRT(B4^2+(B6-B5)^2),2)</f>
        <v>51.69</v>
      </c>
      <c r="C7" s="17">
        <f t="shared" ref="C7:J7" si="0">ROUND(SQRT(C4^2+(C6-C5)^2),2)</f>
        <v>53.62</v>
      </c>
      <c r="D7" s="17">
        <f t="shared" si="0"/>
        <v>56.64</v>
      </c>
      <c r="E7" s="17">
        <f t="shared" si="0"/>
        <v>247.86</v>
      </c>
      <c r="F7" s="17">
        <f t="shared" si="0"/>
        <v>433.82</v>
      </c>
      <c r="G7" s="17">
        <f t="shared" si="0"/>
        <v>70.790000000000006</v>
      </c>
      <c r="H7" s="17">
        <f t="shared" si="0"/>
        <v>90.14</v>
      </c>
      <c r="I7" s="17">
        <f t="shared" si="0"/>
        <v>11.74</v>
      </c>
      <c r="J7" s="17">
        <f t="shared" si="0"/>
        <v>60.8</v>
      </c>
      <c r="K7" s="18">
        <f>SUM(B7:J7)</f>
        <v>1077.0999999999999</v>
      </c>
    </row>
    <row r="8" spans="1:12">
      <c r="A8" s="24" t="s">
        <v>14</v>
      </c>
      <c r="B8" s="19">
        <v>1.74</v>
      </c>
      <c r="C8" s="19">
        <v>11.94</v>
      </c>
      <c r="D8" s="19">
        <v>21.2</v>
      </c>
      <c r="E8" s="19">
        <v>2.46</v>
      </c>
      <c r="F8" s="19">
        <v>1.84</v>
      </c>
      <c r="G8" s="19">
        <v>1.41</v>
      </c>
      <c r="H8" s="19">
        <v>7.77</v>
      </c>
      <c r="I8" s="19">
        <v>2.5</v>
      </c>
      <c r="J8" s="19">
        <v>1.75</v>
      </c>
      <c r="K8" s="14"/>
    </row>
    <row r="9" spans="1:12" ht="13.5" thickBot="1">
      <c r="A9" s="3" t="s">
        <v>3</v>
      </c>
      <c r="B9" s="20">
        <f>ROUND(B4+B4*B8/1000,2)</f>
        <v>51.77</v>
      </c>
      <c r="C9" s="20">
        <f t="shared" ref="C9:J9" si="1">ROUND(C4+C4*C8/1000,2)</f>
        <v>54.25</v>
      </c>
      <c r="D9" s="20">
        <f t="shared" si="1"/>
        <v>57.83</v>
      </c>
      <c r="E9" s="20">
        <f t="shared" si="1"/>
        <v>248.47</v>
      </c>
      <c r="F9" s="20">
        <f t="shared" si="1"/>
        <v>434.62</v>
      </c>
      <c r="G9" s="20">
        <f t="shared" si="1"/>
        <v>70.88</v>
      </c>
      <c r="H9" s="20">
        <f t="shared" si="1"/>
        <v>90.83</v>
      </c>
      <c r="I9" s="20">
        <f t="shared" si="1"/>
        <v>11.73</v>
      </c>
      <c r="J9" s="20">
        <f t="shared" si="1"/>
        <v>60.9</v>
      </c>
      <c r="K9" s="21">
        <f>SUM(B9:J9)</f>
        <v>1081.2800000000002</v>
      </c>
    </row>
    <row r="10" spans="1:12">
      <c r="A10" s="24" t="s">
        <v>13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4"/>
    </row>
    <row r="11" spans="1:12" ht="13.5" thickBot="1">
      <c r="A11" s="3" t="s">
        <v>3</v>
      </c>
      <c r="B11" s="20">
        <f>ROUND(B4+B4*B10/100,2)</f>
        <v>51.68</v>
      </c>
      <c r="C11" s="20">
        <f t="shared" ref="C11:J11" si="2">ROUND(C4+C4*C10/100,2)</f>
        <v>53.61</v>
      </c>
      <c r="D11" s="20">
        <f t="shared" si="2"/>
        <v>56.63</v>
      </c>
      <c r="E11" s="20">
        <f t="shared" si="2"/>
        <v>247.86</v>
      </c>
      <c r="F11" s="20">
        <f t="shared" si="2"/>
        <v>433.82</v>
      </c>
      <c r="G11" s="20">
        <f t="shared" si="2"/>
        <v>70.78</v>
      </c>
      <c r="H11" s="20">
        <f t="shared" si="2"/>
        <v>90.13</v>
      </c>
      <c r="I11" s="20">
        <f t="shared" si="2"/>
        <v>11.7</v>
      </c>
      <c r="J11" s="20">
        <f t="shared" si="2"/>
        <v>60.79</v>
      </c>
      <c r="K11" s="21">
        <f>SUM(B11:J11)</f>
        <v>1077</v>
      </c>
    </row>
    <row r="12" spans="1:12" ht="13.5" thickBot="1"/>
    <row r="13" spans="1:12">
      <c r="A13" s="24" t="s">
        <v>13</v>
      </c>
      <c r="B13" s="42" t="s">
        <v>23</v>
      </c>
    </row>
    <row r="14" spans="1:12" ht="13.5" thickBot="1">
      <c r="A14" s="3" t="s">
        <v>3</v>
      </c>
      <c r="B14" s="42" t="s">
        <v>24</v>
      </c>
    </row>
  </sheetData>
  <phoneticPr fontId="2" type="noConversion"/>
  <hyperlinks>
    <hyperlink ref="A1" location="Оглавление!A1" display="Оглавление"/>
  </hyperlinks>
  <pageMargins left="0.75" right="0.75" top="1" bottom="1" header="0.5" footer="0.5"/>
  <pageSetup paperSize="9" orientation="portrait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8"/>
  <sheetViews>
    <sheetView workbookViewId="0"/>
  </sheetViews>
  <sheetFormatPr defaultRowHeight="12.75"/>
  <cols>
    <col min="1" max="1" width="21.42578125" customWidth="1"/>
    <col min="2" max="8" width="6.7109375" customWidth="1"/>
  </cols>
  <sheetData>
    <row r="1" spans="1:9">
      <c r="A1" s="22" t="s">
        <v>12</v>
      </c>
      <c r="B1" s="6"/>
    </row>
    <row r="7" spans="1:9" ht="138.75" customHeight="1" thickBot="1"/>
    <row r="8" spans="1:9" ht="13.5" thickBot="1">
      <c r="A8" s="58" t="s">
        <v>34</v>
      </c>
      <c r="B8" s="59">
        <v>1</v>
      </c>
      <c r="C8" s="59">
        <v>2</v>
      </c>
      <c r="D8" s="59">
        <v>3</v>
      </c>
      <c r="E8" s="59">
        <v>4</v>
      </c>
      <c r="F8" s="59">
        <v>5</v>
      </c>
      <c r="G8" s="59">
        <v>6</v>
      </c>
      <c r="H8" s="60">
        <v>7</v>
      </c>
      <c r="I8" s="53" t="s">
        <v>7</v>
      </c>
    </row>
    <row r="9" spans="1:9">
      <c r="A9" s="54" t="s">
        <v>4</v>
      </c>
      <c r="B9" s="55">
        <v>2</v>
      </c>
      <c r="C9" s="55">
        <v>1.5</v>
      </c>
      <c r="D9" s="55"/>
      <c r="E9" s="55"/>
      <c r="F9" s="55"/>
      <c r="G9" s="55"/>
      <c r="H9" s="56"/>
      <c r="I9" s="44"/>
    </row>
    <row r="10" spans="1:9">
      <c r="A10" s="26" t="s">
        <v>5</v>
      </c>
      <c r="B10" s="7">
        <v>2.5</v>
      </c>
      <c r="C10" s="7">
        <v>2.5</v>
      </c>
      <c r="D10" s="7"/>
      <c r="E10" s="7"/>
      <c r="F10" s="7"/>
      <c r="G10" s="7"/>
      <c r="H10" s="46"/>
      <c r="I10" s="45"/>
    </row>
    <row r="11" spans="1:9">
      <c r="A11" s="26" t="s">
        <v>33</v>
      </c>
      <c r="B11" s="50">
        <v>3</v>
      </c>
      <c r="C11" s="50">
        <v>1</v>
      </c>
      <c r="D11" s="50"/>
      <c r="E11" s="50"/>
      <c r="F11" s="50"/>
      <c r="G11" s="50"/>
      <c r="H11" s="51"/>
      <c r="I11" s="45"/>
    </row>
    <row r="12" spans="1:9">
      <c r="A12" s="8" t="s">
        <v>6</v>
      </c>
      <c r="B12" s="9">
        <f>B9^2/4*B10*3.14</f>
        <v>7.8500000000000005</v>
      </c>
      <c r="C12" s="9">
        <f t="shared" ref="C12:H12" si="0">C9^2/4*C10*3.14</f>
        <v>4.4156250000000004</v>
      </c>
      <c r="D12" s="9">
        <f t="shared" si="0"/>
        <v>0</v>
      </c>
      <c r="E12" s="9">
        <f t="shared" si="0"/>
        <v>0</v>
      </c>
      <c r="F12" s="9">
        <f t="shared" si="0"/>
        <v>0</v>
      </c>
      <c r="G12" s="9">
        <f t="shared" si="0"/>
        <v>0</v>
      </c>
      <c r="H12" s="52">
        <f t="shared" si="0"/>
        <v>0</v>
      </c>
      <c r="I12" s="49">
        <f t="shared" ref="I12:I17" si="1">SUM(B12:H12)</f>
        <v>12.265625</v>
      </c>
    </row>
    <row r="13" spans="1:9">
      <c r="A13" s="8" t="s">
        <v>40</v>
      </c>
      <c r="B13" s="9">
        <f>3.14*B9*B10</f>
        <v>15.700000000000001</v>
      </c>
      <c r="C13" s="9">
        <f t="shared" ref="C13:H13" si="2">3.14*C9*C10</f>
        <v>11.775</v>
      </c>
      <c r="D13" s="9">
        <f t="shared" si="2"/>
        <v>0</v>
      </c>
      <c r="E13" s="9">
        <f t="shared" si="2"/>
        <v>0</v>
      </c>
      <c r="F13" s="9">
        <f t="shared" si="2"/>
        <v>0</v>
      </c>
      <c r="G13" s="9">
        <f t="shared" si="2"/>
        <v>0</v>
      </c>
      <c r="H13" s="52">
        <f t="shared" si="2"/>
        <v>0</v>
      </c>
      <c r="I13" s="49">
        <f t="shared" si="1"/>
        <v>27.475000000000001</v>
      </c>
    </row>
    <row r="14" spans="1:9">
      <c r="A14" s="8" t="s">
        <v>39</v>
      </c>
      <c r="B14" s="9">
        <f>B9^2/4*3.14</f>
        <v>3.14</v>
      </c>
      <c r="C14" s="9">
        <f t="shared" ref="C14:H14" si="3">C9^2/4*3.14</f>
        <v>1.7662500000000001</v>
      </c>
      <c r="D14" s="9">
        <f t="shared" si="3"/>
        <v>0</v>
      </c>
      <c r="E14" s="9">
        <f t="shared" si="3"/>
        <v>0</v>
      </c>
      <c r="F14" s="9">
        <f t="shared" si="3"/>
        <v>0</v>
      </c>
      <c r="G14" s="9">
        <f t="shared" si="3"/>
        <v>0</v>
      </c>
      <c r="H14" s="52">
        <f t="shared" si="3"/>
        <v>0</v>
      </c>
      <c r="I14" s="49">
        <f t="shared" si="1"/>
        <v>4.90625</v>
      </c>
    </row>
    <row r="15" spans="1:9">
      <c r="A15" s="8" t="s">
        <v>36</v>
      </c>
      <c r="B15" s="61">
        <f>B9^2/4*B10*3.14*B11</f>
        <v>23.55</v>
      </c>
      <c r="C15" s="61">
        <f t="shared" ref="C15:H15" si="4">C9^2/4*C10*3.14*C11</f>
        <v>4.4156250000000004</v>
      </c>
      <c r="D15" s="61">
        <f t="shared" si="4"/>
        <v>0</v>
      </c>
      <c r="E15" s="61">
        <f t="shared" si="4"/>
        <v>0</v>
      </c>
      <c r="F15" s="61">
        <f t="shared" si="4"/>
        <v>0</v>
      </c>
      <c r="G15" s="61">
        <f t="shared" si="4"/>
        <v>0</v>
      </c>
      <c r="H15" s="62">
        <f t="shared" si="4"/>
        <v>0</v>
      </c>
      <c r="I15" s="63">
        <f t="shared" si="1"/>
        <v>27.965625000000003</v>
      </c>
    </row>
    <row r="16" spans="1:9">
      <c r="A16" s="8" t="s">
        <v>38</v>
      </c>
      <c r="B16" s="61">
        <f>3.14*B9*B10*B11</f>
        <v>47.1</v>
      </c>
      <c r="C16" s="61">
        <f t="shared" ref="C16:H16" si="5">3.14*C9*C10*C11</f>
        <v>11.775</v>
      </c>
      <c r="D16" s="61">
        <f t="shared" si="5"/>
        <v>0</v>
      </c>
      <c r="E16" s="61">
        <f t="shared" si="5"/>
        <v>0</v>
      </c>
      <c r="F16" s="61">
        <f t="shared" si="5"/>
        <v>0</v>
      </c>
      <c r="G16" s="61">
        <f t="shared" si="5"/>
        <v>0</v>
      </c>
      <c r="H16" s="62">
        <f t="shared" si="5"/>
        <v>0</v>
      </c>
      <c r="I16" s="63">
        <f t="shared" si="1"/>
        <v>58.875</v>
      </c>
    </row>
    <row r="17" spans="1:9">
      <c r="A17" s="8" t="s">
        <v>37</v>
      </c>
      <c r="B17" s="61">
        <f>B9^2/4*3.14*B11</f>
        <v>9.42</v>
      </c>
      <c r="C17" s="61">
        <f t="shared" ref="C17:H17" si="6">C9^2/4*3.14*C11</f>
        <v>1.7662500000000001</v>
      </c>
      <c r="D17" s="61">
        <f t="shared" si="6"/>
        <v>0</v>
      </c>
      <c r="E17" s="61">
        <f t="shared" si="6"/>
        <v>0</v>
      </c>
      <c r="F17" s="61">
        <f t="shared" si="6"/>
        <v>0</v>
      </c>
      <c r="G17" s="61">
        <f t="shared" si="6"/>
        <v>0</v>
      </c>
      <c r="H17" s="62">
        <f t="shared" si="6"/>
        <v>0</v>
      </c>
      <c r="I17" s="63">
        <f t="shared" si="1"/>
        <v>11.186249999999999</v>
      </c>
    </row>
    <row r="18" spans="1:9">
      <c r="A18" s="26" t="s">
        <v>11</v>
      </c>
      <c r="B18" s="10">
        <v>0.5</v>
      </c>
      <c r="C18" s="10"/>
      <c r="D18" s="10"/>
      <c r="E18" s="10"/>
      <c r="F18" s="10"/>
      <c r="G18" s="10"/>
      <c r="H18" s="47"/>
      <c r="I18" s="48"/>
    </row>
    <row r="19" spans="1:9">
      <c r="A19" s="26" t="s">
        <v>35</v>
      </c>
      <c r="B19" s="10">
        <v>0.1</v>
      </c>
      <c r="C19" s="10"/>
      <c r="D19" s="10"/>
      <c r="E19" s="10"/>
      <c r="F19" s="10"/>
      <c r="G19" s="10"/>
      <c r="H19" s="47"/>
      <c r="I19" s="48"/>
    </row>
    <row r="20" spans="1:9">
      <c r="A20" s="8" t="s">
        <v>41</v>
      </c>
      <c r="B20" s="9">
        <f>(B18*2+B9)^2/4*3.14-(B9)^2/4*3.14</f>
        <v>3.9250000000000003</v>
      </c>
      <c r="C20" s="9">
        <f t="shared" ref="C20:H20" si="7">(C18*2+C9)^2/4*3.14-(C9)^2/4*3.14</f>
        <v>0</v>
      </c>
      <c r="D20" s="9">
        <f t="shared" si="7"/>
        <v>0</v>
      </c>
      <c r="E20" s="9">
        <f t="shared" si="7"/>
        <v>0</v>
      </c>
      <c r="F20" s="9">
        <f t="shared" si="7"/>
        <v>0</v>
      </c>
      <c r="G20" s="9">
        <f t="shared" si="7"/>
        <v>0</v>
      </c>
      <c r="H20" s="52">
        <f t="shared" si="7"/>
        <v>0</v>
      </c>
      <c r="I20" s="49">
        <f>SUM(B20:H20)</f>
        <v>3.9250000000000003</v>
      </c>
    </row>
    <row r="21" spans="1:9">
      <c r="A21" s="8" t="s">
        <v>42</v>
      </c>
      <c r="B21" s="9">
        <f>B20*B19</f>
        <v>0.39250000000000007</v>
      </c>
      <c r="C21" s="9">
        <f t="shared" ref="C21:H21" si="8">C20*C19</f>
        <v>0</v>
      </c>
      <c r="D21" s="9">
        <f t="shared" si="8"/>
        <v>0</v>
      </c>
      <c r="E21" s="9">
        <f t="shared" si="8"/>
        <v>0</v>
      </c>
      <c r="F21" s="9">
        <f t="shared" si="8"/>
        <v>0</v>
      </c>
      <c r="G21" s="9">
        <f t="shared" si="8"/>
        <v>0</v>
      </c>
      <c r="H21" s="52">
        <f t="shared" si="8"/>
        <v>0</v>
      </c>
      <c r="I21" s="49">
        <f>SUM(B21:H21)</f>
        <v>0.39250000000000007</v>
      </c>
    </row>
    <row r="22" spans="1:9">
      <c r="A22" s="8" t="s">
        <v>58</v>
      </c>
      <c r="B22" s="61">
        <f>B20*B11</f>
        <v>11.775</v>
      </c>
      <c r="C22" s="61">
        <f t="shared" ref="C22:H22" si="9">C20*C11</f>
        <v>0</v>
      </c>
      <c r="D22" s="61">
        <f t="shared" si="9"/>
        <v>0</v>
      </c>
      <c r="E22" s="61">
        <f t="shared" si="9"/>
        <v>0</v>
      </c>
      <c r="F22" s="61">
        <f t="shared" si="9"/>
        <v>0</v>
      </c>
      <c r="G22" s="61">
        <f t="shared" si="9"/>
        <v>0</v>
      </c>
      <c r="H22" s="62">
        <f t="shared" si="9"/>
        <v>0</v>
      </c>
      <c r="I22" s="63">
        <f>SUM(B22:H22)</f>
        <v>11.775</v>
      </c>
    </row>
    <row r="23" spans="1:9">
      <c r="A23" s="8" t="s">
        <v>59</v>
      </c>
      <c r="B23" s="61">
        <f>B21*B11</f>
        <v>1.1775000000000002</v>
      </c>
      <c r="C23" s="61">
        <f t="shared" ref="C23:H23" si="10">C21*C11</f>
        <v>0</v>
      </c>
      <c r="D23" s="61">
        <f t="shared" si="10"/>
        <v>0</v>
      </c>
      <c r="E23" s="61">
        <f t="shared" si="10"/>
        <v>0</v>
      </c>
      <c r="F23" s="61">
        <f t="shared" si="10"/>
        <v>0</v>
      </c>
      <c r="G23" s="61">
        <f t="shared" si="10"/>
        <v>0</v>
      </c>
      <c r="H23" s="62">
        <f t="shared" si="10"/>
        <v>0</v>
      </c>
      <c r="I23" s="63">
        <f>SUM(B23:H23)</f>
        <v>1.1775000000000002</v>
      </c>
    </row>
    <row r="27" spans="1:9">
      <c r="A27" s="26" t="s">
        <v>5</v>
      </c>
      <c r="B27" s="42" t="s">
        <v>23</v>
      </c>
    </row>
    <row r="28" spans="1:9">
      <c r="A28" s="8" t="s">
        <v>6</v>
      </c>
      <c r="B28" s="42" t="s">
        <v>24</v>
      </c>
    </row>
  </sheetData>
  <phoneticPr fontId="2" type="noConversion"/>
  <hyperlinks>
    <hyperlink ref="A1" location="Оглавление!A1" display="Оглавление"/>
  </hyperlinks>
  <pageMargins left="0.75" right="0.75" top="1" bottom="1" header="0.5" footer="0.5"/>
  <pageSetup paperSize="9" orientation="portrait" horizontalDpi="300" verticalDpi="3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B21" sqref="B21"/>
    </sheetView>
  </sheetViews>
  <sheetFormatPr defaultRowHeight="12.75"/>
  <cols>
    <col min="1" max="1" width="21.42578125" customWidth="1"/>
    <col min="2" max="8" width="6.7109375" customWidth="1"/>
  </cols>
  <sheetData>
    <row r="1" spans="1:9">
      <c r="A1" s="22" t="s">
        <v>12</v>
      </c>
      <c r="B1" s="6"/>
    </row>
    <row r="7" spans="1:9" ht="138.75" customHeight="1" thickBot="1"/>
    <row r="8" spans="1:9" ht="13.5" thickBot="1">
      <c r="A8" s="58" t="s">
        <v>34</v>
      </c>
      <c r="B8" s="59">
        <v>1</v>
      </c>
      <c r="C8" s="59">
        <v>2</v>
      </c>
      <c r="D8" s="59">
        <v>3</v>
      </c>
      <c r="E8" s="59">
        <v>4</v>
      </c>
      <c r="F8" s="59">
        <v>5</v>
      </c>
      <c r="G8" s="59">
        <v>6</v>
      </c>
      <c r="H8" s="60">
        <v>7</v>
      </c>
      <c r="I8" s="53" t="s">
        <v>7</v>
      </c>
    </row>
    <row r="9" spans="1:9">
      <c r="A9" s="54" t="s">
        <v>44</v>
      </c>
      <c r="B9" s="55">
        <v>3.5</v>
      </c>
      <c r="C9" s="55"/>
      <c r="D9" s="55"/>
      <c r="E9" s="55"/>
      <c r="F9" s="55"/>
      <c r="G9" s="55"/>
      <c r="H9" s="56"/>
      <c r="I9" s="44"/>
    </row>
    <row r="10" spans="1:9">
      <c r="A10" s="54" t="s">
        <v>45</v>
      </c>
      <c r="B10" s="55">
        <v>2.5</v>
      </c>
      <c r="C10" s="55"/>
      <c r="D10" s="55"/>
      <c r="E10" s="55"/>
      <c r="F10" s="55"/>
      <c r="G10" s="55"/>
      <c r="H10" s="56"/>
      <c r="I10" s="57"/>
    </row>
    <row r="11" spans="1:9">
      <c r="A11" s="26" t="s">
        <v>46</v>
      </c>
      <c r="B11" s="7">
        <v>2.5</v>
      </c>
      <c r="C11" s="7"/>
      <c r="D11" s="7"/>
      <c r="E11" s="7"/>
      <c r="F11" s="7"/>
      <c r="G11" s="7"/>
      <c r="H11" s="46"/>
      <c r="I11" s="45"/>
    </row>
    <row r="12" spans="1:9">
      <c r="A12" s="26" t="s">
        <v>47</v>
      </c>
      <c r="B12" s="50">
        <v>1</v>
      </c>
      <c r="C12" s="50"/>
      <c r="D12" s="50"/>
      <c r="E12" s="50"/>
      <c r="F12" s="50"/>
      <c r="G12" s="50"/>
      <c r="H12" s="51"/>
      <c r="I12" s="45"/>
    </row>
    <row r="13" spans="1:9">
      <c r="A13" s="8" t="s">
        <v>48</v>
      </c>
      <c r="B13" s="9">
        <f>B9*B10*B11</f>
        <v>21.875</v>
      </c>
      <c r="C13" s="9">
        <f t="shared" ref="C13:H13" si="0">C9*C10*C11</f>
        <v>0</v>
      </c>
      <c r="D13" s="9">
        <f t="shared" si="0"/>
        <v>0</v>
      </c>
      <c r="E13" s="9">
        <f t="shared" si="0"/>
        <v>0</v>
      </c>
      <c r="F13" s="9">
        <f t="shared" si="0"/>
        <v>0</v>
      </c>
      <c r="G13" s="9">
        <f t="shared" si="0"/>
        <v>0</v>
      </c>
      <c r="H13" s="9">
        <f t="shared" si="0"/>
        <v>0</v>
      </c>
      <c r="I13" s="49">
        <f t="shared" ref="I13:I18" si="1">SUM(B13:H13)</f>
        <v>21.875</v>
      </c>
    </row>
    <row r="14" spans="1:9">
      <c r="A14" s="8" t="s">
        <v>49</v>
      </c>
      <c r="B14" s="9">
        <f>(B9*2+B10*2)*B11</f>
        <v>30</v>
      </c>
      <c r="C14" s="9">
        <f t="shared" ref="C14:H14" si="2">(C9*2+C10*2)*C11</f>
        <v>0</v>
      </c>
      <c r="D14" s="9">
        <f t="shared" si="2"/>
        <v>0</v>
      </c>
      <c r="E14" s="9">
        <f t="shared" si="2"/>
        <v>0</v>
      </c>
      <c r="F14" s="9">
        <f t="shared" si="2"/>
        <v>0</v>
      </c>
      <c r="G14" s="9">
        <f t="shared" si="2"/>
        <v>0</v>
      </c>
      <c r="H14" s="9">
        <f t="shared" si="2"/>
        <v>0</v>
      </c>
      <c r="I14" s="49">
        <f t="shared" si="1"/>
        <v>30</v>
      </c>
    </row>
    <row r="15" spans="1:9">
      <c r="A15" s="8" t="s">
        <v>50</v>
      </c>
      <c r="B15" s="9">
        <f>B9*B10</f>
        <v>8.75</v>
      </c>
      <c r="C15" s="9">
        <f t="shared" ref="C15:H15" si="3">C9*C10</f>
        <v>0</v>
      </c>
      <c r="D15" s="9">
        <f t="shared" si="3"/>
        <v>0</v>
      </c>
      <c r="E15" s="9">
        <f t="shared" si="3"/>
        <v>0</v>
      </c>
      <c r="F15" s="9">
        <f t="shared" si="3"/>
        <v>0</v>
      </c>
      <c r="G15" s="9">
        <f t="shared" si="3"/>
        <v>0</v>
      </c>
      <c r="H15" s="9">
        <f t="shared" si="3"/>
        <v>0</v>
      </c>
      <c r="I15" s="49">
        <f t="shared" si="1"/>
        <v>8.75</v>
      </c>
    </row>
    <row r="16" spans="1:9">
      <c r="A16" s="8" t="s">
        <v>51</v>
      </c>
      <c r="B16" s="61">
        <f>B13*B12</f>
        <v>21.875</v>
      </c>
      <c r="C16" s="61">
        <f t="shared" ref="C16:H16" si="4">C13*C12</f>
        <v>0</v>
      </c>
      <c r="D16" s="61">
        <f t="shared" si="4"/>
        <v>0</v>
      </c>
      <c r="E16" s="61">
        <f t="shared" si="4"/>
        <v>0</v>
      </c>
      <c r="F16" s="61">
        <f t="shared" si="4"/>
        <v>0</v>
      </c>
      <c r="G16" s="61">
        <f t="shared" si="4"/>
        <v>0</v>
      </c>
      <c r="H16" s="61">
        <f t="shared" si="4"/>
        <v>0</v>
      </c>
      <c r="I16" s="63">
        <f t="shared" si="1"/>
        <v>21.875</v>
      </c>
    </row>
    <row r="17" spans="1:9">
      <c r="A17" s="8" t="s">
        <v>52</v>
      </c>
      <c r="B17" s="61">
        <f>B14*B12</f>
        <v>30</v>
      </c>
      <c r="C17" s="61">
        <f t="shared" ref="C17:H17" si="5">C14*C12</f>
        <v>0</v>
      </c>
      <c r="D17" s="61">
        <f t="shared" si="5"/>
        <v>0</v>
      </c>
      <c r="E17" s="61">
        <f t="shared" si="5"/>
        <v>0</v>
      </c>
      <c r="F17" s="61">
        <f t="shared" si="5"/>
        <v>0</v>
      </c>
      <c r="G17" s="61">
        <f t="shared" si="5"/>
        <v>0</v>
      </c>
      <c r="H17" s="61">
        <f t="shared" si="5"/>
        <v>0</v>
      </c>
      <c r="I17" s="63">
        <f t="shared" si="1"/>
        <v>30</v>
      </c>
    </row>
    <row r="18" spans="1:9">
      <c r="A18" s="8" t="s">
        <v>53</v>
      </c>
      <c r="B18" s="61">
        <f>B15*B12</f>
        <v>8.75</v>
      </c>
      <c r="C18" s="61">
        <f t="shared" ref="C18:H18" si="6">C15*C12</f>
        <v>0</v>
      </c>
      <c r="D18" s="61">
        <f t="shared" si="6"/>
        <v>0</v>
      </c>
      <c r="E18" s="61">
        <f t="shared" si="6"/>
        <v>0</v>
      </c>
      <c r="F18" s="61">
        <f t="shared" si="6"/>
        <v>0</v>
      </c>
      <c r="G18" s="61">
        <f t="shared" si="6"/>
        <v>0</v>
      </c>
      <c r="H18" s="61">
        <f t="shared" si="6"/>
        <v>0</v>
      </c>
      <c r="I18" s="63">
        <f t="shared" si="1"/>
        <v>8.75</v>
      </c>
    </row>
    <row r="19" spans="1:9">
      <c r="A19" s="26" t="s">
        <v>11</v>
      </c>
      <c r="B19" s="10">
        <v>0.5</v>
      </c>
      <c r="C19" s="10"/>
      <c r="D19" s="10"/>
      <c r="E19" s="10"/>
      <c r="F19" s="10"/>
      <c r="G19" s="10"/>
      <c r="H19" s="47"/>
      <c r="I19" s="48"/>
    </row>
    <row r="20" spans="1:9">
      <c r="A20" s="26" t="s">
        <v>35</v>
      </c>
      <c r="B20" s="10">
        <v>0.1</v>
      </c>
      <c r="C20" s="10"/>
      <c r="D20" s="10"/>
      <c r="E20" s="10"/>
      <c r="F20" s="10"/>
      <c r="G20" s="10"/>
      <c r="H20" s="47"/>
      <c r="I20" s="48"/>
    </row>
    <row r="21" spans="1:9">
      <c r="A21" s="8" t="s">
        <v>54</v>
      </c>
      <c r="B21" s="9">
        <f>(B9*2+B10*2+B19*4)*B19</f>
        <v>7</v>
      </c>
      <c r="C21" s="9">
        <f t="shared" ref="C21:H21" si="7">(C9*2+C10*2+C19*4)*C19</f>
        <v>0</v>
      </c>
      <c r="D21" s="9">
        <f t="shared" si="7"/>
        <v>0</v>
      </c>
      <c r="E21" s="9">
        <f t="shared" si="7"/>
        <v>0</v>
      </c>
      <c r="F21" s="9">
        <f t="shared" si="7"/>
        <v>0</v>
      </c>
      <c r="G21" s="9">
        <f t="shared" si="7"/>
        <v>0</v>
      </c>
      <c r="H21" s="9">
        <f t="shared" si="7"/>
        <v>0</v>
      </c>
      <c r="I21" s="49">
        <f>SUM(B21:H21)</f>
        <v>7</v>
      </c>
    </row>
    <row r="22" spans="1:9">
      <c r="A22" s="8" t="s">
        <v>55</v>
      </c>
      <c r="B22" s="9">
        <f t="shared" ref="B22:H22" si="8">B21*B20</f>
        <v>0.70000000000000007</v>
      </c>
      <c r="C22" s="9">
        <f t="shared" si="8"/>
        <v>0</v>
      </c>
      <c r="D22" s="9">
        <f t="shared" si="8"/>
        <v>0</v>
      </c>
      <c r="E22" s="9">
        <f t="shared" si="8"/>
        <v>0</v>
      </c>
      <c r="F22" s="9">
        <f t="shared" si="8"/>
        <v>0</v>
      </c>
      <c r="G22" s="9">
        <f t="shared" si="8"/>
        <v>0</v>
      </c>
      <c r="H22" s="9">
        <f t="shared" si="8"/>
        <v>0</v>
      </c>
      <c r="I22" s="49">
        <f>SUM(B22:H22)</f>
        <v>0.70000000000000007</v>
      </c>
    </row>
    <row r="23" spans="1:9">
      <c r="A23" s="8" t="s">
        <v>56</v>
      </c>
      <c r="B23" s="61">
        <f>B21*B12</f>
        <v>7</v>
      </c>
      <c r="C23" s="61">
        <f t="shared" ref="C23:H23" si="9">C21*C12</f>
        <v>0</v>
      </c>
      <c r="D23" s="61">
        <f t="shared" si="9"/>
        <v>0</v>
      </c>
      <c r="E23" s="61">
        <f t="shared" si="9"/>
        <v>0</v>
      </c>
      <c r="F23" s="61">
        <f t="shared" si="9"/>
        <v>0</v>
      </c>
      <c r="G23" s="61">
        <f t="shared" si="9"/>
        <v>0</v>
      </c>
      <c r="H23" s="61">
        <f t="shared" si="9"/>
        <v>0</v>
      </c>
      <c r="I23" s="63">
        <f>SUM(B23:H23)</f>
        <v>7</v>
      </c>
    </row>
    <row r="24" spans="1:9" ht="13.5" thickBot="1">
      <c r="A24" s="8" t="s">
        <v>57</v>
      </c>
      <c r="B24" s="61">
        <f>B22*B12</f>
        <v>0.70000000000000007</v>
      </c>
      <c r="C24" s="61">
        <f t="shared" ref="C24:H24" si="10">C22*C12</f>
        <v>0</v>
      </c>
      <c r="D24" s="61">
        <f t="shared" si="10"/>
        <v>0</v>
      </c>
      <c r="E24" s="61">
        <f t="shared" si="10"/>
        <v>0</v>
      </c>
      <c r="F24" s="61">
        <f t="shared" si="10"/>
        <v>0</v>
      </c>
      <c r="G24" s="61">
        <f t="shared" si="10"/>
        <v>0</v>
      </c>
      <c r="H24" s="61">
        <f t="shared" si="10"/>
        <v>0</v>
      </c>
      <c r="I24" s="64">
        <f>SUM(B24:H24)</f>
        <v>0.70000000000000007</v>
      </c>
    </row>
    <row r="28" spans="1:9">
      <c r="A28" s="26" t="s">
        <v>5</v>
      </c>
      <c r="B28" s="42" t="s">
        <v>23</v>
      </c>
    </row>
    <row r="29" spans="1:9">
      <c r="A29" s="8" t="s">
        <v>6</v>
      </c>
      <c r="B29" s="42" t="s">
        <v>24</v>
      </c>
    </row>
  </sheetData>
  <phoneticPr fontId="2" type="noConversion"/>
  <hyperlinks>
    <hyperlink ref="A1" location="Оглавление!A1" display="Оглавление"/>
  </hyperlinks>
  <pageMargins left="0.75" right="0.75" top="1" bottom="1" header="0.5" footer="0.5"/>
  <pageSetup paperSize="9" orientation="portrait" horizontalDpi="300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4"/>
  <sheetViews>
    <sheetView tabSelected="1" workbookViewId="0">
      <selection activeCell="I30" sqref="I30"/>
    </sheetView>
  </sheetViews>
  <sheetFormatPr defaultRowHeight="12.75"/>
  <cols>
    <col min="1" max="1" width="21.85546875" customWidth="1"/>
  </cols>
  <sheetData>
    <row r="1" spans="1:11">
      <c r="A1" s="22" t="s">
        <v>12</v>
      </c>
    </row>
    <row r="10" spans="1:11" ht="45" customHeight="1" thickBot="1"/>
    <row r="11" spans="1:11" ht="13.5" thickBot="1">
      <c r="A11" s="1"/>
      <c r="B11" s="2"/>
      <c r="C11" s="2"/>
      <c r="D11" s="2"/>
      <c r="E11" s="2"/>
      <c r="F11" s="2"/>
      <c r="G11" s="2"/>
      <c r="H11" s="2"/>
      <c r="I11" s="2"/>
      <c r="J11" s="2"/>
      <c r="K11" s="5" t="s">
        <v>7</v>
      </c>
    </row>
    <row r="12" spans="1:11" ht="13.5" thickBot="1">
      <c r="A12" s="23" t="s">
        <v>2</v>
      </c>
      <c r="B12" s="11">
        <v>190</v>
      </c>
      <c r="C12" s="11">
        <v>132</v>
      </c>
      <c r="D12" s="11">
        <v>1</v>
      </c>
      <c r="E12" s="11">
        <v>7</v>
      </c>
      <c r="F12" s="11">
        <v>14.5</v>
      </c>
      <c r="G12" s="11">
        <v>14.5</v>
      </c>
      <c r="H12" s="11">
        <v>190</v>
      </c>
      <c r="I12" s="11">
        <v>0</v>
      </c>
      <c r="J12" s="11">
        <v>0</v>
      </c>
      <c r="K12" s="12">
        <f>SUM(B12:J12)</f>
        <v>549</v>
      </c>
    </row>
    <row r="13" spans="1:11">
      <c r="A13" s="24" t="s">
        <v>20</v>
      </c>
      <c r="B13" s="13">
        <v>1.7999999999999999E-2</v>
      </c>
      <c r="C13" s="13">
        <v>2.5000000000000001E-2</v>
      </c>
      <c r="D13" s="13">
        <v>3.2000000000000001E-2</v>
      </c>
      <c r="E13" s="13">
        <v>3.7999999999999999E-2</v>
      </c>
      <c r="F13" s="13">
        <v>4.4999999999999998E-2</v>
      </c>
      <c r="G13" s="13">
        <v>5.7000000000000002E-2</v>
      </c>
      <c r="H13" s="13">
        <v>7.5999999999999998E-2</v>
      </c>
      <c r="I13" s="13">
        <v>0</v>
      </c>
      <c r="J13" s="13">
        <v>0</v>
      </c>
      <c r="K13" s="14"/>
    </row>
    <row r="14" spans="1:11">
      <c r="A14" s="25" t="s">
        <v>21</v>
      </c>
      <c r="B14" s="15">
        <v>4.8000000000000001E-2</v>
      </c>
      <c r="C14" s="15">
        <v>5.5E-2</v>
      </c>
      <c r="D14" s="15">
        <v>6.2E-2</v>
      </c>
      <c r="E14" s="15">
        <v>6.8000000000000005E-2</v>
      </c>
      <c r="F14" s="15">
        <v>7.4999999999999997E-2</v>
      </c>
      <c r="G14" s="15">
        <v>8.6999999999999994E-2</v>
      </c>
      <c r="H14" s="15">
        <v>0.106</v>
      </c>
      <c r="I14" s="15">
        <v>0</v>
      </c>
      <c r="J14" s="15">
        <v>0</v>
      </c>
      <c r="K14" s="16"/>
    </row>
    <row r="15" spans="1:11">
      <c r="A15" s="4" t="s">
        <v>26</v>
      </c>
      <c r="B15" s="17">
        <f>ROUND(PI()*B13^2/4,2)</f>
        <v>0</v>
      </c>
      <c r="C15" s="17">
        <f t="shared" ref="C15:J15" si="0">ROUND(PI()*C13^2/4,2)</f>
        <v>0</v>
      </c>
      <c r="D15" s="17">
        <f t="shared" si="0"/>
        <v>0</v>
      </c>
      <c r="E15" s="17">
        <f t="shared" si="0"/>
        <v>0</v>
      </c>
      <c r="F15" s="17">
        <f t="shared" si="0"/>
        <v>0</v>
      </c>
      <c r="G15" s="17">
        <f t="shared" si="0"/>
        <v>0</v>
      </c>
      <c r="H15" s="17">
        <f t="shared" si="0"/>
        <v>0</v>
      </c>
      <c r="I15" s="17">
        <f t="shared" si="0"/>
        <v>0</v>
      </c>
      <c r="J15" s="17">
        <f t="shared" si="0"/>
        <v>0</v>
      </c>
      <c r="K15" s="18"/>
    </row>
    <row r="16" spans="1:11">
      <c r="A16" s="4" t="s">
        <v>27</v>
      </c>
      <c r="B16" s="17">
        <f>ROUND(PI()*B14^2/4,2)</f>
        <v>0</v>
      </c>
      <c r="C16" s="17">
        <f t="shared" ref="C16:J17" si="1">ROUND(SQRT(C11^2+(C13-C12)^2),2)</f>
        <v>131.97999999999999</v>
      </c>
      <c r="D16" s="17">
        <f>ROUND(SQRT(D11^2+(D13-D12)^2),2)</f>
        <v>0.97</v>
      </c>
      <c r="E16" s="17">
        <f t="shared" si="1"/>
        <v>6.96</v>
      </c>
      <c r="F16" s="17">
        <f t="shared" si="1"/>
        <v>14.46</v>
      </c>
      <c r="G16" s="17">
        <f t="shared" si="1"/>
        <v>14.44</v>
      </c>
      <c r="H16" s="17">
        <f t="shared" si="1"/>
        <v>189.92</v>
      </c>
      <c r="I16" s="17">
        <f t="shared" si="1"/>
        <v>0</v>
      </c>
      <c r="J16" s="17">
        <f t="shared" si="1"/>
        <v>0</v>
      </c>
      <c r="K16" s="18"/>
    </row>
    <row r="17" spans="1:11">
      <c r="A17" s="35" t="s">
        <v>28</v>
      </c>
      <c r="B17" s="36">
        <f>B16-B15</f>
        <v>0</v>
      </c>
      <c r="C17" s="36">
        <f t="shared" si="1"/>
        <v>132</v>
      </c>
      <c r="D17" s="36">
        <f t="shared" si="1"/>
        <v>1</v>
      </c>
      <c r="E17" s="36">
        <f>ROUND(SQRT(E12^2+(E14-E13)^2),2)</f>
        <v>7</v>
      </c>
      <c r="F17" s="36">
        <f t="shared" si="1"/>
        <v>14.5</v>
      </c>
      <c r="G17" s="36">
        <f t="shared" si="1"/>
        <v>14.5</v>
      </c>
      <c r="H17" s="36">
        <f t="shared" si="1"/>
        <v>190</v>
      </c>
      <c r="I17" s="36">
        <f t="shared" si="1"/>
        <v>0</v>
      </c>
      <c r="J17" s="36">
        <f t="shared" si="1"/>
        <v>0</v>
      </c>
      <c r="K17" s="37">
        <f>SUM(B17:J17)</f>
        <v>359</v>
      </c>
    </row>
    <row r="18" spans="1:11">
      <c r="A18" s="4" t="s">
        <v>29</v>
      </c>
      <c r="B18" s="17">
        <f>ROUND(PI()*B13^2/4*B12,2)</f>
        <v>0.05</v>
      </c>
      <c r="C18" s="17">
        <f>ROUND(PI()*C13^2/4*C12,2)</f>
        <v>0.06</v>
      </c>
      <c r="D18" s="17">
        <f t="shared" ref="C18:J18" si="2">ROUND(PI()*D13^2/4*D12,2)</f>
        <v>0</v>
      </c>
      <c r="E18" s="17">
        <f t="shared" si="2"/>
        <v>0.01</v>
      </c>
      <c r="F18" s="17">
        <f t="shared" si="2"/>
        <v>0.02</v>
      </c>
      <c r="G18" s="17">
        <f t="shared" si="2"/>
        <v>0.04</v>
      </c>
      <c r="H18" s="17">
        <f t="shared" si="2"/>
        <v>0.86</v>
      </c>
      <c r="I18" s="17">
        <f t="shared" si="2"/>
        <v>0</v>
      </c>
      <c r="J18" s="17">
        <f t="shared" si="2"/>
        <v>0</v>
      </c>
      <c r="K18" s="18"/>
    </row>
    <row r="19" spans="1:11">
      <c r="A19" s="4" t="s">
        <v>30</v>
      </c>
      <c r="B19" s="17">
        <f>ROUND(PI()*B14^2/4*B12,2)</f>
        <v>0.34</v>
      </c>
      <c r="C19" s="17">
        <f>ROUND(PI()*C14^2/4*C12,2)</f>
        <v>0.31</v>
      </c>
      <c r="D19" s="17">
        <f>ROUND(PI()*D14^2/4*D12,2)</f>
        <v>0</v>
      </c>
      <c r="E19" s="17">
        <f t="shared" ref="C19:J19" si="3">ROUND(PI()*E14^2/4*E12,2)</f>
        <v>0.03</v>
      </c>
      <c r="F19" s="17">
        <f t="shared" si="3"/>
        <v>0.06</v>
      </c>
      <c r="G19" s="17">
        <f t="shared" si="3"/>
        <v>0.09</v>
      </c>
      <c r="H19" s="17">
        <f t="shared" si="3"/>
        <v>1.68</v>
      </c>
      <c r="I19" s="17">
        <f t="shared" si="3"/>
        <v>0</v>
      </c>
      <c r="J19" s="17">
        <f t="shared" si="3"/>
        <v>0</v>
      </c>
      <c r="K19" s="18"/>
    </row>
    <row r="20" spans="1:11" ht="13.5" thickBot="1">
      <c r="A20" s="38" t="s">
        <v>31</v>
      </c>
      <c r="B20" s="39">
        <f>B19-B18</f>
        <v>0.29000000000000004</v>
      </c>
      <c r="C20" s="39">
        <f>C19-C18</f>
        <v>0.25</v>
      </c>
      <c r="D20" s="39">
        <f t="shared" ref="C20:J20" si="4">D19-D18</f>
        <v>0</v>
      </c>
      <c r="E20" s="39">
        <f>E19-E18</f>
        <v>1.9999999999999997E-2</v>
      </c>
      <c r="F20" s="39">
        <f>F19-F18</f>
        <v>3.9999999999999994E-2</v>
      </c>
      <c r="G20" s="39">
        <f>G19-G18</f>
        <v>4.9999999999999996E-2</v>
      </c>
      <c r="H20" s="39">
        <f t="shared" si="4"/>
        <v>0.82</v>
      </c>
      <c r="I20" s="39">
        <f t="shared" si="4"/>
        <v>0</v>
      </c>
      <c r="J20" s="39">
        <f t="shared" si="4"/>
        <v>0</v>
      </c>
      <c r="K20" s="40">
        <f>SUM(B20:J20)</f>
        <v>1.4700000000000002</v>
      </c>
    </row>
    <row r="23" spans="1:11">
      <c r="A23" s="41" t="s">
        <v>21</v>
      </c>
      <c r="B23" s="42" t="s">
        <v>23</v>
      </c>
    </row>
    <row r="24" spans="1:11">
      <c r="A24" s="43" t="s">
        <v>22</v>
      </c>
      <c r="B24" s="42" t="s">
        <v>24</v>
      </c>
    </row>
  </sheetData>
  <phoneticPr fontId="2" type="noConversion"/>
  <hyperlinks>
    <hyperlink ref="A1" location="Оглавление!A1" display="Оглавление"/>
  </hyperlinks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Оглавление</vt:lpstr>
      <vt:lpstr>Длина труб</vt:lpstr>
      <vt:lpstr>Круглые жб колодцы</vt:lpstr>
      <vt:lpstr>Прямоугольные камеры</vt:lpstr>
      <vt:lpstr>Изоляция трубопроводов</vt:lpstr>
    </vt:vector>
  </TitlesOfParts>
  <Company>Дом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Пользователь</cp:lastModifiedBy>
  <dcterms:created xsi:type="dcterms:W3CDTF">2007-05-07T13:58:16Z</dcterms:created>
  <dcterms:modified xsi:type="dcterms:W3CDTF">2013-07-08T08:01:29Z</dcterms:modified>
</cp:coreProperties>
</file>