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0" i="3"/>
  <c r="H12"/>
  <c r="P15" s="1"/>
  <c r="P16"/>
  <c r="H21"/>
  <c r="H22" s="1"/>
  <c r="F14" l="1"/>
  <c r="H23"/>
  <c r="H14"/>
  <c r="O15" s="1"/>
  <c r="P17" l="1"/>
  <c r="P18" s="1"/>
  <c r="O16"/>
</calcChain>
</file>

<file path=xl/sharedStrings.xml><?xml version="1.0" encoding="utf-8"?>
<sst xmlns="http://schemas.openxmlformats.org/spreadsheetml/2006/main" count="56" uniqueCount="43">
  <si>
    <t>CMETA № 1</t>
  </si>
  <si>
    <t>0,4-20 кВ</t>
  </si>
  <si>
    <t>-</t>
  </si>
  <si>
    <t>на проектные работы</t>
  </si>
  <si>
    <t>35 кВ</t>
  </si>
  <si>
    <t>Наименование предприятия, здания, сооружения, стадии проектирования, этапа, вида проектных или изыскательских работ</t>
  </si>
  <si>
    <t>ТП-35/6-20 кВ; ТП 6-35/0,4 кВ; РТП, РП 6-20 кВ</t>
  </si>
  <si>
    <t>Наименование проектной (изыскательской) организации</t>
  </si>
  <si>
    <t>Наименование организации заказчика</t>
  </si>
  <si>
    <t>Сстр=</t>
  </si>
  <si>
    <t>№ 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</si>
  <si>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</si>
  <si>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</si>
  <si>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r>
      <t>Расчет стоимости: (a+bx) х K</t>
    </r>
    <r>
      <rPr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 xml:space="preserve"> или (объем строительно-монтажных работ) х проц.</t>
    </r>
  </si>
  <si>
    <t>Стоимость,       
руб</t>
  </si>
  <si>
    <t>х</t>
  </si>
  <si>
    <t xml:space="preserve"> тыс.руб. с НДС</t>
  </si>
  <si>
    <t>/</t>
  </si>
  <si>
    <t xml:space="preserve">100 или количество х цена </t>
  </si>
  <si>
    <t>Стоимость строительства 1 км в ценах на 1 квартал 2001 г.</t>
  </si>
  <si>
    <t>Укрупнённые показатели стоимости строительства электрических сетей 0,4-110кВ 2011г.</t>
  </si>
  <si>
    <t xml:space="preserve"> / </t>
  </si>
  <si>
    <t xml:space="preserve">Стадия РД= </t>
  </si>
  <si>
    <t>К(п.2.2.6 МУ на объем)=</t>
  </si>
  <si>
    <t>К( 4кв.2012г.)=</t>
  </si>
  <si>
    <t>Строительство КЛ-10кВ</t>
  </si>
  <si>
    <t>2880,30/1,18/5,32*1,25*1000</t>
  </si>
  <si>
    <t>Сстр=2880,3 тыс.руб. на 2 квартал 2012 года с учетом НДС</t>
  </si>
  <si>
    <t xml:space="preserve"> к=1,18 - НДС                                                                    к=5,32 перевод цен из 2 кв. 2012г. в 2000г.,                      БИМ Омск.                                                                                             к=1,25 перевод цен из 2000г. в 2001г.     (п. 2.2.4. МУ Минрегиона РФ )       </t>
  </si>
  <si>
    <t>Стоимость строительства 0,07 км в ценах на 1 квартал 2001 г.</t>
  </si>
  <si>
    <t xml:space="preserve"> Стоимость проектных работ в ценах на 4квартал 2012г.</t>
  </si>
  <si>
    <t>СБЦ-2003, Объекты энергетики. РАО ЕЭС России. т.12</t>
  </si>
  <si>
    <t xml:space="preserve">К(т.А12,п.1, эл.тех,ПОС,СД)= </t>
  </si>
  <si>
    <t>4</t>
  </si>
  <si>
    <t>Всего в текущих ценах</t>
  </si>
  <si>
    <t xml:space="preserve">договорной коэффициент </t>
  </si>
  <si>
    <t>НДС 18%</t>
  </si>
  <si>
    <t>Всего с НДС</t>
  </si>
  <si>
    <t>(97/1000)*401469,11*0,6*1*0,9*3,53</t>
  </si>
  <si>
    <t>1,3</t>
  </si>
  <si>
    <t>2</t>
  </si>
  <si>
    <t>3</t>
  </si>
  <si>
    <t>Вынос сетей электроснабжения с пятна застройки предприятия общественного питания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</si>
</sst>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 ;\-#,##0.00\ "/>
  </numFmts>
  <fonts count="10">
    <font>
      <sz val="10"/>
      <name val="Arial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11" xfId="2" applyFont="1" applyBorder="1" applyAlignment="1">
      <alignment vertical="center" wrapText="1"/>
    </xf>
    <xf numFmtId="43" fontId="3" fillId="0" borderId="9" xfId="2" applyFont="1" applyBorder="1" applyAlignment="1">
      <alignment horizontal="center" vertical="center" wrapText="1"/>
    </xf>
    <xf numFmtId="0" fontId="8" fillId="3" borderId="0" xfId="0" applyFont="1" applyFill="1" applyAlignment="1">
      <alignment horizontal="right"/>
    </xf>
    <xf numFmtId="0" fontId="3" fillId="0" borderId="3" xfId="0" applyNumberFormat="1" applyFont="1" applyBorder="1" applyAlignment="1">
      <alignment vertical="top" wrapText="1"/>
    </xf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43" fontId="0" fillId="0" borderId="0" xfId="2" applyFont="1" applyAlignment="1">
      <alignment horizontal="center"/>
    </xf>
    <xf numFmtId="0" fontId="3" fillId="0" borderId="6" xfId="0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43" fontId="3" fillId="0" borderId="11" xfId="2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7" xfId="1" applyFont="1" applyBorder="1" applyAlignment="1">
      <alignment horizontal="right" vertical="top" wrapText="1"/>
    </xf>
    <xf numFmtId="0" fontId="8" fillId="0" borderId="0" xfId="0" applyFont="1"/>
    <xf numFmtId="49" fontId="3" fillId="0" borderId="2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43" fontId="4" fillId="0" borderId="3" xfId="0" applyNumberFormat="1" applyFont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10" fontId="3" fillId="0" borderId="0" xfId="0" applyNumberFormat="1" applyFont="1" applyFill="1" applyBorder="1" applyAlignment="1">
      <alignment horizontal="left" vertical="top" wrapText="1"/>
    </xf>
    <xf numFmtId="43" fontId="3" fillId="0" borderId="9" xfId="2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4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tabSelected="1" workbookViewId="0">
      <selection activeCell="G11" sqref="G11"/>
    </sheetView>
  </sheetViews>
  <sheetFormatPr defaultRowHeight="13.2"/>
  <cols>
    <col min="1" max="1" width="2" customWidth="1"/>
    <col min="2" max="2" width="5.6640625" style="2" customWidth="1"/>
    <col min="3" max="3" width="32" customWidth="1"/>
    <col min="4" max="4" width="28.109375" customWidth="1"/>
    <col min="5" max="5" width="11.88671875" customWidth="1"/>
    <col min="6" max="6" width="5.44140625" customWidth="1"/>
    <col min="7" max="7" width="27.33203125" customWidth="1"/>
    <col min="8" max="8" width="15.5546875" customWidth="1"/>
    <col min="9" max="9" width="9.33203125" style="1" hidden="1" customWidth="1"/>
    <col min="10" max="10" width="4.88671875" style="2" hidden="1" customWidth="1"/>
    <col min="11" max="11" width="9.88671875" style="1" hidden="1" customWidth="1"/>
    <col min="12" max="12" width="9" hidden="1" customWidth="1"/>
    <col min="13" max="13" width="0" hidden="1" customWidth="1"/>
    <col min="14" max="14" width="0" style="2" hidden="1" customWidth="1"/>
    <col min="15" max="15" width="12.5546875" style="2" hidden="1" customWidth="1"/>
    <col min="16" max="16" width="11.33203125" style="7" hidden="1" customWidth="1"/>
    <col min="17" max="17" width="0" hidden="1" customWidth="1"/>
    <col min="18" max="18" width="5" hidden="1" customWidth="1"/>
    <col min="19" max="19" width="5.6640625" hidden="1" customWidth="1"/>
    <col min="20" max="23" width="0" hidden="1" customWidth="1"/>
  </cols>
  <sheetData>
    <row r="1" spans="1:21" ht="17.25" customHeight="1">
      <c r="A1" s="64" t="s">
        <v>0</v>
      </c>
      <c r="B1" s="64"/>
      <c r="C1" s="64"/>
      <c r="D1" s="64"/>
      <c r="E1" s="64"/>
      <c r="F1" s="64"/>
      <c r="G1" s="64"/>
      <c r="H1" s="64"/>
      <c r="K1" s="3" t="s">
        <v>1</v>
      </c>
      <c r="L1" s="4">
        <v>16</v>
      </c>
      <c r="M1" s="4">
        <v>23</v>
      </c>
      <c r="N1" s="4">
        <v>28</v>
      </c>
      <c r="O1" s="4">
        <v>39</v>
      </c>
      <c r="P1" s="4">
        <v>58</v>
      </c>
      <c r="Q1" s="4">
        <v>75</v>
      </c>
      <c r="R1" s="4">
        <v>78</v>
      </c>
      <c r="S1" s="4" t="s">
        <v>2</v>
      </c>
      <c r="T1" s="4" t="s">
        <v>2</v>
      </c>
      <c r="U1" s="4" t="s">
        <v>2</v>
      </c>
    </row>
    <row r="2" spans="1:21" ht="15.75" customHeight="1">
      <c r="A2" s="65" t="s">
        <v>3</v>
      </c>
      <c r="B2" s="65"/>
      <c r="C2" s="65"/>
      <c r="D2" s="65"/>
      <c r="E2" s="65"/>
      <c r="F2" s="65"/>
      <c r="G2" s="65"/>
      <c r="H2" s="65"/>
      <c r="K2" s="3" t="s">
        <v>4</v>
      </c>
      <c r="L2" s="4" t="s">
        <v>2</v>
      </c>
      <c r="M2" s="4" t="s">
        <v>2</v>
      </c>
      <c r="N2" s="4">
        <v>48</v>
      </c>
      <c r="O2" s="4">
        <v>73</v>
      </c>
      <c r="P2" s="4">
        <v>99</v>
      </c>
      <c r="Q2" s="4">
        <v>110</v>
      </c>
      <c r="R2" s="4">
        <v>124</v>
      </c>
      <c r="S2" s="4">
        <v>145</v>
      </c>
      <c r="T2" s="4">
        <v>176</v>
      </c>
      <c r="U2" s="4">
        <v>194</v>
      </c>
    </row>
    <row r="3" spans="1:21" ht="15.75" customHeight="1">
      <c r="A3" s="65"/>
      <c r="B3" s="65"/>
      <c r="C3" s="65"/>
      <c r="D3" s="65"/>
      <c r="E3" s="65"/>
      <c r="F3" s="65"/>
      <c r="G3" s="65"/>
      <c r="H3" s="65"/>
      <c r="K3" s="3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66.75" customHeight="1">
      <c r="B4" s="66" t="s">
        <v>5</v>
      </c>
      <c r="C4" s="66"/>
      <c r="D4" s="67" t="s">
        <v>42</v>
      </c>
      <c r="E4" s="67"/>
      <c r="F4" s="67"/>
      <c r="G4" s="67"/>
      <c r="H4" s="67"/>
      <c r="K4" s="3" t="s">
        <v>6</v>
      </c>
      <c r="L4" s="4">
        <v>18</v>
      </c>
      <c r="M4" s="4">
        <v>35</v>
      </c>
      <c r="N4" s="4">
        <v>52</v>
      </c>
      <c r="O4" s="4">
        <v>85</v>
      </c>
      <c r="P4" s="4">
        <v>166</v>
      </c>
      <c r="Q4" s="4">
        <v>242</v>
      </c>
      <c r="R4" s="4">
        <v>264</v>
      </c>
      <c r="S4" s="4">
        <v>302</v>
      </c>
      <c r="T4" s="4">
        <v>365</v>
      </c>
      <c r="U4" s="4">
        <v>456</v>
      </c>
    </row>
    <row r="5" spans="1:21" ht="30" customHeight="1">
      <c r="B5" s="60" t="s">
        <v>7</v>
      </c>
      <c r="C5" s="60"/>
      <c r="D5" s="61"/>
      <c r="E5" s="61"/>
      <c r="F5" s="61"/>
      <c r="G5" s="61"/>
      <c r="H5" s="61"/>
      <c r="I5" s="6"/>
      <c r="L5" s="1"/>
    </row>
    <row r="6" spans="1:21" ht="15" customHeight="1">
      <c r="B6" s="62" t="s">
        <v>8</v>
      </c>
      <c r="C6" s="62"/>
      <c r="D6" s="63"/>
      <c r="E6" s="63"/>
      <c r="F6" s="63"/>
      <c r="G6" s="63"/>
      <c r="H6" s="63"/>
      <c r="I6" s="1" t="s">
        <v>9</v>
      </c>
    </row>
    <row r="7" spans="1:21" ht="2.25" customHeight="1">
      <c r="B7" s="8"/>
      <c r="C7" s="9"/>
      <c r="D7" s="9"/>
      <c r="E7" s="9"/>
      <c r="F7" s="9"/>
      <c r="G7" s="10"/>
      <c r="H7" s="11"/>
    </row>
    <row r="8" spans="1:21" ht="48" customHeight="1">
      <c r="B8" s="68" t="s">
        <v>10</v>
      </c>
      <c r="C8" s="68" t="s">
        <v>11</v>
      </c>
      <c r="D8" s="76" t="s">
        <v>12</v>
      </c>
      <c r="E8" s="77"/>
      <c r="F8" s="72" t="s">
        <v>13</v>
      </c>
      <c r="G8" s="73"/>
      <c r="H8" s="68" t="s">
        <v>14</v>
      </c>
      <c r="I8" s="15">
        <v>1600</v>
      </c>
      <c r="J8" s="2" t="s">
        <v>15</v>
      </c>
      <c r="K8" s="7" t="s">
        <v>16</v>
      </c>
      <c r="L8" s="1">
        <v>1.25</v>
      </c>
      <c r="M8">
        <v>1.1000000000000001</v>
      </c>
      <c r="N8" s="2">
        <v>1.18</v>
      </c>
      <c r="O8" s="2">
        <v>4.93</v>
      </c>
      <c r="P8" s="7" t="s">
        <v>17</v>
      </c>
    </row>
    <row r="9" spans="1:21" ht="15" customHeight="1">
      <c r="B9" s="74"/>
      <c r="C9" s="75"/>
      <c r="D9" s="78"/>
      <c r="E9" s="79"/>
      <c r="F9" s="70" t="s">
        <v>18</v>
      </c>
      <c r="G9" s="71"/>
      <c r="H9" s="69"/>
      <c r="I9" s="1">
        <v>1200</v>
      </c>
      <c r="J9" s="2" t="s">
        <v>15</v>
      </c>
      <c r="K9" s="7" t="s">
        <v>16</v>
      </c>
      <c r="L9" s="1">
        <v>1.25</v>
      </c>
      <c r="M9">
        <v>1.1000000000000001</v>
      </c>
      <c r="N9" s="2">
        <v>1.18</v>
      </c>
      <c r="O9" s="2">
        <v>4.93</v>
      </c>
      <c r="P9" s="7" t="s">
        <v>17</v>
      </c>
    </row>
    <row r="10" spans="1:21" ht="15" customHeight="1">
      <c r="B10" s="16">
        <v>1</v>
      </c>
      <c r="C10" s="16">
        <v>2</v>
      </c>
      <c r="D10" s="72">
        <v>3</v>
      </c>
      <c r="E10" s="73"/>
      <c r="F10" s="72">
        <v>4</v>
      </c>
      <c r="G10" s="73"/>
      <c r="H10" s="16">
        <v>5</v>
      </c>
      <c r="I10" s="1">
        <v>1000</v>
      </c>
      <c r="J10" s="2" t="s">
        <v>15</v>
      </c>
    </row>
    <row r="11" spans="1:21" ht="15" customHeight="1">
      <c r="B11" s="17">
        <v>1</v>
      </c>
      <c r="C11" s="18" t="s">
        <v>25</v>
      </c>
      <c r="D11" s="13"/>
      <c r="E11" s="14"/>
      <c r="F11" s="19"/>
      <c r="G11" s="20"/>
      <c r="H11" s="21"/>
    </row>
    <row r="12" spans="1:21" ht="26.25" customHeight="1">
      <c r="B12" s="76">
        <v>1.1000000000000001</v>
      </c>
      <c r="C12" s="12" t="s">
        <v>19</v>
      </c>
      <c r="D12" s="81" t="s">
        <v>20</v>
      </c>
      <c r="E12" s="82"/>
      <c r="F12" s="76" t="s">
        <v>26</v>
      </c>
      <c r="G12" s="77"/>
      <c r="H12" s="22">
        <f>ROUND(2880.3/1.18/5.32*1.25*1000,2)</f>
        <v>573527.30000000005</v>
      </c>
    </row>
    <row r="13" spans="1:21" ht="79.5" customHeight="1">
      <c r="B13" s="80"/>
      <c r="C13" s="23" t="s">
        <v>27</v>
      </c>
      <c r="D13" s="78" t="s">
        <v>28</v>
      </c>
      <c r="E13" s="79"/>
      <c r="F13" s="78"/>
      <c r="G13" s="79"/>
      <c r="H13" s="24"/>
    </row>
    <row r="14" spans="1:21" ht="30" customHeight="1" thickBot="1">
      <c r="B14" s="16">
        <v>1.2</v>
      </c>
      <c r="C14" s="16" t="s">
        <v>29</v>
      </c>
      <c r="D14" s="80"/>
      <c r="E14" s="86"/>
      <c r="F14" s="87" t="str">
        <f>CONCATENATE(H12,J14,I14)</f>
        <v>573527,3х0,7</v>
      </c>
      <c r="G14" s="88"/>
      <c r="H14" s="25">
        <f>ROUND(H12*I14,2)</f>
        <v>401469.11</v>
      </c>
      <c r="I14" s="26">
        <v>0.7</v>
      </c>
      <c r="J14" s="2" t="s">
        <v>15</v>
      </c>
    </row>
    <row r="15" spans="1:21" ht="45.75" customHeight="1">
      <c r="B15" s="44" t="s">
        <v>39</v>
      </c>
      <c r="C15" s="45" t="s">
        <v>30</v>
      </c>
      <c r="D15" s="89" t="s">
        <v>31</v>
      </c>
      <c r="E15" s="89"/>
      <c r="F15" s="90" t="s">
        <v>38</v>
      </c>
      <c r="G15" s="91"/>
      <c r="H15" s="46">
        <v>74232.2</v>
      </c>
      <c r="I15" s="27"/>
      <c r="J15" s="2" t="s">
        <v>21</v>
      </c>
      <c r="K15" s="28">
        <v>200</v>
      </c>
      <c r="L15" s="29">
        <v>16000</v>
      </c>
      <c r="M15" s="30">
        <v>1000</v>
      </c>
      <c r="N15" s="31">
        <v>39</v>
      </c>
      <c r="O15" s="32">
        <f>H14/1000</f>
        <v>401.46911</v>
      </c>
      <c r="P15" s="7" t="str">
        <f>CONCATENATE(ROUND(H12,2),J16,L15,J15,K15)</f>
        <v>573527,3х16000 / 200</v>
      </c>
    </row>
    <row r="16" spans="1:21" ht="15" customHeight="1" thickBot="1">
      <c r="B16" s="47"/>
      <c r="C16" s="83"/>
      <c r="D16" s="48" t="s">
        <v>22</v>
      </c>
      <c r="E16" s="49">
        <v>0.6</v>
      </c>
      <c r="F16" s="84"/>
      <c r="G16" s="85"/>
      <c r="H16" s="50"/>
      <c r="J16" s="36" t="s">
        <v>15</v>
      </c>
      <c r="K16" s="37"/>
      <c r="L16" s="38"/>
      <c r="M16" s="39">
        <v>2000</v>
      </c>
      <c r="N16" s="40">
        <v>58</v>
      </c>
      <c r="O16" s="32">
        <f>((N16-N15)/(M16-M15)*(O15-M15)+N15)*1000</f>
        <v>27627.913089999998</v>
      </c>
      <c r="P16" s="7" t="e">
        <f>CONCATENATE(J16,E16,J17,E17,J18,E18,#REF!,#REF!,J19,E19)</f>
        <v>#REF!</v>
      </c>
    </row>
    <row r="17" spans="2:16" ht="15" customHeight="1">
      <c r="B17" s="47"/>
      <c r="C17" s="83"/>
      <c r="D17" s="48" t="s">
        <v>32</v>
      </c>
      <c r="E17" s="51">
        <v>1</v>
      </c>
      <c r="F17" s="34"/>
      <c r="G17" s="8"/>
      <c r="H17" s="35"/>
      <c r="J17" s="36" t="s">
        <v>15</v>
      </c>
      <c r="P17" s="7" t="e">
        <f>CONCATENATE(#REF!,#REF!,N16,#REF!,N15,#REF!,J15,#REF!,M16,#REF!,M15,#REF!,#REF!,#REF!,ROUND(O15,2),#REF!,M15,#REF!,#REF!,N15,#REF!,J11,I11)</f>
        <v>#REF!</v>
      </c>
    </row>
    <row r="18" spans="2:16" ht="15" customHeight="1">
      <c r="B18" s="47"/>
      <c r="C18" s="83"/>
      <c r="D18" s="33" t="s">
        <v>23</v>
      </c>
      <c r="E18" s="41">
        <v>0.9</v>
      </c>
      <c r="F18" s="34"/>
      <c r="G18" s="8"/>
      <c r="H18" s="35"/>
      <c r="J18" s="36" t="s">
        <v>15</v>
      </c>
      <c r="P18" s="7" t="e">
        <f>CONCATENATE(P17,P16)</f>
        <v>#REF!</v>
      </c>
    </row>
    <row r="19" spans="2:16" ht="15" customHeight="1">
      <c r="B19" s="47"/>
      <c r="C19" s="83"/>
      <c r="D19" s="42" t="s">
        <v>24</v>
      </c>
      <c r="E19" s="52">
        <v>3.53</v>
      </c>
      <c r="F19" s="84"/>
      <c r="G19" s="85"/>
      <c r="H19" s="35"/>
      <c r="J19" s="2" t="s">
        <v>15</v>
      </c>
      <c r="M19" s="43"/>
    </row>
    <row r="20" spans="2:16">
      <c r="B20" s="53" t="s">
        <v>40</v>
      </c>
      <c r="C20" s="54" t="s">
        <v>34</v>
      </c>
      <c r="D20" s="55"/>
      <c r="E20" s="56"/>
      <c r="F20" s="55"/>
      <c r="G20" s="56"/>
      <c r="H20" s="57">
        <f>H15</f>
        <v>74232.2</v>
      </c>
    </row>
    <row r="21" spans="2:16">
      <c r="B21" s="53"/>
      <c r="C21" s="54" t="s">
        <v>35</v>
      </c>
      <c r="D21" s="55">
        <v>0.79914149999999995</v>
      </c>
      <c r="E21" s="56"/>
      <c r="F21" s="55"/>
      <c r="G21" s="56"/>
      <c r="H21" s="57">
        <f>H20*D21</f>
        <v>59322.031656299994</v>
      </c>
    </row>
    <row r="22" spans="2:16">
      <c r="B22" s="53" t="s">
        <v>41</v>
      </c>
      <c r="C22" s="54" t="s">
        <v>36</v>
      </c>
      <c r="D22" s="55"/>
      <c r="E22" s="56"/>
      <c r="F22" s="55"/>
      <c r="G22" s="56"/>
      <c r="H22" s="57">
        <f>H21*18%</f>
        <v>10677.965698133999</v>
      </c>
    </row>
    <row r="23" spans="2:16">
      <c r="B23" s="53" t="s">
        <v>33</v>
      </c>
      <c r="C23" s="54" t="s">
        <v>37</v>
      </c>
      <c r="D23" s="55"/>
      <c r="E23" s="56"/>
      <c r="F23" s="55"/>
      <c r="G23" s="56"/>
      <c r="H23" s="57">
        <f>H21+H22</f>
        <v>69999.997354433988</v>
      </c>
    </row>
    <row r="24" spans="2:16" ht="41.25" customHeight="1">
      <c r="B24" s="58"/>
      <c r="C24" s="59"/>
      <c r="D24" s="59"/>
      <c r="E24" s="59"/>
      <c r="F24" s="59"/>
      <c r="G24" s="5"/>
      <c r="H24" s="5"/>
    </row>
  </sheetData>
  <mergeCells count="29">
    <mergeCell ref="C16:C19"/>
    <mergeCell ref="F16:G16"/>
    <mergeCell ref="F19:G19"/>
    <mergeCell ref="D14:E14"/>
    <mergeCell ref="F14:G14"/>
    <mergeCell ref="D15:E15"/>
    <mergeCell ref="F15:G15"/>
    <mergeCell ref="B12:B13"/>
    <mergeCell ref="D12:E12"/>
    <mergeCell ref="F12:G12"/>
    <mergeCell ref="D13:E13"/>
    <mergeCell ref="F13:G13"/>
    <mergeCell ref="H8:H9"/>
    <mergeCell ref="F9:G9"/>
    <mergeCell ref="D10:E10"/>
    <mergeCell ref="F10:G10"/>
    <mergeCell ref="B8:B9"/>
    <mergeCell ref="C8:C9"/>
    <mergeCell ref="D8:E9"/>
    <mergeCell ref="F8:G8"/>
    <mergeCell ref="B5:C5"/>
    <mergeCell ref="D5:H5"/>
    <mergeCell ref="B6:C6"/>
    <mergeCell ref="D6:H6"/>
    <mergeCell ref="A1:H1"/>
    <mergeCell ref="A2:H2"/>
    <mergeCell ref="A3:H3"/>
    <mergeCell ref="B4:C4"/>
    <mergeCell ref="D4:H4"/>
  </mergeCells>
  <phoneticPr fontId="0" type="noConversion"/>
  <pageMargins left="0.74803149606299213" right="0.5" top="0.98425196850393704" bottom="0.98425196850393704" header="0.51181102362204722" footer="0.51181102362204722"/>
  <pageSetup paperSize="9" scale="71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2014-06-18T04:42:50Z</cp:lastPrinted>
  <dcterms:created xsi:type="dcterms:W3CDTF">1996-10-08T23:32:33Z</dcterms:created>
  <dcterms:modified xsi:type="dcterms:W3CDTF">2014-06-18T04:29:42Z</dcterms:modified>
</cp:coreProperties>
</file>