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75" windowWidth="11340" windowHeight="9345"/>
  </bookViews>
  <sheets>
    <sheet name="Сводный сметный расчет" sheetId="1" r:id="rId1"/>
  </sheets>
  <definedNames>
    <definedName name="_xlnm.Print_Titles" localSheetId="0">'Сводный сметный расчет'!$23:$23</definedName>
  </definedNames>
  <calcPr calcId="125725"/>
</workbook>
</file>

<file path=xl/calcChain.xml><?xml version="1.0" encoding="utf-8"?>
<calcChain xmlns="http://schemas.openxmlformats.org/spreadsheetml/2006/main">
  <c r="H34" i="1"/>
  <c r="G47"/>
  <c r="E35" l="1"/>
  <c r="G38"/>
  <c r="G41" s="1"/>
  <c r="E30"/>
  <c r="E28"/>
  <c r="D38"/>
  <c r="D41" l="1"/>
  <c r="D44" s="1"/>
  <c r="D47" s="1"/>
  <c r="D50" s="1"/>
  <c r="G44"/>
  <c r="G50" s="1"/>
  <c r="F38"/>
  <c r="F41" s="1"/>
  <c r="H26"/>
  <c r="H27"/>
  <c r="H28"/>
  <c r="H29"/>
  <c r="H30"/>
  <c r="H31"/>
  <c r="H32"/>
  <c r="H33"/>
  <c r="H35"/>
  <c r="H36"/>
  <c r="E38"/>
  <c r="E41" s="1"/>
  <c r="E44" s="1"/>
  <c r="E47" s="1"/>
  <c r="E50" s="1"/>
  <c r="H37"/>
  <c r="H25"/>
  <c r="A26"/>
  <c r="A27" s="1"/>
  <c r="A28" s="1"/>
  <c r="A29" s="1"/>
  <c r="A31" s="1"/>
  <c r="A32" s="1"/>
  <c r="A33" s="1"/>
  <c r="A34" s="1"/>
  <c r="A35" s="1"/>
  <c r="A36" s="1"/>
  <c r="A37" s="1"/>
  <c r="H38" l="1"/>
  <c r="H41" s="1"/>
  <c r="H44" s="1"/>
  <c r="H47" s="1"/>
  <c r="H50" s="1"/>
  <c r="H52" s="1"/>
  <c r="H54" s="1"/>
  <c r="D6" s="1"/>
  <c r="G52"/>
  <c r="G54" s="1"/>
  <c r="E52"/>
  <c r="E54" s="1"/>
  <c r="F44"/>
  <c r="F47" s="1"/>
  <c r="F50" s="1"/>
  <c r="D52"/>
  <c r="D54" s="1"/>
  <c r="F52" l="1"/>
  <c r="F54" s="1"/>
</calcChain>
</file>

<file path=xl/sharedStrings.xml><?xml version="1.0" encoding="utf-8"?>
<sst xmlns="http://schemas.openxmlformats.org/spreadsheetml/2006/main" count="67" uniqueCount="65">
  <si>
    <t>(наименование стройки)</t>
  </si>
  <si>
    <t>№ пп</t>
  </si>
  <si>
    <t>монтажных работ</t>
  </si>
  <si>
    <t>оборудования, мебели, инвентаря</t>
  </si>
  <si>
    <t>строительных работ</t>
  </si>
  <si>
    <t>Форма № 1</t>
  </si>
  <si>
    <t>СВОДНЫЙ СМЕТНЫЙ РАСЧЕТ СТОИМОСТИ СТРОИТЕЛЬСТВА</t>
  </si>
  <si>
    <t xml:space="preserve">Заказчик </t>
  </si>
  <si>
    <t>(наименование организации)</t>
  </si>
  <si>
    <t>(ссылка на документ об утверждении)</t>
  </si>
  <si>
    <t>Номера сметных расчетов и смет</t>
  </si>
  <si>
    <t>Наименование глав, объектов, работ и затрат</t>
  </si>
  <si>
    <t xml:space="preserve">В том числе возвратных сумм </t>
  </si>
  <si>
    <t>Сметная стоимость, руб.</t>
  </si>
  <si>
    <t>Глава 7. Благоустройство и озеленение территории</t>
  </si>
  <si>
    <t>Итого по Главе 7</t>
  </si>
  <si>
    <t>Итого по Главам 1-7</t>
  </si>
  <si>
    <t>Глава 8. Временные здания и сооружения</t>
  </si>
  <si>
    <t>Итого по Главе 8</t>
  </si>
  <si>
    <t>Итого по Главам 1-8</t>
  </si>
  <si>
    <t>Глава 9. Прочие работы и затраты</t>
  </si>
  <si>
    <t>Итого по Главе 9</t>
  </si>
  <si>
    <t>Итого по Главам 1-9</t>
  </si>
  <si>
    <t>Глава 12. Проектные и изыскательские работы</t>
  </si>
  <si>
    <t>Итого по Главе 12</t>
  </si>
  <si>
    <t>Итого по Главам 1-12</t>
  </si>
  <si>
    <t>Налоги и обязательные платежи</t>
  </si>
  <si>
    <t>МДС 81-35.2004 п.4.100</t>
  </si>
  <si>
    <t>НДС - 18%</t>
  </si>
  <si>
    <t>Итого Налоги</t>
  </si>
  <si>
    <t>Всего по сводному расчету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</si>
  <si>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</si>
  <si>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</si>
  <si>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</si>
  <si>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</si>
  <si>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</si>
  <si>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</si>
  <si>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</si>
  <si>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</si>
  <si>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</si>
  <si>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</si>
  <si>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</si>
  <si>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Составлена в ценах по состоянию на август 2012г.</t>
  </si>
  <si>
    <t>Водопровод , канализация</t>
  </si>
  <si>
    <t>Отопление</t>
  </si>
  <si>
    <t>Система контроля доступа</t>
  </si>
  <si>
    <t xml:space="preserve">Монтаж системы охранной сигнализации </t>
  </si>
  <si>
    <t>Силовое электрооборудование, электроосвещение</t>
  </si>
  <si>
    <t>Локальная вычислительная сеть</t>
  </si>
  <si>
    <t>Медицинский газопровод</t>
  </si>
  <si>
    <t>Система видеонаблюдения</t>
  </si>
  <si>
    <t>Система телевидения</t>
  </si>
  <si>
    <t xml:space="preserve">Телефония </t>
  </si>
  <si>
    <t>Итого по Главе</t>
  </si>
  <si>
    <t>Монтаж системы пожарно-охранной сигнализации и СКУД</t>
  </si>
  <si>
    <t>Общая сметная стоимость, руб. (без НДС)</t>
  </si>
  <si>
    <t>"Утвержден" «    »________________2012г.</t>
  </si>
  <si>
    <t xml:space="preserve">Сводный сметный расчет в сумме                                 </t>
  </si>
  <si>
    <t>руб.</t>
  </si>
  <si>
    <t>«09» октября 2012г.</t>
  </si>
  <si>
    <t>Строительная часть</t>
  </si>
  <si>
    <t xml:space="preserve">прочих (пуско-наладочные работы) </t>
  </si>
  <si>
    <t>Глава 2.  Основные объекты строительства</t>
  </si>
  <si>
    <t>Cистема вентиляции (вкл. систему автоматики)</t>
  </si>
  <si>
    <t xml:space="preserve">Медицинский центр 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</si>
</sst>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2">
    <font>
      <sz val="10"/>
      <name val="Arial Cyr"/>
      <charset val="204"/>
    </font>
    <font>
      <b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5" fillId="0" borderId="0"/>
  </cellStyleXfs>
  <cellXfs count="5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right" vertical="top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left" vertical="top"/>
    </xf>
    <xf numFmtId="43" fontId="3" fillId="0" borderId="1" xfId="1" applyFont="1" applyBorder="1" applyAlignment="1">
      <alignment horizontal="right" vertical="top" wrapText="1"/>
    </xf>
    <xf numFmtId="43" fontId="3" fillId="0" borderId="1" xfId="1" applyFont="1" applyBorder="1" applyAlignment="1">
      <alignment horizontal="right" vertical="top"/>
    </xf>
    <xf numFmtId="0" fontId="3" fillId="0" borderId="0" xfId="0" applyFont="1"/>
    <xf numFmtId="0" fontId="6" fillId="0" borderId="0" xfId="2" applyFont="1" applyAlignment="1">
      <alignment vertical="top"/>
    </xf>
    <xf numFmtId="0" fontId="5" fillId="0" borderId="0" xfId="2"/>
    <xf numFmtId="49" fontId="3" fillId="0" borderId="1" xfId="0" applyNumberFormat="1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left" vertical="top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/>
    </xf>
    <xf numFmtId="49" fontId="3" fillId="2" borderId="1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43" fontId="1" fillId="2" borderId="1" xfId="1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center" vertical="top"/>
    </xf>
    <xf numFmtId="49" fontId="1" fillId="3" borderId="1" xfId="0" applyNumberFormat="1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43" fontId="1" fillId="3" borderId="1" xfId="1" applyFont="1" applyFill="1" applyBorder="1" applyAlignment="1">
      <alignment horizontal="right" vertical="top" wrapText="1"/>
    </xf>
    <xf numFmtId="0" fontId="10" fillId="0" borderId="0" xfId="0" applyFont="1" applyAlignment="1">
      <alignment horizontal="center" vertical="top"/>
    </xf>
    <xf numFmtId="49" fontId="10" fillId="0" borderId="0" xfId="0" applyNumberFormat="1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top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43" fontId="1" fillId="0" borderId="0" xfId="0" applyNumberFormat="1" applyFont="1" applyAlignment="1">
      <alignment horizontal="left" vertical="top"/>
    </xf>
    <xf numFmtId="43" fontId="3" fillId="4" borderId="1" xfId="1" applyFont="1" applyFill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left" vertical="top" wrapText="1"/>
    </xf>
    <xf numFmtId="0" fontId="7" fillId="0" borderId="0" xfId="2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R54"/>
  <sheetViews>
    <sheetView showGridLines="0" tabSelected="1" zoomScaleNormal="100" workbookViewId="0">
      <selection activeCell="A16" sqref="A16"/>
    </sheetView>
  </sheetViews>
  <sheetFormatPr defaultRowHeight="12.75"/>
  <cols>
    <col min="1" max="1" width="5" style="9" customWidth="1"/>
    <col min="2" max="2" width="11.140625" style="13" customWidth="1"/>
    <col min="3" max="3" width="62.42578125" style="10" customWidth="1"/>
    <col min="4" max="4" width="16" style="5" customWidth="1"/>
    <col min="5" max="5" width="15.28515625" style="5" customWidth="1"/>
    <col min="6" max="6" width="16.28515625" style="5" customWidth="1"/>
    <col min="7" max="7" width="16.7109375" style="5" customWidth="1"/>
    <col min="8" max="8" width="16" style="5" customWidth="1"/>
  </cols>
  <sheetData>
    <row r="1" spans="1:18">
      <c r="D1" s="2"/>
      <c r="E1" s="2"/>
      <c r="F1" s="2"/>
      <c r="G1" s="2"/>
      <c r="H1" s="8" t="s">
        <v>5</v>
      </c>
    </row>
    <row r="2" spans="1:18">
      <c r="B2" s="13" t="s">
        <v>7</v>
      </c>
      <c r="C2" s="11"/>
      <c r="D2" s="3"/>
      <c r="E2" s="3"/>
      <c r="F2" s="3"/>
      <c r="G2" s="3"/>
      <c r="H2" s="2"/>
    </row>
    <row r="3" spans="1:18">
      <c r="D3" s="6" t="s">
        <v>8</v>
      </c>
      <c r="F3" s="2"/>
      <c r="G3" s="2"/>
      <c r="H3" s="2"/>
    </row>
    <row r="4" spans="1:18">
      <c r="B4" s="13" t="s">
        <v>56</v>
      </c>
      <c r="C4" s="12"/>
      <c r="D4" s="2"/>
      <c r="E4" s="6"/>
      <c r="F4" s="2"/>
      <c r="G4" s="2"/>
      <c r="H4" s="2"/>
    </row>
    <row r="5" spans="1:18">
      <c r="D5" s="2"/>
      <c r="E5" s="6"/>
      <c r="F5" s="2"/>
      <c r="G5" s="2"/>
      <c r="H5" s="2"/>
    </row>
    <row r="6" spans="1:18" ht="25.5" customHeight="1">
      <c r="B6" s="50" t="s">
        <v>57</v>
      </c>
      <c r="C6" s="50"/>
      <c r="D6" s="46">
        <f>H54</f>
        <v>122997889.882</v>
      </c>
      <c r="E6" s="51" t="s">
        <v>58</v>
      </c>
      <c r="F6" s="51"/>
      <c r="G6" s="2"/>
      <c r="H6" s="2"/>
    </row>
    <row r="7" spans="1:18" hidden="1">
      <c r="B7" s="27" t="s">
        <v>12</v>
      </c>
      <c r="D7" s="2"/>
      <c r="E7" s="2"/>
      <c r="F7" s="2"/>
      <c r="G7" s="2"/>
      <c r="H7" s="2"/>
    </row>
    <row r="8" spans="1:18" hidden="1">
      <c r="C8" s="11"/>
      <c r="D8" s="3"/>
      <c r="E8" s="7"/>
      <c r="F8" s="3"/>
      <c r="G8" s="3"/>
      <c r="H8" s="2"/>
    </row>
    <row r="9" spans="1:18" hidden="1">
      <c r="D9" s="6" t="s">
        <v>9</v>
      </c>
      <c r="F9" s="2"/>
      <c r="G9" s="2"/>
      <c r="H9" s="2"/>
    </row>
    <row r="10" spans="1:18" hidden="1">
      <c r="D10" s="2"/>
      <c r="E10" s="6"/>
      <c r="F10" s="2"/>
      <c r="G10" s="2"/>
      <c r="H10" s="2"/>
    </row>
    <row r="11" spans="1:18">
      <c r="B11" s="13" t="s">
        <v>59</v>
      </c>
      <c r="H11" s="2"/>
    </row>
    <row r="12" spans="1:18" ht="6" customHeight="1">
      <c r="G12" s="2"/>
      <c r="H12" s="2"/>
    </row>
    <row r="13" spans="1:18" s="45" customFormat="1" ht="15.75">
      <c r="A13" s="39"/>
      <c r="B13" s="40"/>
      <c r="C13" s="41"/>
      <c r="D13" s="42" t="s">
        <v>6</v>
      </c>
      <c r="E13" s="43"/>
      <c r="F13" s="44"/>
      <c r="G13" s="44"/>
      <c r="H13" s="44"/>
    </row>
    <row r="14" spans="1:18" ht="5.25" customHeight="1">
      <c r="D14" s="4"/>
      <c r="F14" s="2"/>
      <c r="G14" s="2"/>
      <c r="H14" s="2"/>
    </row>
    <row r="15" spans="1:18" s="23" customFormat="1" ht="15" customHeight="1">
      <c r="A15" s="52" t="s">
        <v>64</v>
      </c>
      <c r="B15" s="52"/>
      <c r="C15" s="52"/>
      <c r="D15" s="52"/>
      <c r="E15" s="52"/>
      <c r="F15" s="52"/>
      <c r="G15" s="52"/>
      <c r="H15" s="52"/>
      <c r="I15" s="24"/>
      <c r="J15" s="24"/>
      <c r="K15" s="24"/>
      <c r="L15" s="24"/>
      <c r="M15" s="24"/>
      <c r="N15" s="25"/>
      <c r="O15" s="25"/>
      <c r="P15" s="25"/>
      <c r="Q15" s="25"/>
      <c r="R15" s="25"/>
    </row>
    <row r="16" spans="1:18">
      <c r="D16" s="1" t="s">
        <v>0</v>
      </c>
      <c r="F16" s="2"/>
      <c r="G16" s="2"/>
      <c r="H16" s="2"/>
    </row>
    <row r="17" spans="1:8" ht="5.25" customHeight="1">
      <c r="H17" s="2"/>
    </row>
    <row r="18" spans="1:8">
      <c r="B18" s="13" t="s">
        <v>42</v>
      </c>
      <c r="D18" s="4"/>
      <c r="E18" s="2"/>
      <c r="F18" s="2"/>
      <c r="G18" s="2"/>
      <c r="H18" s="2"/>
    </row>
    <row r="19" spans="1:8" ht="12.75" customHeight="1">
      <c r="A19" s="53" t="s">
        <v>1</v>
      </c>
      <c r="B19" s="54" t="s">
        <v>10</v>
      </c>
      <c r="C19" s="53" t="s">
        <v>11</v>
      </c>
      <c r="D19" s="55" t="s">
        <v>13</v>
      </c>
      <c r="E19" s="55"/>
      <c r="F19" s="55"/>
      <c r="G19" s="55"/>
      <c r="H19" s="53" t="s">
        <v>55</v>
      </c>
    </row>
    <row r="20" spans="1:8">
      <c r="A20" s="53"/>
      <c r="B20" s="54"/>
      <c r="C20" s="53"/>
      <c r="D20" s="53" t="s">
        <v>4</v>
      </c>
      <c r="E20" s="53" t="s">
        <v>2</v>
      </c>
      <c r="F20" s="53" t="s">
        <v>3</v>
      </c>
      <c r="G20" s="53" t="s">
        <v>61</v>
      </c>
      <c r="H20" s="53"/>
    </row>
    <row r="21" spans="1:8">
      <c r="A21" s="53"/>
      <c r="B21" s="54"/>
      <c r="C21" s="53"/>
      <c r="D21" s="53"/>
      <c r="E21" s="53"/>
      <c r="F21" s="53"/>
      <c r="G21" s="53"/>
      <c r="H21" s="53"/>
    </row>
    <row r="22" spans="1:8">
      <c r="A22" s="53"/>
      <c r="B22" s="54"/>
      <c r="C22" s="53"/>
      <c r="D22" s="53"/>
      <c r="E22" s="53"/>
      <c r="F22" s="53"/>
      <c r="G22" s="53"/>
      <c r="H22" s="53"/>
    </row>
    <row r="23" spans="1:8">
      <c r="A23" s="14">
        <v>1</v>
      </c>
      <c r="B23" s="15">
        <v>2</v>
      </c>
      <c r="C23" s="14">
        <v>3</v>
      </c>
      <c r="D23" s="14">
        <v>4</v>
      </c>
      <c r="E23" s="14">
        <v>5</v>
      </c>
      <c r="F23" s="14">
        <v>6</v>
      </c>
      <c r="G23" s="14">
        <v>7</v>
      </c>
      <c r="H23" s="14">
        <v>8</v>
      </c>
    </row>
    <row r="24" spans="1:8">
      <c r="A24" s="48" t="s">
        <v>62</v>
      </c>
      <c r="B24" s="49"/>
      <c r="C24" s="49"/>
      <c r="D24" s="49"/>
      <c r="E24" s="49"/>
      <c r="F24" s="49"/>
      <c r="G24" s="49"/>
      <c r="H24" s="49"/>
    </row>
    <row r="25" spans="1:8" ht="15.75">
      <c r="A25" s="16">
        <v>1</v>
      </c>
      <c r="B25" s="26" t="s">
        <v>31</v>
      </c>
      <c r="C25" s="28" t="s">
        <v>60</v>
      </c>
      <c r="D25" s="22">
        <v>23252818.260000002</v>
      </c>
      <c r="E25" s="22">
        <v>78498.61</v>
      </c>
      <c r="F25" s="22">
        <v>0</v>
      </c>
      <c r="G25" s="22">
        <v>0</v>
      </c>
      <c r="H25" s="47">
        <f t="shared" ref="H25:H37" si="0">D25+E25+F25+G25</f>
        <v>23331316.870000001</v>
      </c>
    </row>
    <row r="26" spans="1:8" ht="15.75">
      <c r="A26" s="16">
        <f>1+A25</f>
        <v>2</v>
      </c>
      <c r="B26" s="26" t="s">
        <v>32</v>
      </c>
      <c r="C26" s="28" t="s">
        <v>43</v>
      </c>
      <c r="D26" s="22">
        <v>3343886.52</v>
      </c>
      <c r="E26" s="22">
        <v>0</v>
      </c>
      <c r="F26" s="22">
        <v>0</v>
      </c>
      <c r="G26" s="22">
        <v>0</v>
      </c>
      <c r="H26" s="47">
        <f t="shared" si="0"/>
        <v>3343886.52</v>
      </c>
    </row>
    <row r="27" spans="1:8" ht="15.75">
      <c r="A27" s="16">
        <f t="shared" ref="A27:A37" si="1">1+A26</f>
        <v>3</v>
      </c>
      <c r="B27" s="26" t="s">
        <v>33</v>
      </c>
      <c r="C27" s="28" t="s">
        <v>44</v>
      </c>
      <c r="D27" s="22">
        <v>720748.96</v>
      </c>
      <c r="E27" s="22">
        <v>0</v>
      </c>
      <c r="F27" s="22">
        <v>0</v>
      </c>
      <c r="G27" s="22">
        <v>0</v>
      </c>
      <c r="H27" s="47">
        <f t="shared" si="0"/>
        <v>720748.96</v>
      </c>
    </row>
    <row r="28" spans="1:8" ht="15.75" hidden="1">
      <c r="A28" s="16">
        <f t="shared" si="1"/>
        <v>4</v>
      </c>
      <c r="B28" s="26" t="s">
        <v>34</v>
      </c>
      <c r="C28" s="29" t="s">
        <v>45</v>
      </c>
      <c r="D28" s="22">
        <v>0</v>
      </c>
      <c r="E28" s="22">
        <f>SUM(D28)</f>
        <v>0</v>
      </c>
      <c r="F28" s="22"/>
      <c r="G28" s="22"/>
      <c r="H28" s="47">
        <f t="shared" si="0"/>
        <v>0</v>
      </c>
    </row>
    <row r="29" spans="1:8" ht="15.75" hidden="1">
      <c r="A29" s="16">
        <f t="shared" si="1"/>
        <v>5</v>
      </c>
      <c r="B29" s="26" t="s">
        <v>35</v>
      </c>
      <c r="C29" s="29" t="s">
        <v>46</v>
      </c>
      <c r="D29" s="22">
        <v>0</v>
      </c>
      <c r="E29" s="22">
        <v>0</v>
      </c>
      <c r="F29" s="22"/>
      <c r="G29" s="22"/>
      <c r="H29" s="47">
        <f t="shared" si="0"/>
        <v>0</v>
      </c>
    </row>
    <row r="30" spans="1:8" ht="15.75" customHeight="1">
      <c r="A30" s="16">
        <v>4</v>
      </c>
      <c r="B30" s="26" t="s">
        <v>34</v>
      </c>
      <c r="C30" s="30" t="s">
        <v>54</v>
      </c>
      <c r="D30" s="22">
        <v>0</v>
      </c>
      <c r="E30" s="22">
        <f>2705607.85-F30</f>
        <v>2214649.92</v>
      </c>
      <c r="F30" s="22">
        <v>490957.93</v>
      </c>
      <c r="G30" s="22">
        <v>0</v>
      </c>
      <c r="H30" s="47">
        <f t="shared" si="0"/>
        <v>2705607.85</v>
      </c>
    </row>
    <row r="31" spans="1:8" ht="21" customHeight="1">
      <c r="A31" s="16">
        <f t="shared" si="1"/>
        <v>5</v>
      </c>
      <c r="B31" s="26" t="s">
        <v>35</v>
      </c>
      <c r="C31" s="28" t="s">
        <v>47</v>
      </c>
      <c r="D31" s="22">
        <v>147147.19</v>
      </c>
      <c r="E31" s="22">
        <v>16894485.829999998</v>
      </c>
      <c r="F31" s="22">
        <v>999152.54</v>
      </c>
      <c r="G31" s="22">
        <v>271485.51</v>
      </c>
      <c r="H31" s="47">
        <f t="shared" si="0"/>
        <v>18312271.07</v>
      </c>
    </row>
    <row r="32" spans="1:8" ht="15.75">
      <c r="A32" s="16">
        <f t="shared" si="1"/>
        <v>6</v>
      </c>
      <c r="B32" s="26" t="s">
        <v>36</v>
      </c>
      <c r="C32" s="29" t="s">
        <v>48</v>
      </c>
      <c r="D32" s="22">
        <v>304529.12</v>
      </c>
      <c r="E32" s="22">
        <v>1840228.45</v>
      </c>
      <c r="F32" s="22">
        <v>0</v>
      </c>
      <c r="G32" s="22">
        <v>0</v>
      </c>
      <c r="H32" s="47">
        <f t="shared" si="0"/>
        <v>2144757.5699999998</v>
      </c>
    </row>
    <row r="33" spans="1:8" ht="15.75">
      <c r="A33" s="16">
        <f t="shared" si="1"/>
        <v>7</v>
      </c>
      <c r="B33" s="26" t="s">
        <v>37</v>
      </c>
      <c r="C33" s="29" t="s">
        <v>52</v>
      </c>
      <c r="D33" s="22">
        <v>2270.52</v>
      </c>
      <c r="E33" s="22">
        <v>1778855.69</v>
      </c>
      <c r="F33" s="22">
        <v>0</v>
      </c>
      <c r="G33" s="22">
        <v>0</v>
      </c>
      <c r="H33" s="47">
        <f t="shared" si="0"/>
        <v>1781126.21</v>
      </c>
    </row>
    <row r="34" spans="1:8" ht="15.75">
      <c r="A34" s="16">
        <f t="shared" si="1"/>
        <v>8</v>
      </c>
      <c r="B34" s="26" t="s">
        <v>38</v>
      </c>
      <c r="C34" s="28" t="s">
        <v>49</v>
      </c>
      <c r="D34" s="22">
        <v>533629.77</v>
      </c>
      <c r="E34" s="22">
        <v>353895.65</v>
      </c>
      <c r="F34" s="22">
        <v>3295018.07</v>
      </c>
      <c r="G34" s="22">
        <v>149047.69</v>
      </c>
      <c r="H34" s="47">
        <f>D34+E34+F34+G34</f>
        <v>4331591.18</v>
      </c>
    </row>
    <row r="35" spans="1:8" ht="15.75">
      <c r="A35" s="16">
        <f t="shared" si="1"/>
        <v>9</v>
      </c>
      <c r="B35" s="26" t="s">
        <v>39</v>
      </c>
      <c r="C35" s="29" t="s">
        <v>50</v>
      </c>
      <c r="D35" s="22">
        <v>0</v>
      </c>
      <c r="E35" s="22">
        <f>1587507.95-F35</f>
        <v>1220195.3799999999</v>
      </c>
      <c r="F35" s="22">
        <v>367312.57</v>
      </c>
      <c r="G35" s="22">
        <v>0</v>
      </c>
      <c r="H35" s="47">
        <f t="shared" si="0"/>
        <v>1587507.95</v>
      </c>
    </row>
    <row r="36" spans="1:8" ht="15.75">
      <c r="A36" s="16">
        <f t="shared" si="1"/>
        <v>10</v>
      </c>
      <c r="B36" s="26" t="s">
        <v>40</v>
      </c>
      <c r="C36" s="29" t="s">
        <v>51</v>
      </c>
      <c r="D36" s="22">
        <v>0</v>
      </c>
      <c r="E36" s="22">
        <v>223839.23</v>
      </c>
      <c r="F36" s="22">
        <v>0</v>
      </c>
      <c r="G36" s="22">
        <v>0</v>
      </c>
      <c r="H36" s="47">
        <f t="shared" si="0"/>
        <v>223839.23</v>
      </c>
    </row>
    <row r="37" spans="1:8" ht="17.25" customHeight="1">
      <c r="A37" s="16">
        <f t="shared" si="1"/>
        <v>11</v>
      </c>
      <c r="B37" s="26" t="s">
        <v>41</v>
      </c>
      <c r="C37" s="28" t="s">
        <v>63</v>
      </c>
      <c r="D37" s="22">
        <v>19731886.239999998</v>
      </c>
      <c r="E37" s="22">
        <v>5013661.55</v>
      </c>
      <c r="F37" s="22">
        <v>19244333.48</v>
      </c>
      <c r="G37" s="22">
        <v>1762965.22</v>
      </c>
      <c r="H37" s="47">
        <f t="shared" si="0"/>
        <v>45752846.489999995</v>
      </c>
    </row>
    <row r="38" spans="1:8">
      <c r="A38" s="35"/>
      <c r="B38" s="36"/>
      <c r="C38" s="37" t="s">
        <v>53</v>
      </c>
      <c r="D38" s="38">
        <f>SUM(D25:D37)</f>
        <v>48036916.579999998</v>
      </c>
      <c r="E38" s="38">
        <f>E25+E26+E27+E28+E29+E30+E31+E32+E34+E33+E35+E37+E36</f>
        <v>29618310.309999999</v>
      </c>
      <c r="F38" s="38">
        <f t="shared" ref="F38" si="2">F25+F26+F27+F28+F29+F30+F31+F32+F34+F33+F35+F37+F36</f>
        <v>24396774.59</v>
      </c>
      <c r="G38" s="38">
        <f>G25+G26+G27+G28+G29+G30+G31+G32+G34+G33+G35+G37+G36</f>
        <v>2183498.42</v>
      </c>
      <c r="H38" s="38">
        <f>SUM(H25:H37)</f>
        <v>104235499.90000001</v>
      </c>
    </row>
    <row r="39" spans="1:8">
      <c r="A39" s="48" t="s">
        <v>14</v>
      </c>
      <c r="B39" s="49"/>
      <c r="C39" s="49"/>
      <c r="D39" s="49"/>
      <c r="E39" s="49"/>
      <c r="F39" s="49"/>
      <c r="G39" s="49"/>
      <c r="H39" s="49"/>
    </row>
    <row r="40" spans="1:8">
      <c r="A40" s="19"/>
      <c r="B40" s="20"/>
      <c r="C40" s="18" t="s">
        <v>15</v>
      </c>
      <c r="D40" s="22">
        <v>0</v>
      </c>
      <c r="E40" s="22">
        <v>0</v>
      </c>
      <c r="F40" s="22">
        <v>0</v>
      </c>
      <c r="G40" s="22">
        <v>0</v>
      </c>
      <c r="H40" s="22"/>
    </row>
    <row r="41" spans="1:8">
      <c r="A41" s="19"/>
      <c r="B41" s="20"/>
      <c r="C41" s="18" t="s">
        <v>16</v>
      </c>
      <c r="D41" s="21">
        <f>D38+D40</f>
        <v>48036916.579999998</v>
      </c>
      <c r="E41" s="21">
        <f t="shared" ref="E41:F41" si="3">E38+E40</f>
        <v>29618310.309999999</v>
      </c>
      <c r="F41" s="21">
        <f t="shared" si="3"/>
        <v>24396774.59</v>
      </c>
      <c r="G41" s="22">
        <f>G38+G40</f>
        <v>2183498.42</v>
      </c>
      <c r="H41" s="21">
        <f>H38+H40</f>
        <v>104235499.90000001</v>
      </c>
    </row>
    <row r="42" spans="1:8">
      <c r="A42" s="48" t="s">
        <v>17</v>
      </c>
      <c r="B42" s="49"/>
      <c r="C42" s="49"/>
      <c r="D42" s="49"/>
      <c r="E42" s="49"/>
      <c r="F42" s="49"/>
      <c r="G42" s="49"/>
      <c r="H42" s="49"/>
    </row>
    <row r="43" spans="1:8">
      <c r="A43" s="19"/>
      <c r="B43" s="20"/>
      <c r="C43" s="18" t="s">
        <v>18</v>
      </c>
      <c r="D43" s="22">
        <v>0</v>
      </c>
      <c r="E43" s="22">
        <v>0</v>
      </c>
      <c r="F43" s="22">
        <v>0</v>
      </c>
      <c r="G43" s="22">
        <v>0</v>
      </c>
      <c r="H43" s="22"/>
    </row>
    <row r="44" spans="1:8">
      <c r="A44" s="19"/>
      <c r="B44" s="20"/>
      <c r="C44" s="18" t="s">
        <v>19</v>
      </c>
      <c r="D44" s="21">
        <f>D41+D43</f>
        <v>48036916.579999998</v>
      </c>
      <c r="E44" s="21">
        <f>E43+E41</f>
        <v>29618310.309999999</v>
      </c>
      <c r="F44" s="21">
        <f>F41+F43</f>
        <v>24396774.59</v>
      </c>
      <c r="G44" s="22">
        <f>G41+G43</f>
        <v>2183498.42</v>
      </c>
      <c r="H44" s="21">
        <f>H41+H43</f>
        <v>104235499.90000001</v>
      </c>
    </row>
    <row r="45" spans="1:8">
      <c r="A45" s="48" t="s">
        <v>20</v>
      </c>
      <c r="B45" s="49"/>
      <c r="C45" s="49"/>
      <c r="D45" s="49"/>
      <c r="E45" s="49"/>
      <c r="F45" s="49"/>
      <c r="G45" s="49"/>
      <c r="H45" s="49"/>
    </row>
    <row r="46" spans="1:8">
      <c r="A46" s="19"/>
      <c r="B46" s="20"/>
      <c r="C46" s="18" t="s">
        <v>21</v>
      </c>
      <c r="D46" s="22">
        <v>0</v>
      </c>
      <c r="E46" s="22">
        <v>0</v>
      </c>
      <c r="F46" s="22">
        <v>0</v>
      </c>
      <c r="G46" s="22">
        <v>517341.32</v>
      </c>
      <c r="H46" s="22"/>
    </row>
    <row r="47" spans="1:8">
      <c r="A47" s="19"/>
      <c r="B47" s="20"/>
      <c r="C47" s="18" t="s">
        <v>22</v>
      </c>
      <c r="D47" s="21">
        <f>D44+D46</f>
        <v>48036916.579999998</v>
      </c>
      <c r="E47" s="21">
        <f>E46+E44</f>
        <v>29618310.309999999</v>
      </c>
      <c r="F47" s="21">
        <f>F44+F46</f>
        <v>24396774.59</v>
      </c>
      <c r="G47" s="22">
        <f>G46</f>
        <v>517341.32</v>
      </c>
      <c r="H47" s="21">
        <f>H44+H46</f>
        <v>104235499.90000001</v>
      </c>
    </row>
    <row r="48" spans="1:8">
      <c r="A48" s="48" t="s">
        <v>23</v>
      </c>
      <c r="B48" s="49"/>
      <c r="C48" s="49"/>
      <c r="D48" s="49"/>
      <c r="E48" s="49"/>
      <c r="F48" s="49"/>
      <c r="G48" s="49"/>
      <c r="H48" s="49"/>
    </row>
    <row r="49" spans="1:8">
      <c r="A49" s="19"/>
      <c r="B49" s="20"/>
      <c r="C49" s="18" t="s">
        <v>24</v>
      </c>
      <c r="D49" s="22">
        <v>0</v>
      </c>
      <c r="E49" s="22">
        <v>0</v>
      </c>
      <c r="F49" s="22">
        <v>0</v>
      </c>
      <c r="G49" s="22">
        <v>0</v>
      </c>
      <c r="H49" s="22"/>
    </row>
    <row r="50" spans="1:8">
      <c r="A50" s="19"/>
      <c r="B50" s="20"/>
      <c r="C50" s="18" t="s">
        <v>25</v>
      </c>
      <c r="D50" s="21">
        <f>D47+D49</f>
        <v>48036916.579999998</v>
      </c>
      <c r="E50" s="21">
        <f>E49+E47</f>
        <v>29618310.309999999</v>
      </c>
      <c r="F50" s="21">
        <f>F47+F49</f>
        <v>24396774.59</v>
      </c>
      <c r="G50" s="22">
        <f>G47+G49</f>
        <v>517341.32</v>
      </c>
      <c r="H50" s="21">
        <f>H47+H49</f>
        <v>104235499.90000001</v>
      </c>
    </row>
    <row r="51" spans="1:8">
      <c r="A51" s="48" t="s">
        <v>26</v>
      </c>
      <c r="B51" s="49"/>
      <c r="C51" s="49"/>
      <c r="D51" s="49"/>
      <c r="E51" s="49"/>
      <c r="F51" s="49"/>
      <c r="G51" s="49"/>
      <c r="H51" s="49"/>
    </row>
    <row r="52" spans="1:8" ht="38.25">
      <c r="A52" s="16">
        <v>12</v>
      </c>
      <c r="B52" s="17" t="s">
        <v>27</v>
      </c>
      <c r="C52" s="18" t="s">
        <v>28</v>
      </c>
      <c r="D52" s="22">
        <f>D50*0.18</f>
        <v>8646644.9843999986</v>
      </c>
      <c r="E52" s="22">
        <f t="shared" ref="E52:G52" si="4">E50*0.18</f>
        <v>5331295.8558</v>
      </c>
      <c r="F52" s="22">
        <f t="shared" si="4"/>
        <v>4391419.4261999996</v>
      </c>
      <c r="G52" s="22">
        <f t="shared" si="4"/>
        <v>93121.437600000005</v>
      </c>
      <c r="H52" s="22">
        <f>H50*0.18</f>
        <v>18762389.982000001</v>
      </c>
    </row>
    <row r="53" spans="1:8">
      <c r="A53" s="19"/>
      <c r="B53" s="20"/>
      <c r="C53" s="18" t="s">
        <v>29</v>
      </c>
      <c r="D53" s="22"/>
      <c r="E53" s="22"/>
      <c r="F53" s="22"/>
      <c r="G53" s="22"/>
      <c r="H53" s="22"/>
    </row>
    <row r="54" spans="1:8">
      <c r="A54" s="31"/>
      <c r="B54" s="32"/>
      <c r="C54" s="33" t="s">
        <v>30</v>
      </c>
      <c r="D54" s="34">
        <f>D50+D52</f>
        <v>56683561.564399995</v>
      </c>
      <c r="E54" s="34">
        <f>E50+E52</f>
        <v>34949606.165799998</v>
      </c>
      <c r="F54" s="34">
        <f>F50+F52</f>
        <v>28788194.016199999</v>
      </c>
      <c r="G54" s="34">
        <f>G50+G52</f>
        <v>610462.75760000001</v>
      </c>
      <c r="H54" s="34">
        <f>H50+H52</f>
        <v>122997889.882</v>
      </c>
    </row>
  </sheetData>
  <mergeCells count="18">
    <mergeCell ref="A51:H51"/>
    <mergeCell ref="H19:H22"/>
    <mergeCell ref="A19:A22"/>
    <mergeCell ref="B19:B22"/>
    <mergeCell ref="C19:C22"/>
    <mergeCell ref="D20:D22"/>
    <mergeCell ref="D19:G19"/>
    <mergeCell ref="E20:E22"/>
    <mergeCell ref="F20:F22"/>
    <mergeCell ref="G20:G22"/>
    <mergeCell ref="A24:H24"/>
    <mergeCell ref="A39:H39"/>
    <mergeCell ref="A42:H42"/>
    <mergeCell ref="A45:H45"/>
    <mergeCell ref="A48:H48"/>
    <mergeCell ref="B6:C6"/>
    <mergeCell ref="E6:F6"/>
    <mergeCell ref="A15:H15"/>
  </mergeCells>
  <phoneticPr fontId="0" type="noConversion"/>
  <pageMargins left="0.78740157480314965" right="0.39370078740157483" top="0.43307086614173229" bottom="0.47244094488188981" header="0.23622047244094491" footer="0.23622047244094491"/>
  <pageSetup paperSize="9" scale="81" fitToHeight="10000" orientation="landscape" r:id="rId1"/>
  <headerFooter alignWithMargins="0"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 сметный расчет</vt:lpstr>
      <vt:lpstr>'Сводный сметный расчет'!Заголовки_для_печати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Валентина Валерьевна Логунова</dc:creator>
  <cp:lastModifiedBy>Kruglushina_SB</cp:lastModifiedBy>
  <cp:lastPrinted>2012-10-09T08:49:35Z</cp:lastPrinted>
  <dcterms:created xsi:type="dcterms:W3CDTF">2002-03-25T05:35:56Z</dcterms:created>
  <dcterms:modified xsi:type="dcterms:W3CDTF">2012-10-24T08:21:29Z</dcterms:modified>
</cp:coreProperties>
</file>