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 fullCalcOnLoad="1"/>
</workbook>
</file>

<file path=xl/calcChain.xml><?xml version="1.0" encoding="utf-8"?>
<calcChain xmlns="http://schemas.openxmlformats.org/spreadsheetml/2006/main">
  <c r="L21" i="5" l="1"/>
  <c r="L22" i="5"/>
  <c r="L23" i="5"/>
  <c r="L24" i="5"/>
  <c r="L25" i="5"/>
  <c r="L26" i="5"/>
  <c r="L27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4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4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4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&lt;З/п машинистов (итоги)&gt;</t>
        </r>
      </text>
    </comment>
    <comment ref="L4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4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&lt;Трудозатраты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5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5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<sst xmlns="http://schemas.openxmlformats.org/spreadsheetml/2006/main" count="422" uniqueCount="388">
  <si>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</si>
  <si>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</si>
  <si>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</si>
  <si>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</si>
  <si>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</si>
  <si>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</si>
  <si>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</si>
  <si>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</si>
  <si>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</si>
  <si>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</si>
  <si>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</si>
  <si>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</si>
  <si>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</si>
  <si>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</si>
  <si>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</si>
  <si>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</si>
  <si>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</si>
  <si>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</si>
  <si>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</si>
  <si>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</si>
  <si>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</si>
  <si>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</si>
  <si>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</si>
  <si>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</si>
  <si>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</si>
  <si>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</si>
  <si>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</si>
  <si>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</si>
  <si>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</si>
  <si>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</si>
  <si>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</si>
  <si>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</si>
  <si>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</si>
  <si>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</si>
  <si>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</si>
  <si>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</si>
  <si>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</si>
  <si>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</si>
  <si>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</si>
  <si>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</si>
  <si>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</si>
  <si>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</si>
  <si>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</si>
  <si>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</si>
  <si>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</si>
  <si>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</si>
  <si>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</si>
  <si>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</si>
  <si>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</si>
  <si>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</si>
  <si>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</si>
  <si>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</si>
  <si>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</si>
  <si>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</si>
  <si>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</si>
  <si>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</si>
  <si>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</si>
  <si>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</si>
  <si>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</si>
  <si>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</si>
  <si>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</si>
  <si>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</si>
  <si>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</si>
  <si>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</si>
  <si>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</si>
  <si>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</si>
  <si>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</si>
  <si>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</si>
  <si>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</si>
  <si>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</si>
  <si>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</si>
  <si>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</si>
  <si>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</si>
  <si>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</si>
  <si>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</si>
  <si>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</si>
  <si>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</si>
  <si>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</si>
  <si>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</si>
  <si>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</si>
  <si>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</si>
  <si>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</si>
  <si>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</si>
  <si>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</si>
  <si>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</si>
  <si>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</si>
  <si>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</si>
  <si>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</si>
  <si>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</si>
  <si>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</si>
  <si>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</si>
  <si>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</si>
  <si>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</si>
  <si>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</si>
  <si>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</si>
  <si>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</si>
  <si>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</si>
  <si>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</si>
  <si>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</si>
  <si>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</si>
  <si>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</si>
  <si>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</si>
  <si>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</si>
  <si>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</si>
  <si>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</si>
  <si>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</si>
  <si>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</si>
  <si>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</si>
  <si>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</si>
  <si>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</si>
  <si>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</si>
  <si>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</si>
  <si>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</si>
  <si>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</si>
  <si>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</si>
  <si>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</si>
  <si>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</si>
  <si>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</si>
  <si>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</si>
  <si>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</si>
  <si>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</si>
  <si>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</si>
  <si>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</si>
  <si>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</si>
  <si>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</si>
  <si>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</si>
  <si>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</si>
  <si>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</si>
  <si>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</si>
  <si>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</si>
  <si>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</si>
  <si>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</si>
  <si>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</si>
  <si>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</si>
  <si>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</si>
  <si>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</si>
  <si>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</si>
  <si>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</si>
  <si>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</si>
  <si>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</si>
  <si>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</si>
  <si>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</si>
  <si>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</si>
  <si>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</si>
  <si>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</si>
  <si>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</si>
  <si>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</si>
  <si>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</si>
  <si>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</si>
  <si>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</si>
  <si>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</si>
  <si>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</si>
  <si>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</si>
  <si>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</si>
  <si>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</si>
  <si>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</si>
  <si>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</si>
  <si>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</si>
  <si>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</si>
  <si>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</si>
  <si>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</si>
  <si>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</si>
  <si>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</si>
  <si>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</si>
  <si>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</si>
  <si>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</si>
  <si>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</si>
  <si>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</si>
  <si>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</si>
  <si>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</si>
  <si>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</si>
  <si>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</si>
  <si>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</si>
  <si>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</si>
  <si>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</si>
  <si>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</si>
  <si>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</si>
  <si>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</si>
  <si>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</si>
  <si>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</si>
  <si>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</si>
  <si>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</si>
  <si>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</si>
  <si>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</si>
  <si>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</si>
  <si>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</si>
  <si>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</si>
  <si>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</si>
  <si>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</si>
  <si>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</si>
  <si>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</si>
  <si>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</si>
  <si>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</si>
  <si>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</si>
  <si>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</si>
  <si>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</si>
  <si>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</si>
  <si>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</si>
  <si>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</si>
  <si>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</si>
  <si>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</si>
  <si>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</si>
  <si>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</si>
  <si>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</si>
  <si>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</si>
  <si>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</si>
  <si>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</si>
  <si>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</si>
  <si>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</si>
  <si>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</si>
  <si>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</si>
  <si>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</si>
  <si>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</si>
  <si>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</si>
  <si>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</si>
  <si>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</si>
  <si>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</si>
  <si>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</si>
  <si>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</si>
  <si>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</si>
  <si>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</si>
  <si>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</si>
  <si>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</si>
  <si>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</si>
  <si>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</si>
  <si>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</si>
  <si>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</si>
  <si>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</si>
  <si>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</si>
  <si>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</si>
  <si>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</si>
  <si>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</si>
  <si>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</si>
  <si>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</si>
  <si>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</si>
  <si>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</si>
  <si>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</si>
  <si>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</si>
  <si>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</si>
  <si>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</si>
  <si>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</si>
  <si>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</si>
  <si>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</si>
  <si>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</si>
  <si>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</si>
  <si>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</si>
  <si>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</si>
  <si>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</si>
  <si>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</si>
  <si>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</si>
  <si>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</si>
  <si>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</si>
  <si>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</si>
  <si>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</si>
  <si>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</si>
  <si>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</si>
  <si>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</si>
  <si>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</si>
  <si>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</si>
  <si>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</si>
  <si>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</si>
  <si>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</si>
  <si>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</si>
  <si>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</si>
  <si>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</si>
  <si>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</si>
  <si>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</si>
  <si>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</si>
  <si>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</si>
  <si>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</si>
  <si>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</si>
  <si>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</si>
  <si>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</si>
  <si>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</si>
  <si>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</si>
  <si>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</si>
  <si>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</si>
  <si>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</si>
  <si>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</si>
  <si>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</si>
  <si>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</si>
  <si>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</si>
  <si>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</si>
  <si>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</si>
  <si>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</si>
  <si>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</si>
  <si>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</si>
  <si>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</si>
  <si>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</si>
  <si>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</si>
  <si>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</si>
  <si>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</si>
  <si>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</si>
  <si>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</si>
  <si>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</si>
  <si>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</si>
  <si>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</si>
  <si>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</si>
  <si>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</si>
  <si>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</si>
  <si>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</si>
  <si>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</si>
  <si>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</si>
  <si>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</si>
  <si>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</si>
  <si>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</si>
  <si>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</si>
  <si>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</si>
  <si>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</si>
  <si>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</si>
  <si>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</si>
  <si>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</si>
  <si>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</si>
  <si>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Основание:  </t>
  </si>
  <si>
    <t xml:space="preserve">на   </t>
  </si>
  <si>
    <t xml:space="preserve">       (наименование работ и затрат, наименование объекта)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</si>
  <si>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</si>
  <si>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</si>
  <si>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Составил:____________________________</t>
  </si>
  <si>
    <t>Проверил:____________________________</t>
  </si>
  <si>
    <t xml:space="preserve">                           Раздел 1. </t>
  </si>
  <si>
    <t>ТЕРр68-14-1</t>
  </si>
  <si>
    <t>Разборка бортовых камней: на бетонном основании, 100 м
Норматив НР % : 104%  *0.85
Норматив СП % : 60%  *0.8</t>
  </si>
  <si>
    <t>1816,9
831,41</t>
  </si>
  <si>
    <t>985,49
130,28</t>
  </si>
  <si>
    <t>61.14 Разборка бортовых камней: ОЗП=10,77; ЭМ=6,57; ЗПМ=10,77</t>
  </si>
  <si>
    <t>6475
1403</t>
  </si>
  <si>
    <t>68,26
9,4</t>
  </si>
  <si>
    <t>ТЕР27-06-020-01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</si>
  <si>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т/м3, 1000 м2 покрытия
Норматив НР % : 142%  *0.85
Норматив СП % : 95%  *(0.85*0.8)</t>
  </si>
  <si>
    <t>45709,05
518,97</t>
  </si>
  <si>
    <t>2721,85
344,54</t>
  </si>
  <si>
    <t>26.54. Устройство покрытий из горячих асфальтобетонных смесей: ОЗП=10,77; ЭМ=7,92; ЗПМ=10,77; МАТ=6,59</t>
  </si>
  <si>
    <t>14012
2412</t>
  </si>
  <si>
    <t>38,3
19,08</t>
  </si>
  <si>
    <t>24,9
12,4</t>
  </si>
  <si>
    <t>ТЕР27-06-021-01
ПЗ=2
ОЗП=2
ЭМ=2
ЗПМ=2
МАТ=2
ТЗ=2
ТЗМ=2</t>
  </si>
  <si>
    <t>На каждые 0,5 см изменения толщины покрытия добавлять или исключать: к расценке 27-06-020-01, 1000 м2 покрытия
КОЭФ. К ПОЗИЦИИ:
Общая толщина 5 см (добавить 1 см) ПЗ=2 (ОЗП=2; ЭМ=2 к расх.; ЗПМ=2; МАТ=2 к расх.; ТЗ=2; ТЗМ=2)
Норматив НР % : 142%  *0.85
Норматив СП % : 95%  *(0.85*0.8)</t>
  </si>
  <si>
    <t>10599,6
2,44</t>
  </si>
  <si>
    <t>ТЕР27-06-020-08</t>
  </si>
  <si>
    <t>Устройство покрытия толщиной 4 см из горячих асфальтобетонных смесей пористых мелкозернистых, плотность каменных материалов: 2,5-2,9 т/м3, 1000 м2 покрытия
Норматив НР % : 142%  *0.85
Норматив СП % : 95%  *(0.85*0.8)</t>
  </si>
  <si>
    <t>40493,81
518,97</t>
  </si>
  <si>
    <t>2728,9
344,86</t>
  </si>
  <si>
    <t>14048
2414</t>
  </si>
  <si>
    <t>38,3
19,1</t>
  </si>
  <si>
    <t>24,9
12,42</t>
  </si>
  <si>
    <t>ТЕР27-06-021-08
ПЗ=2
ОЗП=2
ЭМ=2
ЗПМ=2
МАТ=2
ТЗ=2
ТЗМ=2</t>
  </si>
  <si>
    <t>На каждые 0,5 см изменения толщины покрытия добавлять или исключать: к расценке 27-06-020-08, 1000 м2 покрытия
КОЭФ. К ПОЗИЦИИ:
Общая толщина 5 см (добавить 1 см) ПЗ=2 (ОЗП=2; ЭМ=2 к расх.; ЗПМ=2; МАТ=2 к расх.; ТЗ=2; ТЗМ=2)
Норматив НР % : 142%  *0.85
Норматив СП % : 95%  *(0.85*0.8)</t>
  </si>
  <si>
    <t>9222,98
2,44</t>
  </si>
  <si>
    <t>ТЕР27-02-010-02</t>
  </si>
  <si>
    <t>Установка бортовых камней бетонных: при других видах покрытий, 100 м бортового камня
Норматив НР % : 142%  *0.85
Норматив СП % : 95%  *(0.85*0.8)</t>
  </si>
  <si>
    <t>4051,78
906,87</t>
  </si>
  <si>
    <t>100,3
10,83</t>
  </si>
  <si>
    <t>26.15. Установка бортовых камней бетонных: ОЗП=10,77; ЭМ=6,64; ЗПМ=10,77; МАТ=5,76</t>
  </si>
  <si>
    <t>839
147</t>
  </si>
  <si>
    <t>76,08
0,68</t>
  </si>
  <si>
    <t>95,86
0,86</t>
  </si>
  <si>
    <t>ТСЦ-403-0052</t>
  </si>
  <si>
    <t>Камни бортовые бетонные, марка 400 (300х200), м3
Норматив НР % : 142%  *0.85
Норматив СП % : 95%  *(0.85*0.8)</t>
  </si>
  <si>
    <t>Камни бортовые бетонные, марка 400; МАТ=7,381</t>
  </si>
  <si>
    <t>Итого прямые затраты по разделу в текущих ценах</t>
  </si>
  <si>
    <t>35375
6376</t>
  </si>
  <si>
    <t>214,16
35,08</t>
  </si>
  <si>
    <t>Накладные расходы</t>
  </si>
  <si>
    <t>Сметная прибыль</t>
  </si>
  <si>
    <t>Итоги по разделу 1  :</t>
  </si>
  <si>
    <t xml:space="preserve">  Благоустройство (ремонтно-строительные) (МДС81-33.2004 Прил.5 п.18; Письмо №АП-5536/06 Прил.2 п.18; Письмо №3757-КК/08 от 21.02.11)</t>
  </si>
  <si>
    <t xml:space="preserve">  Автомобильные дороги (МДС81-33.2004 Прил.4 п.21, Прим.п.1; Письмо №АП-5536/06 Прил.1 п.21, Прим.п.1; Письмо №3757-КК/08 от 21.02.11)</t>
  </si>
  <si>
    <t>145,9
25,68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</si>
  <si>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</si>
  <si>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</si>
  <si>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</si>
  <si>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</si>
  <si>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</si>
  <si>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</si>
  <si>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</si>
  <si>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</t>
  </si>
  <si>
    <t>Итого прямые затраты по смете в текущих ценах</t>
  </si>
  <si>
    <t>Итоги по смете:</t>
  </si>
  <si>
    <t xml:space="preserve">  НДС 18%</t>
  </si>
  <si>
    <t xml:space="preserve">  ВСЕГО по смете</t>
  </si>
  <si>
    <t>Составлен(а) в текущих ценах по состоянию на3  кв. 2012 года</t>
  </si>
  <si>
    <t>ОГКОУ Кадетская школа-интернат "Северский кадетский корпус"</t>
  </si>
  <si>
    <t xml:space="preserve">  Капитальный ремонт.Благоустройство главного входа. ОГКОУ Кадетская школа-интернат "Северский кадетский корпус",расположенный по адресу: г.Северск, ул.Славского, 32</t>
  </si>
  <si>
    <t xml:space="preserve">                Директор</t>
  </si>
  <si>
    <t xml:space="preserve">ОГКОУ Кадетская школа-интернат </t>
  </si>
  <si>
    <t xml:space="preserve">      "Северский кадетский корпус"</t>
  </si>
  <si>
    <t>______________А.О.Окунев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</si>
</sst>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40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18" fillId="0" borderId="0" xfId="1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1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11" xfId="10" applyFont="1" applyBorder="1" applyAlignment="1">
      <alignment horizontal="left"/>
    </xf>
    <xf numFmtId="0" fontId="19" fillId="0" borderId="0" xfId="0" applyFont="1" applyAlignment="1">
      <alignment horizontal="center" vertical="top"/>
    </xf>
    <xf numFmtId="0" fontId="18" fillId="0" borderId="0" xfId="0" applyFont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13" applyFont="1" applyAlignment="1">
      <alignment horizontal="left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8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21" fillId="0" borderId="0" xfId="10" applyFont="1" applyAlignment="1">
      <alignment horizontal="center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/>
    <xf numFmtId="0" fontId="20" fillId="0" borderId="15" xfId="0" applyFont="1" applyBorder="1" applyAlignment="1"/>
    <xf numFmtId="0" fontId="18" fillId="0" borderId="8" xfId="0" applyFont="1" applyBorder="1" applyAlignment="1"/>
    <xf numFmtId="0" fontId="18" fillId="0" borderId="0" xfId="0" applyFont="1" applyBorder="1" applyAlignment="1"/>
    <xf numFmtId="0" fontId="20" fillId="0" borderId="7" xfId="0" applyFont="1" applyBorder="1" applyAlignment="1"/>
    <xf numFmtId="0" fontId="18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2" xfId="5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18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horizontal="right" vertical="top" wrapText="1"/>
    </xf>
    <xf numFmtId="0" fontId="22" fillId="0" borderId="1" xfId="4" applyFont="1" applyBorder="1" applyAlignment="1">
      <alignment horizontal="left" vertical="top" wrapText="1"/>
    </xf>
    <xf numFmtId="43" fontId="7" fillId="0" borderId="11" xfId="12" applyFont="1" applyBorder="1" applyAlignment="1">
      <alignment horizontal="right" indent="1"/>
    </xf>
    <xf numFmtId="43" fontId="7" fillId="0" borderId="13" xfId="12" applyFont="1" applyBorder="1" applyAlignment="1">
      <alignment horizontal="right" indent="1"/>
    </xf>
    <xf numFmtId="0" fontId="18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63"/>
  <sheetViews>
    <sheetView showGridLines="0" tabSelected="1" zoomScale="117" zoomScaleNormal="117" workbookViewId="0">
      <pane ySplit="19" topLeftCell="A20" activePane="bottomLeft" state="frozen"/>
      <selection pane="bottomLeft" activeCell="C7" sqref="C7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 t="s">
        <v>382</v>
      </c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135" t="s">
        <v>296</v>
      </c>
      <c r="B2" s="54"/>
      <c r="C2" s="58"/>
      <c r="D2" s="57"/>
      <c r="F2" s="60" t="s">
        <v>81</v>
      </c>
      <c r="G2" s="60"/>
      <c r="H2" s="58"/>
      <c r="I2" s="61"/>
      <c r="J2" s="59"/>
      <c r="K2" s="135" t="s">
        <v>297</v>
      </c>
      <c r="L2" s="59"/>
      <c r="M2" s="53"/>
      <c r="N2" s="58"/>
    </row>
    <row r="3" spans="1:14" s="12" customFormat="1" x14ac:dyDescent="0.2">
      <c r="A3" s="59"/>
      <c r="B3" s="58"/>
      <c r="C3" s="58"/>
      <c r="D3" s="58"/>
      <c r="E3" s="53"/>
      <c r="F3" s="53"/>
      <c r="G3" s="53"/>
      <c r="H3" s="53"/>
      <c r="I3" s="53"/>
      <c r="J3" s="138" t="s">
        <v>384</v>
      </c>
      <c r="K3" s="139"/>
      <c r="L3" s="139"/>
      <c r="M3" s="53"/>
      <c r="N3" s="58"/>
    </row>
    <row r="4" spans="1:14" s="12" customFormat="1" x14ac:dyDescent="0.2">
      <c r="A4" s="53"/>
      <c r="B4" s="53"/>
      <c r="C4" s="53"/>
      <c r="D4" s="58"/>
      <c r="F4" s="87" t="s">
        <v>299</v>
      </c>
      <c r="G4" s="53"/>
      <c r="H4" s="58"/>
      <c r="I4" s="138" t="s">
        <v>385</v>
      </c>
      <c r="J4" s="139"/>
      <c r="K4" s="139"/>
      <c r="L4" s="139"/>
      <c r="M4" s="53"/>
      <c r="N4" s="58"/>
    </row>
    <row r="5" spans="1:14" s="12" customFormat="1" x14ac:dyDescent="0.2">
      <c r="A5" s="53"/>
      <c r="B5" s="53"/>
      <c r="C5" s="53"/>
      <c r="D5" s="58"/>
      <c r="F5" s="53" t="s">
        <v>82</v>
      </c>
      <c r="G5" s="53"/>
      <c r="H5" s="58"/>
      <c r="I5" s="138" t="s">
        <v>386</v>
      </c>
      <c r="J5" s="139"/>
      <c r="K5" s="139"/>
      <c r="L5" s="139"/>
      <c r="M5" s="53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53"/>
      <c r="J6" s="136" t="s">
        <v>387</v>
      </c>
      <c r="K6" s="137"/>
      <c r="L6" s="137"/>
      <c r="M6" s="53"/>
      <c r="N6" s="58"/>
    </row>
    <row r="7" spans="1:14" s="12" customFormat="1" ht="36" customHeight="1" x14ac:dyDescent="0.2">
      <c r="A7" s="53"/>
      <c r="B7" s="53"/>
      <c r="C7" s="62"/>
      <c r="D7" s="63" t="s">
        <v>314</v>
      </c>
      <c r="E7" s="133" t="s">
        <v>383</v>
      </c>
      <c r="F7" s="134"/>
      <c r="G7" s="134"/>
      <c r="H7" s="134"/>
      <c r="I7" s="61"/>
      <c r="J7" s="61"/>
      <c r="K7" s="61"/>
      <c r="L7" s="61"/>
      <c r="M7" s="53"/>
      <c r="N7" s="58"/>
    </row>
    <row r="8" spans="1:14" s="12" customFormat="1" x14ac:dyDescent="0.2">
      <c r="A8" s="53"/>
      <c r="B8" s="53"/>
      <c r="C8" s="53"/>
      <c r="D8" s="84" t="s">
        <v>315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4"/>
      <c r="B9" s="64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88" t="s">
        <v>313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x14ac:dyDescent="0.2">
      <c r="A11" s="85" t="s">
        <v>302</v>
      </c>
      <c r="B11" s="76"/>
      <c r="C11" s="131">
        <v>791919.24</v>
      </c>
      <c r="D11" s="131"/>
      <c r="E11" s="131"/>
      <c r="F11" s="75" t="s">
        <v>300</v>
      </c>
      <c r="G11" s="77"/>
      <c r="H11" s="77"/>
      <c r="I11" s="77"/>
      <c r="J11" s="77"/>
    </row>
    <row r="12" spans="1:14" x14ac:dyDescent="0.2">
      <c r="A12" s="86" t="s">
        <v>312</v>
      </c>
      <c r="B12" s="76"/>
      <c r="C12" s="81"/>
      <c r="D12" s="132">
        <v>34936</v>
      </c>
      <c r="E12" s="132"/>
      <c r="F12" s="75" t="s">
        <v>300</v>
      </c>
      <c r="G12" s="77"/>
      <c r="H12" s="77"/>
      <c r="I12" s="77"/>
      <c r="J12" s="77"/>
    </row>
    <row r="13" spans="1:14" x14ac:dyDescent="0.2">
      <c r="A13" s="86" t="s">
        <v>381</v>
      </c>
      <c r="B13" s="48"/>
      <c r="C13" s="78"/>
      <c r="D13" s="79"/>
      <c r="E13" s="82"/>
      <c r="F13" s="11"/>
      <c r="G13" s="83"/>
      <c r="H13" s="83"/>
      <c r="I13" s="77"/>
      <c r="J13" s="77"/>
    </row>
    <row r="14" spans="1:14" ht="11.25" customHeight="1" x14ac:dyDescent="0.2">
      <c r="A14" s="74"/>
      <c r="B14" s="75"/>
      <c r="C14" s="75"/>
      <c r="D14" s="74"/>
      <c r="E14" s="77"/>
      <c r="F14" s="77"/>
      <c r="G14" s="77"/>
      <c r="H14" s="81"/>
      <c r="I14" s="77"/>
      <c r="J14" s="77"/>
      <c r="K14" s="77"/>
      <c r="L14" s="77"/>
      <c r="M14" s="77"/>
      <c r="N14" s="48" t="s">
        <v>300</v>
      </c>
    </row>
    <row r="15" spans="1:14" ht="12.75" customHeight="1" x14ac:dyDescent="0.2">
      <c r="A15" s="106" t="s">
        <v>83</v>
      </c>
      <c r="B15" s="106" t="s">
        <v>309</v>
      </c>
      <c r="C15" s="90" t="s">
        <v>316</v>
      </c>
      <c r="D15" s="90" t="s">
        <v>310</v>
      </c>
      <c r="E15" s="96" t="s">
        <v>317</v>
      </c>
      <c r="F15" s="97"/>
      <c r="G15" s="98"/>
      <c r="H15" s="90" t="s">
        <v>295</v>
      </c>
      <c r="I15" s="96" t="s">
        <v>301</v>
      </c>
      <c r="J15" s="102"/>
      <c r="K15" s="102"/>
      <c r="L15" s="103"/>
      <c r="M15" s="92" t="s">
        <v>311</v>
      </c>
      <c r="N15" s="93"/>
    </row>
    <row r="16" spans="1:14" s="51" customFormat="1" ht="38.25" customHeight="1" x14ac:dyDescent="0.2">
      <c r="A16" s="107"/>
      <c r="B16" s="107"/>
      <c r="C16" s="107"/>
      <c r="D16" s="107"/>
      <c r="E16" s="99"/>
      <c r="F16" s="100"/>
      <c r="G16" s="101"/>
      <c r="H16" s="107"/>
      <c r="I16" s="94"/>
      <c r="J16" s="104"/>
      <c r="K16" s="104"/>
      <c r="L16" s="105"/>
      <c r="M16" s="94"/>
      <c r="N16" s="95"/>
    </row>
    <row r="17" spans="1:20" s="51" customFormat="1" ht="12.75" customHeight="1" x14ac:dyDescent="0.2">
      <c r="A17" s="107"/>
      <c r="B17" s="107"/>
      <c r="C17" s="107"/>
      <c r="D17" s="107"/>
      <c r="E17" s="80" t="s">
        <v>304</v>
      </c>
      <c r="F17" s="80" t="s">
        <v>306</v>
      </c>
      <c r="G17" s="90" t="s">
        <v>308</v>
      </c>
      <c r="H17" s="107"/>
      <c r="I17" s="90" t="s">
        <v>304</v>
      </c>
      <c r="J17" s="90" t="s">
        <v>307</v>
      </c>
      <c r="K17" s="80" t="s">
        <v>306</v>
      </c>
      <c r="L17" s="90" t="s">
        <v>308</v>
      </c>
      <c r="M17" s="106" t="s">
        <v>298</v>
      </c>
      <c r="N17" s="90" t="s">
        <v>304</v>
      </c>
    </row>
    <row r="18" spans="1:20" s="51" customFormat="1" ht="11.25" customHeight="1" x14ac:dyDescent="0.2">
      <c r="A18" s="91"/>
      <c r="B18" s="91"/>
      <c r="C18" s="91"/>
      <c r="D18" s="91"/>
      <c r="E18" s="73" t="s">
        <v>303</v>
      </c>
      <c r="F18" s="80" t="s">
        <v>305</v>
      </c>
      <c r="G18" s="91"/>
      <c r="H18" s="91"/>
      <c r="I18" s="91"/>
      <c r="J18" s="91"/>
      <c r="K18" s="80" t="s">
        <v>305</v>
      </c>
      <c r="L18" s="91"/>
      <c r="M18" s="91"/>
      <c r="N18" s="91"/>
    </row>
    <row r="19" spans="1:20" x14ac:dyDescent="0.2">
      <c r="A19" s="110">
        <v>1</v>
      </c>
      <c r="B19" s="110">
        <v>2</v>
      </c>
      <c r="C19" s="110">
        <v>3</v>
      </c>
      <c r="D19" s="110">
        <v>4</v>
      </c>
      <c r="E19" s="110">
        <v>5</v>
      </c>
      <c r="F19" s="110">
        <v>6</v>
      </c>
      <c r="G19" s="110">
        <v>7</v>
      </c>
      <c r="H19" s="110">
        <v>8</v>
      </c>
      <c r="I19" s="110">
        <v>9</v>
      </c>
      <c r="J19" s="110">
        <v>10</v>
      </c>
      <c r="K19" s="110">
        <v>11</v>
      </c>
      <c r="L19" s="110">
        <v>12</v>
      </c>
      <c r="M19" s="110">
        <v>13</v>
      </c>
      <c r="N19" s="110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1" t="s">
        <v>320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</row>
    <row r="21" spans="1:20" ht="48" x14ac:dyDescent="0.2">
      <c r="A21" s="114">
        <v>1</v>
      </c>
      <c r="B21" s="115" t="s">
        <v>321</v>
      </c>
      <c r="C21" s="115" t="s">
        <v>322</v>
      </c>
      <c r="D21" s="114">
        <v>1</v>
      </c>
      <c r="E21" s="116" t="s">
        <v>323</v>
      </c>
      <c r="F21" s="116" t="s">
        <v>324</v>
      </c>
      <c r="G21" s="116"/>
      <c r="H21" s="117" t="s">
        <v>325</v>
      </c>
      <c r="I21" s="118">
        <v>15429</v>
      </c>
      <c r="J21" s="116">
        <v>8954</v>
      </c>
      <c r="K21" s="116" t="s">
        <v>326</v>
      </c>
      <c r="L21" s="116" t="str">
        <f>IF(1*0=0," ",TEXT(,ROUND((1*0*1),2)))</f>
        <v xml:space="preserve"> </v>
      </c>
      <c r="M21" s="116" t="s">
        <v>327</v>
      </c>
      <c r="N21" s="116" t="s">
        <v>327</v>
      </c>
    </row>
    <row r="22" spans="1:20" ht="84" x14ac:dyDescent="0.2">
      <c r="A22" s="114">
        <v>2</v>
      </c>
      <c r="B22" s="115" t="s">
        <v>328</v>
      </c>
      <c r="C22" s="115" t="s">
        <v>329</v>
      </c>
      <c r="D22" s="114">
        <v>0.65</v>
      </c>
      <c r="E22" s="116" t="s">
        <v>330</v>
      </c>
      <c r="F22" s="116" t="s">
        <v>331</v>
      </c>
      <c r="G22" s="116">
        <v>42468.23</v>
      </c>
      <c r="H22" s="117" t="s">
        <v>332</v>
      </c>
      <c r="I22" s="118">
        <v>199558</v>
      </c>
      <c r="J22" s="116">
        <v>3633</v>
      </c>
      <c r="K22" s="116" t="s">
        <v>333</v>
      </c>
      <c r="L22" s="116" t="str">
        <f>IF(0.65*42468.23=0," ",TEXT(,ROUND((0.65*42468.23*6.59),2)))</f>
        <v>181912,66</v>
      </c>
      <c r="M22" s="116" t="s">
        <v>334</v>
      </c>
      <c r="N22" s="116" t="s">
        <v>335</v>
      </c>
    </row>
    <row r="23" spans="1:20" ht="132" x14ac:dyDescent="0.2">
      <c r="A23" s="114">
        <v>3</v>
      </c>
      <c r="B23" s="115" t="s">
        <v>336</v>
      </c>
      <c r="C23" s="115" t="s">
        <v>337</v>
      </c>
      <c r="D23" s="114">
        <v>0.65</v>
      </c>
      <c r="E23" s="116" t="s">
        <v>338</v>
      </c>
      <c r="F23" s="116">
        <v>0.22</v>
      </c>
      <c r="G23" s="116">
        <v>10596.94</v>
      </c>
      <c r="H23" s="117" t="s">
        <v>332</v>
      </c>
      <c r="I23" s="118">
        <v>45410</v>
      </c>
      <c r="J23" s="116">
        <v>17</v>
      </c>
      <c r="K23" s="116">
        <v>1</v>
      </c>
      <c r="L23" s="116" t="str">
        <f>IF(0.65*10596.94=0," ",TEXT(,ROUND((0.65*10596.94*6.59),2)))</f>
        <v>45391,99</v>
      </c>
      <c r="M23" s="116">
        <v>0.18</v>
      </c>
      <c r="N23" s="116">
        <v>0.12</v>
      </c>
    </row>
    <row r="24" spans="1:20" ht="84" x14ac:dyDescent="0.2">
      <c r="A24" s="114">
        <v>4</v>
      </c>
      <c r="B24" s="115" t="s">
        <v>339</v>
      </c>
      <c r="C24" s="115" t="s">
        <v>340</v>
      </c>
      <c r="D24" s="114">
        <v>0.65</v>
      </c>
      <c r="E24" s="116" t="s">
        <v>341</v>
      </c>
      <c r="F24" s="116" t="s">
        <v>342</v>
      </c>
      <c r="G24" s="116">
        <v>37245.94</v>
      </c>
      <c r="H24" s="117" t="s">
        <v>332</v>
      </c>
      <c r="I24" s="118">
        <v>177224</v>
      </c>
      <c r="J24" s="116">
        <v>3633</v>
      </c>
      <c r="K24" s="116" t="s">
        <v>343</v>
      </c>
      <c r="L24" s="116" t="str">
        <f>IF(0.65*37245.94=0," ",TEXT(,ROUND((0.65*37245.94*6.59),2)))</f>
        <v>159542,98</v>
      </c>
      <c r="M24" s="116" t="s">
        <v>344</v>
      </c>
      <c r="N24" s="116" t="s">
        <v>345</v>
      </c>
    </row>
    <row r="25" spans="1:20" ht="132" x14ac:dyDescent="0.2">
      <c r="A25" s="114">
        <v>5</v>
      </c>
      <c r="B25" s="115" t="s">
        <v>346</v>
      </c>
      <c r="C25" s="115" t="s">
        <v>347</v>
      </c>
      <c r="D25" s="114">
        <v>0.65</v>
      </c>
      <c r="E25" s="116" t="s">
        <v>348</v>
      </c>
      <c r="F25" s="116"/>
      <c r="G25" s="116">
        <v>9220.5400000000009</v>
      </c>
      <c r="H25" s="117" t="s">
        <v>332</v>
      </c>
      <c r="I25" s="118">
        <v>39513</v>
      </c>
      <c r="J25" s="116">
        <v>17</v>
      </c>
      <c r="K25" s="116"/>
      <c r="L25" s="116" t="str">
        <f>IF(0.65*9220.54=0," ",TEXT(,ROUND((0.65*9220.54*6.59),2)))</f>
        <v>39496,18</v>
      </c>
      <c r="M25" s="116">
        <v>0.18</v>
      </c>
      <c r="N25" s="116">
        <v>0.12</v>
      </c>
    </row>
    <row r="26" spans="1:20" ht="60" x14ac:dyDescent="0.2">
      <c r="A26" s="114">
        <v>6</v>
      </c>
      <c r="B26" s="115" t="s">
        <v>349</v>
      </c>
      <c r="C26" s="115" t="s">
        <v>350</v>
      </c>
      <c r="D26" s="114">
        <v>1.26</v>
      </c>
      <c r="E26" s="116" t="s">
        <v>351</v>
      </c>
      <c r="F26" s="116" t="s">
        <v>352</v>
      </c>
      <c r="G26" s="116">
        <v>3044.61</v>
      </c>
      <c r="H26" s="117" t="s">
        <v>353</v>
      </c>
      <c r="I26" s="118">
        <v>35242</v>
      </c>
      <c r="J26" s="116">
        <v>12306</v>
      </c>
      <c r="K26" s="116" t="s">
        <v>354</v>
      </c>
      <c r="L26" s="116" t="str">
        <f>IF(1.26*3044.61=0," ",TEXT(,ROUND((1.26*3044.61*5.76),2)))</f>
        <v>22096,56</v>
      </c>
      <c r="M26" s="116" t="s">
        <v>355</v>
      </c>
      <c r="N26" s="116" t="s">
        <v>356</v>
      </c>
    </row>
    <row r="27" spans="1:20" ht="48" x14ac:dyDescent="0.2">
      <c r="A27" s="119">
        <v>7</v>
      </c>
      <c r="B27" s="120" t="s">
        <v>357</v>
      </c>
      <c r="C27" s="120" t="s">
        <v>358</v>
      </c>
      <c r="D27" s="119">
        <v>7.56</v>
      </c>
      <c r="E27" s="121">
        <v>1773.11</v>
      </c>
      <c r="F27" s="121"/>
      <c r="G27" s="121">
        <v>1773.11</v>
      </c>
      <c r="H27" s="122" t="s">
        <v>359</v>
      </c>
      <c r="I27" s="123">
        <v>98940</v>
      </c>
      <c r="J27" s="121"/>
      <c r="K27" s="121"/>
      <c r="L27" s="121" t="str">
        <f>IF(7.56*1773.11=0," ",TEXT(,ROUND((7.56*1773.11*7.381),2)))</f>
        <v>98940,18</v>
      </c>
      <c r="M27" s="121"/>
      <c r="N27" s="121"/>
    </row>
    <row r="28" spans="1:20" ht="24" x14ac:dyDescent="0.2">
      <c r="A28" s="124" t="s">
        <v>360</v>
      </c>
      <c r="B28" s="125"/>
      <c r="C28" s="125"/>
      <c r="D28" s="125"/>
      <c r="E28" s="125"/>
      <c r="F28" s="125"/>
      <c r="G28" s="125"/>
      <c r="H28" s="125"/>
      <c r="I28" s="118">
        <v>611316</v>
      </c>
      <c r="J28" s="116">
        <v>28560</v>
      </c>
      <c r="K28" s="116" t="s">
        <v>361</v>
      </c>
      <c r="L28" s="116">
        <v>547381</v>
      </c>
      <c r="M28" s="116"/>
      <c r="N28" s="116" t="s">
        <v>362</v>
      </c>
    </row>
    <row r="29" spans="1:20" x14ac:dyDescent="0.2">
      <c r="A29" s="124" t="s">
        <v>363</v>
      </c>
      <c r="B29" s="125"/>
      <c r="C29" s="125"/>
      <c r="D29" s="125"/>
      <c r="E29" s="125"/>
      <c r="F29" s="125"/>
      <c r="G29" s="125"/>
      <c r="H29" s="125"/>
      <c r="I29" s="118">
        <v>38855</v>
      </c>
      <c r="J29" s="116"/>
      <c r="K29" s="116"/>
      <c r="L29" s="116"/>
      <c r="M29" s="116"/>
      <c r="N29" s="116"/>
    </row>
    <row r="30" spans="1:20" x14ac:dyDescent="0.2">
      <c r="A30" s="124" t="s">
        <v>364</v>
      </c>
      <c r="B30" s="125"/>
      <c r="C30" s="125"/>
      <c r="D30" s="125"/>
      <c r="E30" s="125"/>
      <c r="F30" s="125"/>
      <c r="G30" s="125"/>
      <c r="H30" s="125"/>
      <c r="I30" s="118">
        <v>20947</v>
      </c>
      <c r="J30" s="116"/>
      <c r="K30" s="116"/>
      <c r="L30" s="116"/>
      <c r="M30" s="116"/>
      <c r="N30" s="116"/>
    </row>
    <row r="31" spans="1:20" x14ac:dyDescent="0.2">
      <c r="A31" s="126" t="s">
        <v>365</v>
      </c>
      <c r="B31" s="112"/>
      <c r="C31" s="112"/>
      <c r="D31" s="112"/>
      <c r="E31" s="112"/>
      <c r="F31" s="112"/>
      <c r="G31" s="112"/>
      <c r="H31" s="112"/>
      <c r="I31" s="118"/>
      <c r="J31" s="116"/>
      <c r="K31" s="116"/>
      <c r="L31" s="116"/>
      <c r="M31" s="116"/>
      <c r="N31" s="116"/>
    </row>
    <row r="32" spans="1:20" ht="24" x14ac:dyDescent="0.2">
      <c r="A32" s="124" t="s">
        <v>366</v>
      </c>
      <c r="B32" s="125"/>
      <c r="C32" s="125"/>
      <c r="D32" s="125"/>
      <c r="E32" s="125"/>
      <c r="F32" s="125"/>
      <c r="G32" s="125"/>
      <c r="H32" s="125"/>
      <c r="I32" s="118">
        <v>29514</v>
      </c>
      <c r="J32" s="116"/>
      <c r="K32" s="116"/>
      <c r="L32" s="116"/>
      <c r="M32" s="116"/>
      <c r="N32" s="116" t="s">
        <v>327</v>
      </c>
    </row>
    <row r="33" spans="1:14" ht="24" x14ac:dyDescent="0.2">
      <c r="A33" s="124" t="s">
        <v>367</v>
      </c>
      <c r="B33" s="125"/>
      <c r="C33" s="125"/>
      <c r="D33" s="125"/>
      <c r="E33" s="125"/>
      <c r="F33" s="125"/>
      <c r="G33" s="125"/>
      <c r="H33" s="125"/>
      <c r="I33" s="118">
        <v>641604</v>
      </c>
      <c r="J33" s="116"/>
      <c r="K33" s="116"/>
      <c r="L33" s="116"/>
      <c r="M33" s="116"/>
      <c r="N33" s="116" t="s">
        <v>368</v>
      </c>
    </row>
    <row r="34" spans="1:14" ht="24" x14ac:dyDescent="0.2">
      <c r="A34" s="124" t="s">
        <v>369</v>
      </c>
      <c r="B34" s="125"/>
      <c r="C34" s="125"/>
      <c r="D34" s="125"/>
      <c r="E34" s="125"/>
      <c r="F34" s="125"/>
      <c r="G34" s="125"/>
      <c r="H34" s="125"/>
      <c r="I34" s="118">
        <v>671118</v>
      </c>
      <c r="J34" s="116"/>
      <c r="K34" s="116"/>
      <c r="L34" s="116"/>
      <c r="M34" s="116"/>
      <c r="N34" s="116" t="s">
        <v>362</v>
      </c>
    </row>
    <row r="35" spans="1:14" x14ac:dyDescent="0.2">
      <c r="A35" s="124" t="s">
        <v>370</v>
      </c>
      <c r="B35" s="125"/>
      <c r="C35" s="125"/>
      <c r="D35" s="125"/>
      <c r="E35" s="125"/>
      <c r="F35" s="125"/>
      <c r="G35" s="125"/>
      <c r="H35" s="125"/>
      <c r="I35" s="118"/>
      <c r="J35" s="116"/>
      <c r="K35" s="116"/>
      <c r="L35" s="116"/>
      <c r="M35" s="116"/>
      <c r="N35" s="116"/>
    </row>
    <row r="36" spans="1:14" x14ac:dyDescent="0.2">
      <c r="A36" s="124" t="s">
        <v>371</v>
      </c>
      <c r="B36" s="125"/>
      <c r="C36" s="125"/>
      <c r="D36" s="125"/>
      <c r="E36" s="125"/>
      <c r="F36" s="125"/>
      <c r="G36" s="125"/>
      <c r="H36" s="125"/>
      <c r="I36" s="118">
        <v>547381</v>
      </c>
      <c r="J36" s="116"/>
      <c r="K36" s="116"/>
      <c r="L36" s="116"/>
      <c r="M36" s="116"/>
      <c r="N36" s="116"/>
    </row>
    <row r="37" spans="1:14" x14ac:dyDescent="0.2">
      <c r="A37" s="124" t="s">
        <v>372</v>
      </c>
      <c r="B37" s="125"/>
      <c r="C37" s="125"/>
      <c r="D37" s="125"/>
      <c r="E37" s="125"/>
      <c r="F37" s="125"/>
      <c r="G37" s="125"/>
      <c r="H37" s="125"/>
      <c r="I37" s="118">
        <v>35375</v>
      </c>
      <c r="J37" s="116"/>
      <c r="K37" s="116"/>
      <c r="L37" s="116"/>
      <c r="M37" s="116"/>
      <c r="N37" s="116"/>
    </row>
    <row r="38" spans="1:14" x14ac:dyDescent="0.2">
      <c r="A38" s="124" t="s">
        <v>373</v>
      </c>
      <c r="B38" s="125"/>
      <c r="C38" s="125"/>
      <c r="D38" s="125"/>
      <c r="E38" s="125"/>
      <c r="F38" s="125"/>
      <c r="G38" s="125"/>
      <c r="H38" s="125"/>
      <c r="I38" s="118">
        <v>34936</v>
      </c>
      <c r="J38" s="116"/>
      <c r="K38" s="116"/>
      <c r="L38" s="116"/>
      <c r="M38" s="116"/>
      <c r="N38" s="116"/>
    </row>
    <row r="39" spans="1:14" x14ac:dyDescent="0.2">
      <c r="A39" s="124" t="s">
        <v>374</v>
      </c>
      <c r="B39" s="125"/>
      <c r="C39" s="125"/>
      <c r="D39" s="125"/>
      <c r="E39" s="125"/>
      <c r="F39" s="125"/>
      <c r="G39" s="125"/>
      <c r="H39" s="125"/>
      <c r="I39" s="118">
        <v>38855</v>
      </c>
      <c r="J39" s="116"/>
      <c r="K39" s="116"/>
      <c r="L39" s="116"/>
      <c r="M39" s="116"/>
      <c r="N39" s="116"/>
    </row>
    <row r="40" spans="1:14" x14ac:dyDescent="0.2">
      <c r="A40" s="124" t="s">
        <v>375</v>
      </c>
      <c r="B40" s="125"/>
      <c r="C40" s="125"/>
      <c r="D40" s="125"/>
      <c r="E40" s="125"/>
      <c r="F40" s="125"/>
      <c r="G40" s="125"/>
      <c r="H40" s="125"/>
      <c r="I40" s="118">
        <v>20947</v>
      </c>
      <c r="J40" s="116"/>
      <c r="K40" s="116"/>
      <c r="L40" s="116"/>
      <c r="M40" s="116"/>
      <c r="N40" s="116"/>
    </row>
    <row r="41" spans="1:14" ht="24" x14ac:dyDescent="0.2">
      <c r="A41" s="127" t="s">
        <v>376</v>
      </c>
      <c r="B41" s="113"/>
      <c r="C41" s="113"/>
      <c r="D41" s="113"/>
      <c r="E41" s="113"/>
      <c r="F41" s="113"/>
      <c r="G41" s="113"/>
      <c r="H41" s="113"/>
      <c r="I41" s="123">
        <v>671118</v>
      </c>
      <c r="J41" s="121"/>
      <c r="K41" s="121"/>
      <c r="L41" s="121"/>
      <c r="M41" s="121"/>
      <c r="N41" s="121" t="s">
        <v>362</v>
      </c>
    </row>
    <row r="42" spans="1:14" ht="24" x14ac:dyDescent="0.2">
      <c r="A42" s="128" t="s">
        <v>377</v>
      </c>
      <c r="B42" s="125"/>
      <c r="C42" s="125"/>
      <c r="D42" s="125"/>
      <c r="E42" s="125"/>
      <c r="F42" s="125"/>
      <c r="G42" s="125"/>
      <c r="H42" s="125"/>
      <c r="I42" s="129">
        <v>611316</v>
      </c>
      <c r="J42" s="129">
        <v>28560</v>
      </c>
      <c r="K42" s="129" t="s">
        <v>361</v>
      </c>
      <c r="L42" s="129">
        <v>547381</v>
      </c>
      <c r="M42" s="129"/>
      <c r="N42" s="129" t="s">
        <v>362</v>
      </c>
    </row>
    <row r="43" spans="1:14" x14ac:dyDescent="0.2">
      <c r="A43" s="128" t="s">
        <v>363</v>
      </c>
      <c r="B43" s="125"/>
      <c r="C43" s="125"/>
      <c r="D43" s="125"/>
      <c r="E43" s="125"/>
      <c r="F43" s="125"/>
      <c r="G43" s="125"/>
      <c r="H43" s="125"/>
      <c r="I43" s="129">
        <v>38855</v>
      </c>
      <c r="J43" s="129"/>
      <c r="K43" s="129"/>
      <c r="L43" s="129"/>
      <c r="M43" s="129"/>
      <c r="N43" s="129"/>
    </row>
    <row r="44" spans="1:14" x14ac:dyDescent="0.2">
      <c r="A44" s="128" t="s">
        <v>364</v>
      </c>
      <c r="B44" s="125"/>
      <c r="C44" s="125"/>
      <c r="D44" s="125"/>
      <c r="E44" s="125"/>
      <c r="F44" s="125"/>
      <c r="G44" s="125"/>
      <c r="H44" s="125"/>
      <c r="I44" s="129">
        <v>20947</v>
      </c>
      <c r="J44" s="129"/>
      <c r="K44" s="129"/>
      <c r="L44" s="129"/>
      <c r="M44" s="129"/>
      <c r="N44" s="129"/>
    </row>
    <row r="45" spans="1:14" x14ac:dyDescent="0.2">
      <c r="A45" s="130" t="s">
        <v>378</v>
      </c>
      <c r="B45" s="112"/>
      <c r="C45" s="112"/>
      <c r="D45" s="112"/>
      <c r="E45" s="112"/>
      <c r="F45" s="112"/>
      <c r="G45" s="112"/>
      <c r="H45" s="112"/>
      <c r="I45" s="129"/>
      <c r="J45" s="129"/>
      <c r="K45" s="129"/>
      <c r="L45" s="129"/>
      <c r="M45" s="129"/>
      <c r="N45" s="129"/>
    </row>
    <row r="46" spans="1:14" ht="24" x14ac:dyDescent="0.2">
      <c r="A46" s="128" t="s">
        <v>366</v>
      </c>
      <c r="B46" s="125"/>
      <c r="C46" s="125"/>
      <c r="D46" s="125"/>
      <c r="E46" s="125"/>
      <c r="F46" s="125"/>
      <c r="G46" s="125"/>
      <c r="H46" s="125"/>
      <c r="I46" s="129">
        <v>29514</v>
      </c>
      <c r="J46" s="129"/>
      <c r="K46" s="129"/>
      <c r="L46" s="129"/>
      <c r="M46" s="129"/>
      <c r="N46" s="129" t="s">
        <v>327</v>
      </c>
    </row>
    <row r="47" spans="1:14" ht="24" x14ac:dyDescent="0.2">
      <c r="A47" s="128" t="s">
        <v>367</v>
      </c>
      <c r="B47" s="125"/>
      <c r="C47" s="125"/>
      <c r="D47" s="125"/>
      <c r="E47" s="125"/>
      <c r="F47" s="125"/>
      <c r="G47" s="125"/>
      <c r="H47" s="125"/>
      <c r="I47" s="129">
        <v>641604</v>
      </c>
      <c r="J47" s="129"/>
      <c r="K47" s="129"/>
      <c r="L47" s="129"/>
      <c r="M47" s="129"/>
      <c r="N47" s="129" t="s">
        <v>368</v>
      </c>
    </row>
    <row r="48" spans="1:14" ht="24" x14ac:dyDescent="0.2">
      <c r="A48" s="128" t="s">
        <v>369</v>
      </c>
      <c r="B48" s="125"/>
      <c r="C48" s="125"/>
      <c r="D48" s="125"/>
      <c r="E48" s="125"/>
      <c r="F48" s="125"/>
      <c r="G48" s="125"/>
      <c r="H48" s="125"/>
      <c r="I48" s="129">
        <v>671118</v>
      </c>
      <c r="J48" s="129"/>
      <c r="K48" s="129"/>
      <c r="L48" s="129"/>
      <c r="M48" s="129"/>
      <c r="N48" s="129" t="s">
        <v>362</v>
      </c>
    </row>
    <row r="49" spans="1:14" x14ac:dyDescent="0.2">
      <c r="A49" s="128" t="s">
        <v>370</v>
      </c>
      <c r="B49" s="125"/>
      <c r="C49" s="125"/>
      <c r="D49" s="125"/>
      <c r="E49" s="125"/>
      <c r="F49" s="125"/>
      <c r="G49" s="125"/>
      <c r="H49" s="125"/>
      <c r="I49" s="129"/>
      <c r="J49" s="129"/>
      <c r="K49" s="129"/>
      <c r="L49" s="129"/>
      <c r="M49" s="129"/>
      <c r="N49" s="129"/>
    </row>
    <row r="50" spans="1:14" x14ac:dyDescent="0.2">
      <c r="A50" s="128" t="s">
        <v>371</v>
      </c>
      <c r="B50" s="125"/>
      <c r="C50" s="125"/>
      <c r="D50" s="125"/>
      <c r="E50" s="125"/>
      <c r="F50" s="125"/>
      <c r="G50" s="125"/>
      <c r="H50" s="125"/>
      <c r="I50" s="129">
        <v>547381</v>
      </c>
      <c r="J50" s="129"/>
      <c r="K50" s="129"/>
      <c r="L50" s="129"/>
      <c r="M50" s="129"/>
      <c r="N50" s="129"/>
    </row>
    <row r="51" spans="1:14" x14ac:dyDescent="0.2">
      <c r="A51" s="128" t="s">
        <v>372</v>
      </c>
      <c r="B51" s="125"/>
      <c r="C51" s="125"/>
      <c r="D51" s="125"/>
      <c r="E51" s="125"/>
      <c r="F51" s="125"/>
      <c r="G51" s="125"/>
      <c r="H51" s="125"/>
      <c r="I51" s="129">
        <v>35375</v>
      </c>
      <c r="J51" s="129"/>
      <c r="K51" s="129"/>
      <c r="L51" s="129"/>
      <c r="M51" s="129"/>
      <c r="N51" s="129"/>
    </row>
    <row r="52" spans="1:14" x14ac:dyDescent="0.2">
      <c r="A52" s="128" t="s">
        <v>373</v>
      </c>
      <c r="B52" s="125"/>
      <c r="C52" s="125"/>
      <c r="D52" s="125"/>
      <c r="E52" s="125"/>
      <c r="F52" s="125"/>
      <c r="G52" s="125"/>
      <c r="H52" s="125"/>
      <c r="I52" s="129">
        <v>34936</v>
      </c>
      <c r="J52" s="129"/>
      <c r="K52" s="129"/>
      <c r="L52" s="129"/>
      <c r="M52" s="129"/>
      <c r="N52" s="129"/>
    </row>
    <row r="53" spans="1:14" x14ac:dyDescent="0.2">
      <c r="A53" s="128" t="s">
        <v>374</v>
      </c>
      <c r="B53" s="125"/>
      <c r="C53" s="125"/>
      <c r="D53" s="125"/>
      <c r="E53" s="125"/>
      <c r="F53" s="125"/>
      <c r="G53" s="125"/>
      <c r="H53" s="125"/>
      <c r="I53" s="129">
        <v>38855</v>
      </c>
      <c r="J53" s="129"/>
      <c r="K53" s="129"/>
      <c r="L53" s="129"/>
      <c r="M53" s="129"/>
      <c r="N53" s="129"/>
    </row>
    <row r="54" spans="1:14" x14ac:dyDescent="0.2">
      <c r="A54" s="128" t="s">
        <v>375</v>
      </c>
      <c r="B54" s="125"/>
      <c r="C54" s="125"/>
      <c r="D54" s="125"/>
      <c r="E54" s="125"/>
      <c r="F54" s="125"/>
      <c r="G54" s="125"/>
      <c r="H54" s="125"/>
      <c r="I54" s="129">
        <v>20947</v>
      </c>
      <c r="J54" s="129"/>
      <c r="K54" s="129"/>
      <c r="L54" s="129"/>
      <c r="M54" s="129"/>
      <c r="N54" s="129"/>
    </row>
    <row r="55" spans="1:14" x14ac:dyDescent="0.2">
      <c r="A55" s="128" t="s">
        <v>379</v>
      </c>
      <c r="B55" s="125"/>
      <c r="C55" s="125"/>
      <c r="D55" s="125"/>
      <c r="E55" s="125"/>
      <c r="F55" s="125"/>
      <c r="G55" s="125"/>
      <c r="H55" s="125"/>
      <c r="I55" s="129">
        <v>120801.24</v>
      </c>
      <c r="J55" s="129"/>
      <c r="K55" s="129"/>
      <c r="L55" s="129"/>
      <c r="M55" s="129"/>
      <c r="N55" s="129"/>
    </row>
    <row r="56" spans="1:14" ht="24" x14ac:dyDescent="0.2">
      <c r="A56" s="130" t="s">
        <v>380</v>
      </c>
      <c r="B56" s="112"/>
      <c r="C56" s="112"/>
      <c r="D56" s="112"/>
      <c r="E56" s="112"/>
      <c r="F56" s="112"/>
      <c r="G56" s="112"/>
      <c r="H56" s="112"/>
      <c r="I56" s="129">
        <v>791919.24</v>
      </c>
      <c r="J56" s="129"/>
      <c r="K56" s="129"/>
      <c r="L56" s="129"/>
      <c r="M56" s="129"/>
      <c r="N56" s="129" t="s">
        <v>362</v>
      </c>
    </row>
    <row r="57" spans="1:14" x14ac:dyDescent="0.2">
      <c r="A57" s="66"/>
      <c r="B57" s="69"/>
      <c r="C57" s="69"/>
      <c r="D57" s="66"/>
      <c r="E57" s="67"/>
      <c r="F57" s="67"/>
      <c r="G57" s="67"/>
      <c r="H57" s="67"/>
      <c r="I57" s="68"/>
      <c r="J57" s="67"/>
      <c r="K57" s="67"/>
      <c r="L57" s="67"/>
      <c r="M57" s="67"/>
      <c r="N57" s="65"/>
    </row>
    <row r="58" spans="1:14" x14ac:dyDescent="0.2">
      <c r="A58" s="66"/>
      <c r="B58" s="69"/>
      <c r="C58" s="69"/>
      <c r="D58" s="66"/>
      <c r="E58" s="67"/>
      <c r="F58" s="67"/>
      <c r="G58" s="67"/>
      <c r="H58" s="67"/>
      <c r="I58" s="68"/>
      <c r="J58" s="67"/>
      <c r="K58" s="67"/>
      <c r="L58" s="67"/>
      <c r="M58" s="67"/>
      <c r="N58" s="65"/>
    </row>
    <row r="59" spans="1:14" x14ac:dyDescent="0.2">
      <c r="A59" s="66"/>
      <c r="B59" s="69"/>
      <c r="C59" s="70" t="s">
        <v>318</v>
      </c>
      <c r="D59" s="66"/>
      <c r="E59" s="67"/>
      <c r="F59" s="70" t="s">
        <v>319</v>
      </c>
      <c r="G59" s="70"/>
      <c r="H59" s="70"/>
      <c r="I59" s="67"/>
      <c r="J59" s="67"/>
      <c r="K59" s="67"/>
      <c r="L59" s="67"/>
      <c r="M59" s="67"/>
      <c r="N59" s="65"/>
    </row>
    <row r="60" spans="1:14" x14ac:dyDescent="0.2">
      <c r="A60" s="71"/>
      <c r="B60" s="71"/>
      <c r="C60" s="71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65"/>
    </row>
    <row r="61" spans="1:14" x14ac:dyDescent="0.2">
      <c r="A61" s="71"/>
      <c r="B61" s="71"/>
      <c r="C61" s="71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65"/>
    </row>
    <row r="63" spans="1:14" x14ac:dyDescent="0.2">
      <c r="B63" s="71"/>
    </row>
  </sheetData>
  <mergeCells count="52">
    <mergeCell ref="E7:H7"/>
    <mergeCell ref="J3:L3"/>
    <mergeCell ref="I4:L4"/>
    <mergeCell ref="I5:L5"/>
    <mergeCell ref="J6:L6"/>
    <mergeCell ref="A51:H51"/>
    <mergeCell ref="A52:H52"/>
    <mergeCell ref="A53:H53"/>
    <mergeCell ref="A54:H54"/>
    <mergeCell ref="A55:H55"/>
    <mergeCell ref="A56:H56"/>
    <mergeCell ref="A45:H45"/>
    <mergeCell ref="A46:H46"/>
    <mergeCell ref="A47:H47"/>
    <mergeCell ref="A48:H48"/>
    <mergeCell ref="A49:H49"/>
    <mergeCell ref="A50:H50"/>
    <mergeCell ref="A39:H39"/>
    <mergeCell ref="A40:H40"/>
    <mergeCell ref="A41:H41"/>
    <mergeCell ref="A42:H42"/>
    <mergeCell ref="A43:H43"/>
    <mergeCell ref="A44:H44"/>
    <mergeCell ref="A33:H33"/>
    <mergeCell ref="A34:H34"/>
    <mergeCell ref="A35:H35"/>
    <mergeCell ref="A36:H36"/>
    <mergeCell ref="A37:H37"/>
    <mergeCell ref="A38:H38"/>
    <mergeCell ref="A20:N20"/>
    <mergeCell ref="A28:H28"/>
    <mergeCell ref="A29:H29"/>
    <mergeCell ref="A30:H30"/>
    <mergeCell ref="A31:H31"/>
    <mergeCell ref="A32:H32"/>
    <mergeCell ref="J17:J18"/>
    <mergeCell ref="L17:L18"/>
    <mergeCell ref="N17:N18"/>
    <mergeCell ref="A15:A18"/>
    <mergeCell ref="D15:D18"/>
    <mergeCell ref="C15:C18"/>
    <mergeCell ref="B15:B18"/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08" t="s">
        <v>232</v>
      </c>
      <c r="B1" s="109"/>
      <c r="C1" s="109"/>
      <c r="D1" s="109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2006-11-02T02:52:06Z</cp:lastPrinted>
  <dcterms:created xsi:type="dcterms:W3CDTF">2003-01-28T12:33:10Z</dcterms:created>
  <dcterms:modified xsi:type="dcterms:W3CDTF">2012-09-03T10:28:30Z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