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05" windowWidth="9405" windowHeight="5925" activeTab="1"/>
  </bookViews>
  <sheets>
    <sheet name="Лист1" sheetId="1" r:id="rId1"/>
    <sheet name="перебаз." sheetId="4" r:id="rId2"/>
    <sheet name="Лист2" sheetId="2" r:id="rId3"/>
    <sheet name="Лист3" sheetId="3" r:id="rId4"/>
  </sheets>
  <definedNames>
    <definedName name="_xlnm.Print_Area" localSheetId="1">перебаз.!$A$1:$J$50</definedName>
  </definedNames>
  <calcPr calcId="124519"/>
</workbook>
</file>

<file path=xl/calcChain.xml><?xml version="1.0" encoding="utf-8"?>
<calcChain xmlns="http://schemas.openxmlformats.org/spreadsheetml/2006/main">
  <c r="I48" i="4"/>
  <c r="I47"/>
  <c r="I45"/>
  <c r="H40"/>
  <c r="H43" s="1"/>
  <c r="H42"/>
  <c r="H41"/>
  <c r="H37"/>
  <c r="H38" s="1"/>
  <c r="I34"/>
  <c r="I32"/>
  <c r="I30"/>
  <c r="I35" s="1"/>
  <c r="H26"/>
  <c r="H25"/>
  <c r="H27" s="1"/>
  <c r="H20"/>
  <c r="H19"/>
  <c r="H21" s="1"/>
  <c r="F8"/>
  <c r="I50" i="1"/>
  <c r="I49"/>
  <c r="I48"/>
  <c r="I47"/>
  <c r="I45"/>
  <c r="H43"/>
  <c r="H42"/>
  <c r="H41"/>
  <c r="H38"/>
  <c r="H37"/>
  <c r="I34"/>
  <c r="I32"/>
  <c r="I30"/>
  <c r="I35" s="1"/>
  <c r="H26"/>
  <c r="H25"/>
  <c r="H27" s="1"/>
  <c r="H20"/>
  <c r="H19"/>
  <c r="F8"/>
  <c r="K43" i="4" l="1"/>
  <c r="L43" s="1"/>
  <c r="K41"/>
  <c r="L41" s="1"/>
  <c r="H21" i="1"/>
  <c r="I49" i="4" l="1"/>
  <c r="I50" s="1"/>
</calcChain>
</file>

<file path=xl/sharedStrings.xml><?xml version="1.0" encoding="utf-8"?>
<sst xmlns="http://schemas.openxmlformats.org/spreadsheetml/2006/main" count="132" uniqueCount="60">
  <si>
    <t>Растояние перебазировки</t>
  </si>
  <si>
    <t>Время в пути груженный (368:30км/ч)</t>
  </si>
  <si>
    <t>12ч.26мин</t>
  </si>
  <si>
    <t>Время в пути обратно (368км:60км/ч)</t>
  </si>
  <si>
    <t>6ч13мин</t>
  </si>
  <si>
    <t>Средняя скорость движения автопоезда по городу</t>
  </si>
  <si>
    <t>Калештанга</t>
  </si>
  <si>
    <t>Навесное оборудование</t>
  </si>
  <si>
    <t>т</t>
  </si>
  <si>
    <t>База Т-170Б</t>
  </si>
  <si>
    <t>км</t>
  </si>
  <si>
    <t>км/ч</t>
  </si>
  <si>
    <t>Вес буровой установки Sony-SR 150</t>
  </si>
  <si>
    <t>в том числе:</t>
  </si>
  <si>
    <t>Машина используемая при перебазировке:</t>
  </si>
  <si>
    <t>маш/ч</t>
  </si>
  <si>
    <t>Седельный тягач 28т (СЦЭМ-400106; 154,1маш/ч*7,88=1214,31</t>
  </si>
  <si>
    <t>Демонтаж буровой установки Sony-SR 150</t>
  </si>
  <si>
    <t>копровщик 3чел*3час</t>
  </si>
  <si>
    <t>машинист буровой установки 1ч*3час</t>
  </si>
  <si>
    <t>зарплата часовая 22923:165,58 руб/час</t>
  </si>
  <si>
    <t>Наименование затрат:</t>
  </si>
  <si>
    <t>Итого по разделу 1</t>
  </si>
  <si>
    <t>Монтаж буровой установки Sony-SR 150</t>
  </si>
  <si>
    <t>копровщик 3чел*2час</t>
  </si>
  <si>
    <t>машинист буровой установки 1ч*2час</t>
  </si>
  <si>
    <t>Итого по разделу 2</t>
  </si>
  <si>
    <t>Трудозатраты</t>
  </si>
  <si>
    <t>База Т-170Б   40т</t>
  </si>
  <si>
    <t>чел/ч</t>
  </si>
  <si>
    <t>Калештанга    4,5т</t>
  </si>
  <si>
    <t>шт</t>
  </si>
  <si>
    <t>ЕНиР25-14-12 БГ</t>
  </si>
  <si>
    <t>ЕНиР25-14-05 БГ</t>
  </si>
  <si>
    <t>Навесное оборудование   0,8т</t>
  </si>
  <si>
    <t>ЕНиР25-14-01 БГ</t>
  </si>
  <si>
    <t>Итого по разделу 3</t>
  </si>
  <si>
    <t>Раздел 3. Расчет труда и расчет оплаты труда такелажников</t>
  </si>
  <si>
    <t>Раздел 2. Монтаж буровой установки Sony-SR 150</t>
  </si>
  <si>
    <t>Раздел 1. Демонтаж буровой установки Sony-SR 150</t>
  </si>
  <si>
    <t xml:space="preserve">Раздел 4. Эксплуатация автотранспорта. Расчет времени под погрузкой и выгрузкой </t>
  </si>
  <si>
    <t>Седельный тягач 28т маш/ч</t>
  </si>
  <si>
    <t>Итого по разделу 4</t>
  </si>
  <si>
    <t>Раздел 5. Транспортировка и сопровождение груза</t>
  </si>
  <si>
    <t>время в пути с грузом</t>
  </si>
  <si>
    <t>время в пути (порожной)</t>
  </si>
  <si>
    <t>Итого по разделу 5</t>
  </si>
  <si>
    <t>Раздел 6. Зарплата копровщиков и машиниста буровой установки</t>
  </si>
  <si>
    <t>копровщиков  чел/ч</t>
  </si>
  <si>
    <t>машиниста буровой установки  чел/ч</t>
  </si>
  <si>
    <t>4*18,39=73,56</t>
  </si>
  <si>
    <t>Итого по разделу 6</t>
  </si>
  <si>
    <t>Всего затрат</t>
  </si>
  <si>
    <t>НДС 18%</t>
  </si>
  <si>
    <t>Всего с НДС</t>
  </si>
  <si>
    <t xml:space="preserve">                  КАЛЬКУЛЯЦИЯ СТОИМОСТИ ЗАТРАТ 
            НА ПЕРЕБАЗИРОВКУ БУРОВОЙ УСТАНОВКИ Sony-SR 150
</t>
  </si>
  <si>
    <t>копровщик 2чел*2час</t>
  </si>
  <si>
    <t>копровщик 2чел*3час</t>
  </si>
  <si>
    <t>Седельный тягач 28т км.</t>
  </si>
  <si>
    <t xml:space="preserve">Седельный тягач 28т </t>
  </si>
</sst>
</file>

<file path=xl/styles.xml><?xml version="1.0" encoding="utf-8"?>
<styleSheet xmlns="http://schemas.openxmlformats.org/spreadsheetml/2006/main">
  <numFmts count="1">
    <numFmt numFmtId="43" formatCode="_-* #,##0.00_р_._-;\-* #,##0.00_р_._-;_-* &quot;-&quot;??_р_._-;_-@_-"/>
  </numFmts>
  <fonts count="5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9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left" vertical="center" wrapText="1"/>
    </xf>
    <xf numFmtId="0" fontId="1" fillId="0" borderId="1" xfId="0" applyFont="1" applyBorder="1"/>
    <xf numFmtId="0" fontId="0" fillId="0" borderId="1" xfId="0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2" fontId="0" fillId="0" borderId="1" xfId="0" applyNumberFormat="1" applyBorder="1"/>
    <xf numFmtId="2" fontId="1" fillId="0" borderId="1" xfId="0" applyNumberFormat="1" applyFont="1" applyBorder="1"/>
    <xf numFmtId="0" fontId="0" fillId="0" borderId="1" xfId="0" applyBorder="1" applyAlignment="1">
      <alignment vertical="center"/>
    </xf>
    <xf numFmtId="0" fontId="0" fillId="0" borderId="1" xfId="0" applyBorder="1" applyAlignment="1">
      <alignment wrapText="1"/>
    </xf>
    <xf numFmtId="2" fontId="0" fillId="0" borderId="0" xfId="0" applyNumberFormat="1"/>
    <xf numFmtId="43" fontId="0" fillId="0" borderId="0" xfId="1" applyFont="1"/>
    <xf numFmtId="0" fontId="3" fillId="0" borderId="1" xfId="0" applyFont="1" applyBorder="1"/>
    <xf numFmtId="0" fontId="4" fillId="0" borderId="1" xfId="0" applyFont="1" applyBorder="1"/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0" fillId="0" borderId="0" xfId="0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3" fillId="0" borderId="0" xfId="0" applyFont="1"/>
    <xf numFmtId="2" fontId="3" fillId="0" borderId="0" xfId="0" applyNumberFormat="1" applyFont="1"/>
    <xf numFmtId="1" fontId="0" fillId="0" borderId="1" xfId="0" applyNumberFormat="1" applyBorder="1"/>
    <xf numFmtId="2" fontId="0" fillId="0" borderId="1" xfId="0" applyNumberFormat="1" applyBorder="1" applyAlignment="1">
      <alignment horizontal="center"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50"/>
  <sheetViews>
    <sheetView view="pageBreakPreview" topLeftCell="A19" zoomScale="102" zoomScaleSheetLayoutView="102" workbookViewId="0">
      <selection activeCell="B37" sqref="B37:D37"/>
    </sheetView>
  </sheetViews>
  <sheetFormatPr defaultRowHeight="15"/>
  <cols>
    <col min="1" max="1" width="3.85546875" customWidth="1"/>
    <col min="4" max="4" width="18.5703125" customWidth="1"/>
    <col min="5" max="5" width="13.28515625" customWidth="1"/>
    <col min="9" max="9" width="10.5703125" customWidth="1"/>
  </cols>
  <sheetData>
    <row r="1" spans="1:10" ht="49.5" customHeight="1">
      <c r="A1" s="23" t="s">
        <v>55</v>
      </c>
      <c r="B1" s="23"/>
      <c r="C1" s="23"/>
      <c r="D1" s="23"/>
      <c r="E1" s="23"/>
      <c r="F1" s="23"/>
      <c r="G1" s="23"/>
      <c r="H1" s="23"/>
      <c r="I1" s="23"/>
      <c r="J1" s="23"/>
    </row>
    <row r="4" spans="1:10">
      <c r="A4" s="1">
        <v>1</v>
      </c>
      <c r="B4" s="17" t="s">
        <v>0</v>
      </c>
      <c r="C4" s="17"/>
      <c r="D4" s="17"/>
      <c r="E4" s="2"/>
      <c r="F4" s="1">
        <v>368</v>
      </c>
      <c r="G4" s="1" t="s">
        <v>10</v>
      </c>
      <c r="H4" s="1"/>
      <c r="I4" s="1"/>
      <c r="J4" s="1"/>
    </row>
    <row r="5" spans="1:10" ht="30" customHeight="1">
      <c r="A5" s="1">
        <v>2</v>
      </c>
      <c r="B5" s="18" t="s">
        <v>5</v>
      </c>
      <c r="C5" s="18"/>
      <c r="D5" s="18"/>
      <c r="E5" s="3"/>
      <c r="F5" s="1">
        <v>30</v>
      </c>
      <c r="G5" s="1" t="s">
        <v>11</v>
      </c>
      <c r="H5" s="1"/>
      <c r="I5" s="1"/>
      <c r="J5" s="1"/>
    </row>
    <row r="6" spans="1:10">
      <c r="A6" s="1">
        <v>3</v>
      </c>
      <c r="B6" s="17" t="s">
        <v>1</v>
      </c>
      <c r="C6" s="17"/>
      <c r="D6" s="17"/>
      <c r="E6" s="2"/>
      <c r="F6" s="1" t="s">
        <v>2</v>
      </c>
      <c r="G6" s="1"/>
      <c r="H6" s="1"/>
      <c r="I6" s="1"/>
      <c r="J6" s="1"/>
    </row>
    <row r="7" spans="1:10">
      <c r="A7" s="1">
        <v>4</v>
      </c>
      <c r="B7" s="1" t="s">
        <v>3</v>
      </c>
      <c r="C7" s="1"/>
      <c r="D7" s="1"/>
      <c r="E7" s="1"/>
      <c r="F7" s="1" t="s">
        <v>4</v>
      </c>
      <c r="G7" s="1"/>
      <c r="H7" s="1"/>
      <c r="I7" s="1"/>
      <c r="J7" s="1"/>
    </row>
    <row r="8" spans="1:10">
      <c r="A8" s="1">
        <v>5</v>
      </c>
      <c r="B8" s="17" t="s">
        <v>12</v>
      </c>
      <c r="C8" s="17"/>
      <c r="D8" s="17"/>
      <c r="E8" s="2"/>
      <c r="F8" s="1">
        <f>F10+F11+F12</f>
        <v>45.3</v>
      </c>
      <c r="G8" s="1"/>
      <c r="H8" s="1"/>
      <c r="I8" s="1"/>
      <c r="J8" s="1"/>
    </row>
    <row r="9" spans="1:10">
      <c r="A9" s="1"/>
      <c r="B9" s="1" t="s">
        <v>13</v>
      </c>
      <c r="C9" s="1"/>
      <c r="D9" s="1"/>
      <c r="E9" s="1"/>
      <c r="F9" s="1"/>
      <c r="G9" s="1"/>
      <c r="H9" s="1"/>
      <c r="I9" s="1"/>
      <c r="J9" s="1"/>
    </row>
    <row r="10" spans="1:10">
      <c r="A10" s="1"/>
      <c r="B10" s="1" t="s">
        <v>9</v>
      </c>
      <c r="C10" s="1"/>
      <c r="D10" s="1"/>
      <c r="E10" s="1"/>
      <c r="F10" s="1">
        <v>40</v>
      </c>
      <c r="G10" s="1" t="s">
        <v>8</v>
      </c>
      <c r="H10" s="1"/>
      <c r="I10" s="1"/>
      <c r="J10" s="1"/>
    </row>
    <row r="11" spans="1:10">
      <c r="A11" s="1"/>
      <c r="B11" s="1" t="s">
        <v>6</v>
      </c>
      <c r="C11" s="1"/>
      <c r="D11" s="1"/>
      <c r="E11" s="1"/>
      <c r="F11" s="1">
        <v>4.5</v>
      </c>
      <c r="G11" s="1" t="s">
        <v>8</v>
      </c>
      <c r="H11" s="1"/>
      <c r="I11" s="1"/>
      <c r="J11" s="1"/>
    </row>
    <row r="12" spans="1:10">
      <c r="A12" s="1"/>
      <c r="B12" s="1" t="s">
        <v>7</v>
      </c>
      <c r="C12" s="1"/>
      <c r="D12" s="1"/>
      <c r="E12" s="1"/>
      <c r="F12" s="1">
        <v>0.8</v>
      </c>
      <c r="G12" s="1" t="s">
        <v>8</v>
      </c>
      <c r="H12" s="1"/>
      <c r="I12" s="1"/>
      <c r="J12" s="1"/>
    </row>
    <row r="13" spans="1:10">
      <c r="A13" s="1">
        <v>6</v>
      </c>
      <c r="B13" s="1" t="s">
        <v>14</v>
      </c>
      <c r="C13" s="1"/>
      <c r="D13" s="1"/>
      <c r="E13" s="1"/>
      <c r="F13" s="1"/>
      <c r="G13" s="1"/>
      <c r="H13" s="1"/>
      <c r="I13" s="1"/>
      <c r="J13" s="1"/>
    </row>
    <row r="14" spans="1:10" ht="35.25" customHeight="1">
      <c r="A14" s="1"/>
      <c r="B14" s="16" t="s">
        <v>16</v>
      </c>
      <c r="C14" s="16"/>
      <c r="D14" s="16"/>
      <c r="E14" s="4"/>
      <c r="F14" s="5">
        <v>1214.31</v>
      </c>
      <c r="G14" s="1" t="s">
        <v>15</v>
      </c>
      <c r="H14" s="1"/>
      <c r="I14" s="1"/>
      <c r="J14" s="1"/>
    </row>
    <row r="15" spans="1:10" ht="26.25" customHeight="1">
      <c r="A15" s="1"/>
      <c r="B15" s="16" t="s">
        <v>21</v>
      </c>
      <c r="C15" s="16"/>
      <c r="D15" s="16"/>
      <c r="E15" s="4"/>
      <c r="F15" s="1"/>
      <c r="G15" s="1"/>
      <c r="H15" s="1"/>
      <c r="I15" s="1"/>
      <c r="J15" s="1"/>
    </row>
    <row r="16" spans="1:10" ht="21.75" customHeight="1">
      <c r="A16" s="1">
        <v>7</v>
      </c>
      <c r="B16" s="20" t="s">
        <v>39</v>
      </c>
      <c r="C16" s="20"/>
      <c r="D16" s="20"/>
      <c r="E16" s="20"/>
      <c r="F16" s="20"/>
      <c r="G16" s="20"/>
      <c r="H16" s="1"/>
      <c r="I16" s="1"/>
      <c r="J16" s="1"/>
    </row>
    <row r="17" spans="1:10" ht="30.75" customHeight="1">
      <c r="A17" s="1"/>
      <c r="B17" s="16" t="s">
        <v>17</v>
      </c>
      <c r="C17" s="16"/>
      <c r="D17" s="16"/>
      <c r="E17" s="4"/>
      <c r="F17" s="1"/>
      <c r="G17" s="1"/>
      <c r="H17" s="1"/>
      <c r="I17" s="1"/>
      <c r="J17" s="1"/>
    </row>
    <row r="18" spans="1:10" ht="30.75" customHeight="1">
      <c r="A18" s="1"/>
      <c r="B18" s="19" t="s">
        <v>20</v>
      </c>
      <c r="C18" s="19"/>
      <c r="D18" s="19"/>
      <c r="E18" s="6"/>
      <c r="F18" s="1"/>
      <c r="G18" s="1">
        <v>138.44</v>
      </c>
      <c r="H18" s="1"/>
      <c r="I18" s="1"/>
      <c r="J18" s="1"/>
    </row>
    <row r="19" spans="1:10">
      <c r="A19" s="1"/>
      <c r="B19" s="19" t="s">
        <v>24</v>
      </c>
      <c r="C19" s="19"/>
      <c r="D19" s="19"/>
      <c r="E19" s="6"/>
      <c r="F19" s="1">
        <v>6</v>
      </c>
      <c r="G19" s="1">
        <v>138.44</v>
      </c>
      <c r="H19" s="1">
        <f>F19*G19</f>
        <v>830.64</v>
      </c>
      <c r="I19" s="1"/>
      <c r="J19" s="1"/>
    </row>
    <row r="20" spans="1:10">
      <c r="A20" s="1"/>
      <c r="B20" s="19" t="s">
        <v>25</v>
      </c>
      <c r="C20" s="19"/>
      <c r="D20" s="19"/>
      <c r="E20" s="6"/>
      <c r="F20" s="1">
        <v>2</v>
      </c>
      <c r="G20" s="1">
        <v>138.44</v>
      </c>
      <c r="H20" s="1">
        <f>F20*G20</f>
        <v>276.88</v>
      </c>
      <c r="I20" s="1"/>
      <c r="J20" s="1"/>
    </row>
    <row r="21" spans="1:10">
      <c r="A21" s="1"/>
      <c r="B21" s="5" t="s">
        <v>22</v>
      </c>
      <c r="C21" s="1"/>
      <c r="D21" s="1"/>
      <c r="E21" s="1"/>
      <c r="F21" s="1"/>
      <c r="G21" s="1"/>
      <c r="H21" s="5">
        <f>H19+H20</f>
        <v>1107.52</v>
      </c>
      <c r="I21" s="1"/>
      <c r="J21" s="1"/>
    </row>
    <row r="22" spans="1:10" ht="15" customHeight="1">
      <c r="A22" s="1">
        <v>8</v>
      </c>
      <c r="B22" s="20" t="s">
        <v>38</v>
      </c>
      <c r="C22" s="20"/>
      <c r="D22" s="20"/>
      <c r="E22" s="20"/>
      <c r="F22" s="20"/>
      <c r="G22" s="20"/>
      <c r="H22" s="1"/>
      <c r="I22" s="1"/>
      <c r="J22" s="1"/>
    </row>
    <row r="23" spans="1:10" ht="19.5" customHeight="1">
      <c r="A23" s="1"/>
      <c r="B23" s="16" t="s">
        <v>23</v>
      </c>
      <c r="C23" s="16"/>
      <c r="D23" s="16"/>
      <c r="E23" s="4"/>
      <c r="F23" s="1"/>
      <c r="G23" s="1"/>
      <c r="H23" s="1"/>
      <c r="I23" s="1"/>
      <c r="J23" s="1"/>
    </row>
    <row r="24" spans="1:10" ht="18.75" customHeight="1">
      <c r="A24" s="1"/>
      <c r="B24" s="19" t="s">
        <v>20</v>
      </c>
      <c r="C24" s="19"/>
      <c r="D24" s="19"/>
      <c r="E24" s="6"/>
      <c r="F24" s="1"/>
      <c r="G24" s="1">
        <v>138.44</v>
      </c>
      <c r="H24" s="1"/>
      <c r="I24" s="1"/>
      <c r="J24" s="1"/>
    </row>
    <row r="25" spans="1:10" ht="17.25" customHeight="1">
      <c r="A25" s="1"/>
      <c r="B25" s="19" t="s">
        <v>18</v>
      </c>
      <c r="C25" s="19"/>
      <c r="D25" s="19"/>
      <c r="E25" s="6"/>
      <c r="F25" s="1">
        <v>9</v>
      </c>
      <c r="G25" s="1">
        <v>138.44</v>
      </c>
      <c r="H25" s="1">
        <f>F25*G25</f>
        <v>1245.96</v>
      </c>
      <c r="I25" s="1"/>
      <c r="J25" s="1"/>
    </row>
    <row r="26" spans="1:10">
      <c r="A26" s="1"/>
      <c r="B26" s="19" t="s">
        <v>19</v>
      </c>
      <c r="C26" s="19"/>
      <c r="D26" s="19"/>
      <c r="E26" s="6"/>
      <c r="F26" s="1">
        <v>3</v>
      </c>
      <c r="G26" s="1">
        <v>138.44</v>
      </c>
      <c r="H26" s="1">
        <f>F26*G26</f>
        <v>415.32</v>
      </c>
      <c r="I26" s="1"/>
      <c r="J26" s="1"/>
    </row>
    <row r="27" spans="1:10">
      <c r="A27" s="1"/>
      <c r="B27" s="5" t="s">
        <v>26</v>
      </c>
      <c r="C27" s="1"/>
      <c r="D27" s="1"/>
      <c r="E27" s="1"/>
      <c r="F27" s="1"/>
      <c r="G27" s="1"/>
      <c r="H27" s="5">
        <f>H25+H26</f>
        <v>1661.28</v>
      </c>
      <c r="I27" s="1"/>
      <c r="J27" s="1"/>
    </row>
    <row r="28" spans="1:10">
      <c r="A28" s="1">
        <v>9</v>
      </c>
      <c r="B28" s="20" t="s">
        <v>37</v>
      </c>
      <c r="C28" s="20"/>
      <c r="D28" s="20"/>
      <c r="E28" s="7"/>
      <c r="F28" s="1"/>
      <c r="G28" s="1"/>
      <c r="H28" s="5"/>
      <c r="I28" s="1"/>
      <c r="J28" s="1"/>
    </row>
    <row r="29" spans="1:10" ht="30">
      <c r="A29" s="1"/>
      <c r="B29" s="1" t="s">
        <v>28</v>
      </c>
      <c r="C29" s="1"/>
      <c r="D29" s="1"/>
      <c r="E29" s="1"/>
      <c r="F29" s="1">
        <v>1</v>
      </c>
      <c r="G29" s="1" t="s">
        <v>31</v>
      </c>
      <c r="H29" s="1"/>
      <c r="I29" s="1"/>
      <c r="J29" s="11" t="s">
        <v>32</v>
      </c>
    </row>
    <row r="30" spans="1:10">
      <c r="A30" s="1"/>
      <c r="B30" s="1" t="s">
        <v>27</v>
      </c>
      <c r="C30" s="1"/>
      <c r="D30" s="1"/>
      <c r="E30" s="1"/>
      <c r="F30" s="1">
        <v>12.4</v>
      </c>
      <c r="G30" s="1" t="s">
        <v>29</v>
      </c>
      <c r="H30" s="1">
        <v>138.44</v>
      </c>
      <c r="I30" s="8">
        <f>F30*H30</f>
        <v>1716.6559999999999</v>
      </c>
      <c r="J30" s="1"/>
    </row>
    <row r="31" spans="1:10" ht="30">
      <c r="A31" s="1"/>
      <c r="B31" s="1" t="s">
        <v>30</v>
      </c>
      <c r="C31" s="1"/>
      <c r="D31" s="1"/>
      <c r="E31" s="1"/>
      <c r="F31" s="1">
        <v>1</v>
      </c>
      <c r="G31" s="1" t="s">
        <v>31</v>
      </c>
      <c r="H31" s="1"/>
      <c r="I31" s="8"/>
      <c r="J31" s="11" t="s">
        <v>33</v>
      </c>
    </row>
    <row r="32" spans="1:10">
      <c r="A32" s="1"/>
      <c r="B32" s="1" t="s">
        <v>27</v>
      </c>
      <c r="C32" s="1"/>
      <c r="D32" s="1"/>
      <c r="E32" s="1"/>
      <c r="F32" s="1">
        <v>2.2200000000000002</v>
      </c>
      <c r="G32" s="1" t="s">
        <v>29</v>
      </c>
      <c r="H32" s="1">
        <v>138.44</v>
      </c>
      <c r="I32" s="8">
        <f>F32*H32</f>
        <v>307.33680000000004</v>
      </c>
      <c r="J32" s="1"/>
    </row>
    <row r="33" spans="1:10" ht="30">
      <c r="A33" s="1"/>
      <c r="B33" s="1" t="s">
        <v>34</v>
      </c>
      <c r="C33" s="1"/>
      <c r="D33" s="1"/>
      <c r="E33" s="1"/>
      <c r="F33" s="1">
        <v>1</v>
      </c>
      <c r="G33" s="1" t="s">
        <v>31</v>
      </c>
      <c r="H33" s="1"/>
      <c r="I33" s="1"/>
      <c r="J33" s="11" t="s">
        <v>35</v>
      </c>
    </row>
    <row r="34" spans="1:10" ht="16.5" customHeight="1">
      <c r="A34" s="1"/>
      <c r="B34" s="1" t="s">
        <v>27</v>
      </c>
      <c r="C34" s="1"/>
      <c r="D34" s="1"/>
      <c r="E34" s="1"/>
      <c r="F34" s="1">
        <v>1.08</v>
      </c>
      <c r="G34" s="1" t="s">
        <v>29</v>
      </c>
      <c r="H34" s="1">
        <v>138.44</v>
      </c>
      <c r="I34" s="8">
        <f>F34*H34</f>
        <v>149.51520000000002</v>
      </c>
      <c r="J34" s="1"/>
    </row>
    <row r="35" spans="1:10">
      <c r="A35" s="1"/>
      <c r="B35" s="5" t="s">
        <v>36</v>
      </c>
      <c r="C35" s="1"/>
      <c r="D35" s="1"/>
      <c r="E35" s="1"/>
      <c r="F35" s="1"/>
      <c r="G35" s="1"/>
      <c r="H35" s="1"/>
      <c r="I35" s="9">
        <f>I30+I32+I34</f>
        <v>2173.5079999999998</v>
      </c>
      <c r="J35" s="1"/>
    </row>
    <row r="36" spans="1:10" ht="30" customHeight="1">
      <c r="A36" s="10">
        <v>10</v>
      </c>
      <c r="B36" s="20" t="s">
        <v>40</v>
      </c>
      <c r="C36" s="20"/>
      <c r="D36" s="20"/>
      <c r="E36" s="20"/>
      <c r="F36" s="20"/>
      <c r="G36" s="20"/>
      <c r="H36" s="1"/>
      <c r="I36" s="1"/>
      <c r="J36" s="1"/>
    </row>
    <row r="37" spans="1:10">
      <c r="A37" s="1"/>
      <c r="B37" s="17" t="s">
        <v>41</v>
      </c>
      <c r="C37" s="17"/>
      <c r="D37" s="17"/>
      <c r="E37" s="2"/>
      <c r="F37" s="1">
        <v>1.5</v>
      </c>
      <c r="G37" s="1">
        <v>1214.31</v>
      </c>
      <c r="H37" s="1">
        <f>F37*G37</f>
        <v>1821.4649999999999</v>
      </c>
      <c r="I37" s="1"/>
      <c r="J37" s="1"/>
    </row>
    <row r="38" spans="1:10">
      <c r="A38" s="1"/>
      <c r="B38" s="5" t="s">
        <v>42</v>
      </c>
      <c r="C38" s="1"/>
      <c r="D38" s="1"/>
      <c r="E38" s="1"/>
      <c r="F38" s="1"/>
      <c r="G38" s="1"/>
      <c r="H38" s="9">
        <f>H37</f>
        <v>1821.4649999999999</v>
      </c>
      <c r="I38" s="1"/>
      <c r="J38" s="1"/>
    </row>
    <row r="39" spans="1:10">
      <c r="A39" s="1">
        <v>11</v>
      </c>
      <c r="B39" s="20" t="s">
        <v>43</v>
      </c>
      <c r="C39" s="20"/>
      <c r="D39" s="20"/>
      <c r="E39" s="20"/>
      <c r="F39" s="20"/>
      <c r="G39" s="20"/>
      <c r="H39" s="1"/>
      <c r="I39" s="1"/>
      <c r="J39" s="1"/>
    </row>
    <row r="40" spans="1:10">
      <c r="A40" s="1"/>
      <c r="B40" s="17" t="s">
        <v>41</v>
      </c>
      <c r="C40" s="17"/>
      <c r="D40" s="17"/>
      <c r="E40" s="2"/>
      <c r="F40" s="1"/>
      <c r="G40" s="1"/>
      <c r="H40" s="1"/>
      <c r="I40" s="1"/>
      <c r="J40" s="1"/>
    </row>
    <row r="41" spans="1:10">
      <c r="A41" s="1"/>
      <c r="B41" s="1" t="s">
        <v>44</v>
      </c>
      <c r="C41" s="1"/>
      <c r="D41" s="1"/>
      <c r="E41" s="1"/>
      <c r="F41" s="1">
        <v>12.26</v>
      </c>
      <c r="G41" s="1">
        <v>1214.31</v>
      </c>
      <c r="H41" s="1">
        <f>F41*G41</f>
        <v>14887.4406</v>
      </c>
      <c r="I41" s="1"/>
      <c r="J41" s="1"/>
    </row>
    <row r="42" spans="1:10">
      <c r="A42" s="1"/>
      <c r="B42" s="1" t="s">
        <v>45</v>
      </c>
      <c r="C42" s="1"/>
      <c r="D42" s="1"/>
      <c r="E42" s="1"/>
      <c r="F42" s="1">
        <v>6.13</v>
      </c>
      <c r="G42" s="1">
        <v>1214.31</v>
      </c>
      <c r="H42" s="1">
        <f>F42*G42</f>
        <v>7443.7203</v>
      </c>
      <c r="I42" s="1"/>
      <c r="J42" s="1"/>
    </row>
    <row r="43" spans="1:10">
      <c r="A43" s="1"/>
      <c r="B43" s="5" t="s">
        <v>46</v>
      </c>
      <c r="C43" s="1"/>
      <c r="D43" s="1"/>
      <c r="E43" s="1"/>
      <c r="F43" s="1"/>
      <c r="G43" s="1"/>
      <c r="H43" s="5">
        <f>H41+H42</f>
        <v>22331.160899999999</v>
      </c>
      <c r="I43" s="1"/>
      <c r="J43" s="1"/>
    </row>
    <row r="44" spans="1:10" ht="32.25" customHeight="1">
      <c r="A44" s="1"/>
      <c r="B44" s="20" t="s">
        <v>47</v>
      </c>
      <c r="C44" s="20"/>
      <c r="D44" s="20"/>
      <c r="E44" s="20"/>
      <c r="F44" s="20"/>
      <c r="G44" s="20"/>
      <c r="H44" s="1"/>
      <c r="I44" s="1"/>
      <c r="J44" s="1"/>
    </row>
    <row r="45" spans="1:10">
      <c r="A45" s="1"/>
      <c r="B45" s="1" t="s">
        <v>48</v>
      </c>
      <c r="C45" s="1"/>
      <c r="D45" s="1"/>
      <c r="E45" s="24" t="s">
        <v>50</v>
      </c>
      <c r="F45" s="1">
        <v>3</v>
      </c>
      <c r="G45" s="24">
        <v>73.56</v>
      </c>
      <c r="H45" s="24">
        <v>138.44</v>
      </c>
      <c r="I45" s="24">
        <f>G45*H45</f>
        <v>10183.6464</v>
      </c>
      <c r="J45" s="1"/>
    </row>
    <row r="46" spans="1:10">
      <c r="A46" s="1"/>
      <c r="B46" s="1" t="s">
        <v>49</v>
      </c>
      <c r="C46" s="1"/>
      <c r="D46" s="1"/>
      <c r="E46" s="24"/>
      <c r="F46" s="1">
        <v>1</v>
      </c>
      <c r="G46" s="24"/>
      <c r="H46" s="24"/>
      <c r="I46" s="24"/>
      <c r="J46" s="1"/>
    </row>
    <row r="47" spans="1:10">
      <c r="A47" s="1"/>
      <c r="B47" s="5" t="s">
        <v>51</v>
      </c>
      <c r="C47" s="1"/>
      <c r="D47" s="1"/>
      <c r="E47" s="1"/>
      <c r="F47" s="1"/>
      <c r="G47" s="1"/>
      <c r="H47" s="1"/>
      <c r="I47" s="5">
        <f>I45</f>
        <v>10183.6464</v>
      </c>
      <c r="J47" s="1"/>
    </row>
    <row r="48" spans="1:10">
      <c r="A48" s="1"/>
      <c r="B48" s="5" t="s">
        <v>52</v>
      </c>
      <c r="C48" s="1"/>
      <c r="D48" s="1"/>
      <c r="E48" s="1"/>
      <c r="F48" s="1"/>
      <c r="G48" s="1"/>
      <c r="H48" s="1"/>
      <c r="I48" s="9">
        <f>I47+H43+H38+I35+H27+H21</f>
        <v>39278.580299999994</v>
      </c>
      <c r="J48" s="1"/>
    </row>
    <row r="49" spans="1:10">
      <c r="A49" s="1"/>
      <c r="B49" s="21" t="s">
        <v>53</v>
      </c>
      <c r="C49" s="22"/>
      <c r="D49" s="1"/>
      <c r="E49" s="1"/>
      <c r="F49" s="1"/>
      <c r="G49" s="1"/>
      <c r="H49" s="1"/>
      <c r="I49" s="5">
        <f>I48*18%</f>
        <v>7070.1444539999984</v>
      </c>
      <c r="J49" s="1"/>
    </row>
    <row r="50" spans="1:10">
      <c r="A50" s="1"/>
      <c r="B50" s="5" t="s">
        <v>54</v>
      </c>
      <c r="C50" s="1"/>
      <c r="D50" s="1"/>
      <c r="E50" s="1"/>
      <c r="F50" s="1"/>
      <c r="G50" s="1"/>
      <c r="H50" s="1"/>
      <c r="I50" s="9">
        <f>I48+I49</f>
        <v>46348.724753999995</v>
      </c>
      <c r="J50" s="1"/>
    </row>
  </sheetData>
  <mergeCells count="28">
    <mergeCell ref="B49:C49"/>
    <mergeCell ref="A1:J1"/>
    <mergeCell ref="B40:D40"/>
    <mergeCell ref="B44:G44"/>
    <mergeCell ref="G45:G46"/>
    <mergeCell ref="H45:H46"/>
    <mergeCell ref="I45:I46"/>
    <mergeCell ref="E45:E46"/>
    <mergeCell ref="B22:G22"/>
    <mergeCell ref="B16:G16"/>
    <mergeCell ref="B36:G36"/>
    <mergeCell ref="B37:D37"/>
    <mergeCell ref="B39:G39"/>
    <mergeCell ref="B23:D23"/>
    <mergeCell ref="B24:D24"/>
    <mergeCell ref="B25:D25"/>
    <mergeCell ref="B26:D26"/>
    <mergeCell ref="B28:D28"/>
    <mergeCell ref="B19:D19"/>
    <mergeCell ref="B20:D20"/>
    <mergeCell ref="B18:D18"/>
    <mergeCell ref="B17:D17"/>
    <mergeCell ref="B8:D8"/>
    <mergeCell ref="B15:D15"/>
    <mergeCell ref="B6:D6"/>
    <mergeCell ref="B4:D4"/>
    <mergeCell ref="B5:D5"/>
    <mergeCell ref="B14:D14"/>
  </mergeCells>
  <pageMargins left="0.7" right="0.7" top="0.75" bottom="0.75" header="0.3" footer="0.3"/>
  <pageSetup paperSize="9" scale="8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L50"/>
  <sheetViews>
    <sheetView tabSelected="1" view="pageBreakPreview" topLeftCell="A16" zoomScale="102" zoomScaleSheetLayoutView="102" workbookViewId="0">
      <selection activeCell="I45" sqref="I45:I46"/>
    </sheetView>
  </sheetViews>
  <sheetFormatPr defaultRowHeight="15"/>
  <cols>
    <col min="1" max="1" width="3.85546875" customWidth="1"/>
    <col min="4" max="4" width="18.5703125" customWidth="1"/>
    <col min="5" max="5" width="13.28515625" customWidth="1"/>
    <col min="8" max="8" width="10" customWidth="1"/>
    <col min="9" max="9" width="10.5703125" customWidth="1"/>
    <col min="11" max="11" width="9.5703125" bestFit="1" customWidth="1"/>
    <col min="12" max="12" width="13.28515625" bestFit="1" customWidth="1"/>
  </cols>
  <sheetData>
    <row r="1" spans="1:10" ht="49.5" customHeight="1">
      <c r="A1" s="23" t="s">
        <v>55</v>
      </c>
      <c r="B1" s="23"/>
      <c r="C1" s="23"/>
      <c r="D1" s="23"/>
      <c r="E1" s="23"/>
      <c r="F1" s="23"/>
      <c r="G1" s="23"/>
      <c r="H1" s="23"/>
      <c r="I1" s="23"/>
      <c r="J1" s="23"/>
    </row>
    <row r="4" spans="1:10">
      <c r="A4" s="1">
        <v>1</v>
      </c>
      <c r="B4" s="17" t="s">
        <v>0</v>
      </c>
      <c r="C4" s="17"/>
      <c r="D4" s="17"/>
      <c r="E4" s="2"/>
      <c r="F4" s="1">
        <v>368</v>
      </c>
      <c r="G4" s="1" t="s">
        <v>10</v>
      </c>
      <c r="H4" s="1"/>
      <c r="I4" s="1"/>
      <c r="J4" s="1"/>
    </row>
    <row r="5" spans="1:10" ht="30" customHeight="1">
      <c r="A5" s="1">
        <v>2</v>
      </c>
      <c r="B5" s="18" t="s">
        <v>5</v>
      </c>
      <c r="C5" s="18"/>
      <c r="D5" s="18"/>
      <c r="E5" s="3"/>
      <c r="F5" s="1">
        <v>30</v>
      </c>
      <c r="G5" s="1" t="s">
        <v>11</v>
      </c>
      <c r="H5" s="1"/>
      <c r="I5" s="1"/>
      <c r="J5" s="1"/>
    </row>
    <row r="6" spans="1:10">
      <c r="A6" s="1">
        <v>3</v>
      </c>
      <c r="B6" s="17" t="s">
        <v>1</v>
      </c>
      <c r="C6" s="17"/>
      <c r="D6" s="17"/>
      <c r="E6" s="2"/>
      <c r="F6" s="1" t="s">
        <v>2</v>
      </c>
      <c r="G6" s="1"/>
      <c r="H6" s="1"/>
      <c r="I6" s="1"/>
      <c r="J6" s="1"/>
    </row>
    <row r="7" spans="1:10">
      <c r="A7" s="1">
        <v>4</v>
      </c>
      <c r="B7" s="1" t="s">
        <v>3</v>
      </c>
      <c r="C7" s="1"/>
      <c r="D7" s="1"/>
      <c r="E7" s="1"/>
      <c r="F7" s="1" t="s">
        <v>4</v>
      </c>
      <c r="G7" s="1"/>
      <c r="H7" s="1"/>
      <c r="I7" s="1"/>
      <c r="J7" s="1"/>
    </row>
    <row r="8" spans="1:10">
      <c r="A8" s="1">
        <v>5</v>
      </c>
      <c r="B8" s="17" t="s">
        <v>12</v>
      </c>
      <c r="C8" s="17"/>
      <c r="D8" s="17"/>
      <c r="E8" s="2"/>
      <c r="F8" s="1">
        <f>F10+F11+F12</f>
        <v>45.3</v>
      </c>
      <c r="G8" s="1"/>
      <c r="H8" s="1"/>
      <c r="I8" s="1"/>
      <c r="J8" s="1"/>
    </row>
    <row r="9" spans="1:10">
      <c r="A9" s="1"/>
      <c r="B9" s="1" t="s">
        <v>13</v>
      </c>
      <c r="C9" s="1"/>
      <c r="D9" s="1"/>
      <c r="E9" s="1"/>
      <c r="F9" s="1"/>
      <c r="G9" s="1"/>
      <c r="H9" s="1"/>
      <c r="I9" s="1"/>
      <c r="J9" s="1"/>
    </row>
    <row r="10" spans="1:10">
      <c r="A10" s="1"/>
      <c r="B10" s="1" t="s">
        <v>9</v>
      </c>
      <c r="C10" s="1"/>
      <c r="D10" s="1"/>
      <c r="E10" s="1"/>
      <c r="F10" s="1">
        <v>40</v>
      </c>
      <c r="G10" s="1" t="s">
        <v>8</v>
      </c>
      <c r="H10" s="1"/>
      <c r="I10" s="1"/>
      <c r="J10" s="1"/>
    </row>
    <row r="11" spans="1:10">
      <c r="A11" s="1"/>
      <c r="B11" s="1" t="s">
        <v>6</v>
      </c>
      <c r="C11" s="1"/>
      <c r="D11" s="1"/>
      <c r="E11" s="1"/>
      <c r="F11" s="1">
        <v>4.5</v>
      </c>
      <c r="G11" s="1" t="s">
        <v>8</v>
      </c>
      <c r="H11" s="1"/>
      <c r="I11" s="1"/>
      <c r="J11" s="1"/>
    </row>
    <row r="12" spans="1:10">
      <c r="A12" s="1"/>
      <c r="B12" s="1" t="s">
        <v>7</v>
      </c>
      <c r="C12" s="1"/>
      <c r="D12" s="1"/>
      <c r="E12" s="1"/>
      <c r="F12" s="1">
        <v>0.8</v>
      </c>
      <c r="G12" s="1" t="s">
        <v>8</v>
      </c>
      <c r="H12" s="1"/>
      <c r="I12" s="1"/>
      <c r="J12" s="1"/>
    </row>
    <row r="13" spans="1:10">
      <c r="A13" s="1">
        <v>6</v>
      </c>
      <c r="B13" s="1" t="s">
        <v>14</v>
      </c>
      <c r="C13" s="1"/>
      <c r="D13" s="1"/>
      <c r="E13" s="1"/>
      <c r="F13" s="1"/>
      <c r="G13" s="1"/>
      <c r="H13" s="1"/>
      <c r="I13" s="1"/>
      <c r="J13" s="1"/>
    </row>
    <row r="14" spans="1:10" ht="35.25" customHeight="1">
      <c r="A14" s="1"/>
      <c r="B14" s="16" t="s">
        <v>59</v>
      </c>
      <c r="C14" s="16"/>
      <c r="D14" s="16"/>
      <c r="E14" s="4"/>
      <c r="F14" s="5">
        <v>466</v>
      </c>
      <c r="G14" s="1" t="s">
        <v>10</v>
      </c>
      <c r="H14" s="1"/>
      <c r="I14" s="1"/>
      <c r="J14" s="1"/>
    </row>
    <row r="15" spans="1:10" ht="26.25" customHeight="1">
      <c r="A15" s="1"/>
      <c r="B15" s="16" t="s">
        <v>21</v>
      </c>
      <c r="C15" s="16"/>
      <c r="D15" s="16"/>
      <c r="E15" s="4"/>
      <c r="F15" s="1"/>
      <c r="G15" s="1"/>
      <c r="H15" s="1"/>
      <c r="I15" s="1"/>
      <c r="J15" s="1"/>
    </row>
    <row r="16" spans="1:10" ht="21.75" customHeight="1">
      <c r="A16" s="1">
        <v>7</v>
      </c>
      <c r="B16" s="20" t="s">
        <v>39</v>
      </c>
      <c r="C16" s="20"/>
      <c r="D16" s="20"/>
      <c r="E16" s="20"/>
      <c r="F16" s="20"/>
      <c r="G16" s="20"/>
      <c r="H16" s="1"/>
      <c r="I16" s="1"/>
      <c r="J16" s="1"/>
    </row>
    <row r="17" spans="1:10" ht="30.75" customHeight="1">
      <c r="A17" s="1"/>
      <c r="B17" s="16" t="s">
        <v>17</v>
      </c>
      <c r="C17" s="16"/>
      <c r="D17" s="16"/>
      <c r="E17" s="4"/>
      <c r="F17" s="1"/>
      <c r="G17" s="1"/>
      <c r="H17" s="1"/>
      <c r="I17" s="1"/>
      <c r="J17" s="1"/>
    </row>
    <row r="18" spans="1:10" ht="30.75" customHeight="1">
      <c r="A18" s="1"/>
      <c r="B18" s="19" t="s">
        <v>20</v>
      </c>
      <c r="C18" s="19"/>
      <c r="D18" s="19"/>
      <c r="E18" s="6"/>
      <c r="F18" s="1"/>
      <c r="G18" s="1">
        <v>138.44</v>
      </c>
      <c r="H18" s="1"/>
      <c r="I18" s="1"/>
      <c r="J18" s="1"/>
    </row>
    <row r="19" spans="1:10">
      <c r="A19" s="1"/>
      <c r="B19" s="19" t="s">
        <v>56</v>
      </c>
      <c r="C19" s="19"/>
      <c r="D19" s="19"/>
      <c r="E19" s="6"/>
      <c r="F19" s="1">
        <v>4</v>
      </c>
      <c r="G19" s="1">
        <v>138.44</v>
      </c>
      <c r="H19" s="1">
        <f>F19*G19</f>
        <v>553.76</v>
      </c>
      <c r="I19" s="1"/>
      <c r="J19" s="1"/>
    </row>
    <row r="20" spans="1:10">
      <c r="A20" s="1"/>
      <c r="B20" s="19" t="s">
        <v>25</v>
      </c>
      <c r="C20" s="19"/>
      <c r="D20" s="19"/>
      <c r="E20" s="6"/>
      <c r="F20" s="1">
        <v>2</v>
      </c>
      <c r="G20" s="1">
        <v>138.44</v>
      </c>
      <c r="H20" s="1">
        <f>F20*G20</f>
        <v>276.88</v>
      </c>
      <c r="I20" s="1"/>
      <c r="J20" s="1"/>
    </row>
    <row r="21" spans="1:10">
      <c r="A21" s="1"/>
      <c r="B21" s="5" t="s">
        <v>22</v>
      </c>
      <c r="C21" s="1"/>
      <c r="D21" s="1"/>
      <c r="E21" s="1"/>
      <c r="F21" s="1"/>
      <c r="G21" s="1"/>
      <c r="H21" s="5">
        <f>H19+H20</f>
        <v>830.64</v>
      </c>
      <c r="I21" s="1"/>
      <c r="J21" s="1"/>
    </row>
    <row r="22" spans="1:10" ht="15" customHeight="1">
      <c r="A22" s="1">
        <v>8</v>
      </c>
      <c r="B22" s="20" t="s">
        <v>38</v>
      </c>
      <c r="C22" s="20"/>
      <c r="D22" s="20"/>
      <c r="E22" s="20"/>
      <c r="F22" s="20"/>
      <c r="G22" s="20"/>
      <c r="H22" s="1"/>
      <c r="I22" s="1"/>
      <c r="J22" s="1"/>
    </row>
    <row r="23" spans="1:10" ht="19.5" customHeight="1">
      <c r="A23" s="1"/>
      <c r="B23" s="16" t="s">
        <v>23</v>
      </c>
      <c r="C23" s="16"/>
      <c r="D23" s="16"/>
      <c r="E23" s="4"/>
      <c r="F23" s="1"/>
      <c r="G23" s="1"/>
      <c r="H23" s="1"/>
      <c r="I23" s="1"/>
      <c r="J23" s="1"/>
    </row>
    <row r="24" spans="1:10" ht="18.75" customHeight="1">
      <c r="A24" s="1"/>
      <c r="B24" s="19" t="s">
        <v>20</v>
      </c>
      <c r="C24" s="19"/>
      <c r="D24" s="19"/>
      <c r="E24" s="6"/>
      <c r="F24" s="1"/>
      <c r="G24" s="1">
        <v>138.44</v>
      </c>
      <c r="H24" s="1"/>
      <c r="I24" s="1"/>
      <c r="J24" s="1"/>
    </row>
    <row r="25" spans="1:10" ht="17.25" customHeight="1">
      <c r="A25" s="1"/>
      <c r="B25" s="19" t="s">
        <v>57</v>
      </c>
      <c r="C25" s="19"/>
      <c r="D25" s="19"/>
      <c r="E25" s="6"/>
      <c r="F25" s="1">
        <v>6</v>
      </c>
      <c r="G25" s="1">
        <v>138.44</v>
      </c>
      <c r="H25" s="1">
        <f>F25*G25</f>
        <v>830.64</v>
      </c>
      <c r="I25" s="1"/>
      <c r="J25" s="1"/>
    </row>
    <row r="26" spans="1:10">
      <c r="A26" s="1"/>
      <c r="B26" s="19" t="s">
        <v>19</v>
      </c>
      <c r="C26" s="19"/>
      <c r="D26" s="19"/>
      <c r="E26" s="6"/>
      <c r="F26" s="1">
        <v>3</v>
      </c>
      <c r="G26" s="1">
        <v>138.44</v>
      </c>
      <c r="H26" s="1">
        <f>F26*G26</f>
        <v>415.32</v>
      </c>
      <c r="I26" s="1"/>
      <c r="J26" s="1"/>
    </row>
    <row r="27" spans="1:10">
      <c r="A27" s="1"/>
      <c r="B27" s="5" t="s">
        <v>26</v>
      </c>
      <c r="C27" s="1"/>
      <c r="D27" s="1"/>
      <c r="E27" s="1"/>
      <c r="F27" s="1"/>
      <c r="G27" s="1"/>
      <c r="H27" s="5">
        <f>H25+H26</f>
        <v>1245.96</v>
      </c>
      <c r="I27" s="1"/>
      <c r="J27" s="1"/>
    </row>
    <row r="28" spans="1:10">
      <c r="A28" s="1">
        <v>9</v>
      </c>
      <c r="B28" s="20" t="s">
        <v>37</v>
      </c>
      <c r="C28" s="20"/>
      <c r="D28" s="20"/>
      <c r="E28" s="7"/>
      <c r="F28" s="1"/>
      <c r="G28" s="1"/>
      <c r="H28" s="5"/>
      <c r="I28" s="1"/>
      <c r="J28" s="1"/>
    </row>
    <row r="29" spans="1:10" ht="30">
      <c r="A29" s="1"/>
      <c r="B29" s="1" t="s">
        <v>28</v>
      </c>
      <c r="C29" s="1"/>
      <c r="D29" s="1"/>
      <c r="E29" s="1"/>
      <c r="F29" s="1">
        <v>1</v>
      </c>
      <c r="G29" s="1" t="s">
        <v>31</v>
      </c>
      <c r="H29" s="1"/>
      <c r="I29" s="1"/>
      <c r="J29" s="11" t="s">
        <v>32</v>
      </c>
    </row>
    <row r="30" spans="1:10">
      <c r="A30" s="1"/>
      <c r="B30" s="1" t="s">
        <v>27</v>
      </c>
      <c r="C30" s="1"/>
      <c r="D30" s="1"/>
      <c r="E30" s="1"/>
      <c r="F30" s="1">
        <v>12.4</v>
      </c>
      <c r="G30" s="1" t="s">
        <v>29</v>
      </c>
      <c r="H30" s="1">
        <v>138.44</v>
      </c>
      <c r="I30" s="8">
        <f>F30*H30</f>
        <v>1716.6559999999999</v>
      </c>
      <c r="J30" s="1"/>
    </row>
    <row r="31" spans="1:10" ht="30">
      <c r="A31" s="1"/>
      <c r="B31" s="1" t="s">
        <v>30</v>
      </c>
      <c r="C31" s="1"/>
      <c r="D31" s="1"/>
      <c r="E31" s="1"/>
      <c r="F31" s="1">
        <v>1</v>
      </c>
      <c r="G31" s="1" t="s">
        <v>31</v>
      </c>
      <c r="H31" s="1"/>
      <c r="I31" s="8"/>
      <c r="J31" s="11" t="s">
        <v>33</v>
      </c>
    </row>
    <row r="32" spans="1:10">
      <c r="A32" s="1"/>
      <c r="B32" s="1" t="s">
        <v>27</v>
      </c>
      <c r="C32" s="1"/>
      <c r="D32" s="1"/>
      <c r="E32" s="1"/>
      <c r="F32" s="1">
        <v>2.2200000000000002</v>
      </c>
      <c r="G32" s="1" t="s">
        <v>29</v>
      </c>
      <c r="H32" s="1">
        <v>138.44</v>
      </c>
      <c r="I32" s="8">
        <f>F32*H32</f>
        <v>307.33680000000004</v>
      </c>
      <c r="J32" s="1"/>
    </row>
    <row r="33" spans="1:12" ht="30">
      <c r="A33" s="1"/>
      <c r="B33" s="1" t="s">
        <v>34</v>
      </c>
      <c r="C33" s="1"/>
      <c r="D33" s="1"/>
      <c r="E33" s="1"/>
      <c r="F33" s="1">
        <v>1</v>
      </c>
      <c r="G33" s="1" t="s">
        <v>31</v>
      </c>
      <c r="H33" s="1"/>
      <c r="I33" s="1"/>
      <c r="J33" s="11" t="s">
        <v>35</v>
      </c>
    </row>
    <row r="34" spans="1:12" ht="16.5" customHeight="1">
      <c r="A34" s="1"/>
      <c r="B34" s="1" t="s">
        <v>27</v>
      </c>
      <c r="C34" s="1"/>
      <c r="D34" s="1"/>
      <c r="E34" s="1"/>
      <c r="F34" s="1">
        <v>1.08</v>
      </c>
      <c r="G34" s="1" t="s">
        <v>29</v>
      </c>
      <c r="H34" s="1">
        <v>138.44</v>
      </c>
      <c r="I34" s="8">
        <f>F34*H34</f>
        <v>149.51520000000002</v>
      </c>
      <c r="J34" s="1"/>
    </row>
    <row r="35" spans="1:12">
      <c r="A35" s="1"/>
      <c r="B35" s="5" t="s">
        <v>36</v>
      </c>
      <c r="C35" s="1"/>
      <c r="D35" s="1"/>
      <c r="E35" s="1"/>
      <c r="F35" s="1"/>
      <c r="G35" s="1"/>
      <c r="H35" s="1"/>
      <c r="I35" s="9">
        <f>I30+I32+I34</f>
        <v>2173.5079999999998</v>
      </c>
      <c r="J35" s="1"/>
    </row>
    <row r="36" spans="1:12" ht="30" hidden="1" customHeight="1">
      <c r="A36" s="10">
        <v>10</v>
      </c>
      <c r="B36" s="20" t="s">
        <v>40</v>
      </c>
      <c r="C36" s="20"/>
      <c r="D36" s="20"/>
      <c r="E36" s="20"/>
      <c r="F36" s="20"/>
      <c r="G36" s="20"/>
      <c r="H36" s="1"/>
      <c r="I36" s="1"/>
      <c r="J36" s="1"/>
    </row>
    <row r="37" spans="1:12" hidden="1">
      <c r="A37" s="1"/>
      <c r="B37" s="17" t="s">
        <v>41</v>
      </c>
      <c r="C37" s="17"/>
      <c r="D37" s="17"/>
      <c r="E37" s="2"/>
      <c r="F37" s="14">
        <v>1.4993000000000001</v>
      </c>
      <c r="G37" s="14">
        <v>8629</v>
      </c>
      <c r="H37" s="1">
        <f>F37*G37</f>
        <v>12937.459700000001</v>
      </c>
      <c r="I37" s="1"/>
      <c r="J37" s="1"/>
    </row>
    <row r="38" spans="1:12" hidden="1">
      <c r="A38" s="1"/>
      <c r="B38" s="5" t="s">
        <v>42</v>
      </c>
      <c r="C38" s="1"/>
      <c r="D38" s="1"/>
      <c r="E38" s="1"/>
      <c r="F38" s="1"/>
      <c r="G38" s="1"/>
      <c r="H38" s="9">
        <f>H37</f>
        <v>12937.459700000001</v>
      </c>
      <c r="I38" s="1"/>
      <c r="J38" s="1"/>
    </row>
    <row r="39" spans="1:12">
      <c r="A39" s="1">
        <v>10</v>
      </c>
      <c r="B39" s="20" t="s">
        <v>43</v>
      </c>
      <c r="C39" s="20"/>
      <c r="D39" s="20"/>
      <c r="E39" s="20"/>
      <c r="F39" s="20"/>
      <c r="G39" s="20"/>
      <c r="H39" s="1"/>
      <c r="I39" s="1"/>
      <c r="J39" s="1"/>
    </row>
    <row r="40" spans="1:12">
      <c r="A40" s="1"/>
      <c r="B40" s="17" t="s">
        <v>58</v>
      </c>
      <c r="C40" s="17"/>
      <c r="D40" s="17"/>
      <c r="E40" s="2"/>
      <c r="F40" s="1">
        <v>368</v>
      </c>
      <c r="G40" s="27">
        <v>466.37270000000001</v>
      </c>
      <c r="H40" s="1">
        <f>F40*G40</f>
        <v>171625.15359999999</v>
      </c>
      <c r="I40" s="1"/>
      <c r="J40" s="1"/>
    </row>
    <row r="41" spans="1:12" hidden="1">
      <c r="A41" s="1"/>
      <c r="B41" s="1" t="s">
        <v>44</v>
      </c>
      <c r="C41" s="1"/>
      <c r="D41" s="1"/>
      <c r="E41" s="1"/>
      <c r="F41" s="1">
        <v>12.26</v>
      </c>
      <c r="G41" s="14">
        <v>8629</v>
      </c>
      <c r="H41" s="1">
        <f>F41*G41</f>
        <v>105791.54</v>
      </c>
      <c r="I41" s="1"/>
      <c r="J41" s="1"/>
      <c r="K41" s="26">
        <f>H40</f>
        <v>171625.15359999999</v>
      </c>
      <c r="L41" s="25">
        <f>K41*1.18</f>
        <v>202517.68124799998</v>
      </c>
    </row>
    <row r="42" spans="1:12" hidden="1">
      <c r="A42" s="1"/>
      <c r="B42" s="1" t="s">
        <v>45</v>
      </c>
      <c r="C42" s="1"/>
      <c r="D42" s="1"/>
      <c r="E42" s="1"/>
      <c r="F42" s="15">
        <v>6.13</v>
      </c>
      <c r="G42" s="14">
        <v>8629</v>
      </c>
      <c r="H42" s="1">
        <f>F42*G42</f>
        <v>52895.77</v>
      </c>
      <c r="I42" s="1"/>
      <c r="J42" s="1"/>
    </row>
    <row r="43" spans="1:12">
      <c r="A43" s="1"/>
      <c r="B43" s="5" t="s">
        <v>46</v>
      </c>
      <c r="C43" s="1"/>
      <c r="D43" s="1"/>
      <c r="E43" s="1"/>
      <c r="F43" s="1"/>
      <c r="G43" s="1"/>
      <c r="H43" s="5">
        <f>H40</f>
        <v>171625.15359999999</v>
      </c>
      <c r="I43" s="1"/>
      <c r="J43" s="1"/>
      <c r="K43" s="12">
        <f>H43</f>
        <v>171625.15359999999</v>
      </c>
      <c r="L43" s="13">
        <f>K43*1.18</f>
        <v>202517.68124799998</v>
      </c>
    </row>
    <row r="44" spans="1:12" ht="32.25" customHeight="1">
      <c r="A44" s="1"/>
      <c r="B44" s="20" t="s">
        <v>47</v>
      </c>
      <c r="C44" s="20"/>
      <c r="D44" s="20"/>
      <c r="E44" s="20"/>
      <c r="F44" s="20"/>
      <c r="G44" s="20"/>
      <c r="H44" s="1"/>
      <c r="I44" s="1"/>
      <c r="J44" s="1"/>
    </row>
    <row r="45" spans="1:12">
      <c r="A45" s="1"/>
      <c r="B45" s="1" t="s">
        <v>48</v>
      </c>
      <c r="C45" s="1"/>
      <c r="D45" s="1"/>
      <c r="E45" s="24" t="s">
        <v>50</v>
      </c>
      <c r="F45" s="1">
        <v>3</v>
      </c>
      <c r="G45" s="24">
        <v>73.56</v>
      </c>
      <c r="H45" s="24">
        <v>138.44</v>
      </c>
      <c r="I45" s="28">
        <f>G45*H45</f>
        <v>10183.6464</v>
      </c>
      <c r="J45" s="1"/>
    </row>
    <row r="46" spans="1:12">
      <c r="A46" s="1"/>
      <c r="B46" s="1" t="s">
        <v>49</v>
      </c>
      <c r="C46" s="1"/>
      <c r="D46" s="1"/>
      <c r="E46" s="24"/>
      <c r="F46" s="1">
        <v>1</v>
      </c>
      <c r="G46" s="24"/>
      <c r="H46" s="24"/>
      <c r="I46" s="28"/>
      <c r="J46" s="1"/>
    </row>
    <row r="47" spans="1:12">
      <c r="A47" s="1"/>
      <c r="B47" s="5" t="s">
        <v>51</v>
      </c>
      <c r="C47" s="1"/>
      <c r="D47" s="1"/>
      <c r="E47" s="1"/>
      <c r="F47" s="1"/>
      <c r="G47" s="1"/>
      <c r="H47" s="1"/>
      <c r="I47" s="9">
        <f>I45</f>
        <v>10183.6464</v>
      </c>
      <c r="J47" s="1"/>
    </row>
    <row r="48" spans="1:12">
      <c r="A48" s="1"/>
      <c r="B48" s="5" t="s">
        <v>52</v>
      </c>
      <c r="C48" s="1"/>
      <c r="D48" s="1"/>
      <c r="E48" s="1"/>
      <c r="F48" s="1"/>
      <c r="G48" s="1"/>
      <c r="H48" s="1"/>
      <c r="I48" s="9">
        <f>I47+H43+I35+H27+H21</f>
        <v>186058.908</v>
      </c>
      <c r="J48" s="1"/>
    </row>
    <row r="49" spans="1:10">
      <c r="A49" s="1"/>
      <c r="B49" s="21" t="s">
        <v>53</v>
      </c>
      <c r="C49" s="22"/>
      <c r="D49" s="1"/>
      <c r="E49" s="1"/>
      <c r="F49" s="1"/>
      <c r="G49" s="1"/>
      <c r="H49" s="1"/>
      <c r="I49" s="5">
        <f>I48*18%</f>
        <v>33490.603439999999</v>
      </c>
      <c r="J49" s="1"/>
    </row>
    <row r="50" spans="1:10">
      <c r="A50" s="1"/>
      <c r="B50" s="5" t="s">
        <v>54</v>
      </c>
      <c r="C50" s="1"/>
      <c r="D50" s="1"/>
      <c r="E50" s="1"/>
      <c r="F50" s="1"/>
      <c r="G50" s="1"/>
      <c r="H50" s="1"/>
      <c r="I50" s="9">
        <f>I48+I49</f>
        <v>219549.51144</v>
      </c>
      <c r="J50" s="1"/>
    </row>
  </sheetData>
  <mergeCells count="28">
    <mergeCell ref="B14:D14"/>
    <mergeCell ref="A1:J1"/>
    <mergeCell ref="B4:D4"/>
    <mergeCell ref="B5:D5"/>
    <mergeCell ref="B6:D6"/>
    <mergeCell ref="B8:D8"/>
    <mergeCell ref="B28:D28"/>
    <mergeCell ref="B15:D15"/>
    <mergeCell ref="B16:G16"/>
    <mergeCell ref="B17:D17"/>
    <mergeCell ref="B18:D18"/>
    <mergeCell ref="B19:D19"/>
    <mergeCell ref="B20:D20"/>
    <mergeCell ref="B22:G22"/>
    <mergeCell ref="B23:D23"/>
    <mergeCell ref="B24:D24"/>
    <mergeCell ref="B25:D25"/>
    <mergeCell ref="B26:D26"/>
    <mergeCell ref="H45:H46"/>
    <mergeCell ref="I45:I46"/>
    <mergeCell ref="B49:C49"/>
    <mergeCell ref="B36:G36"/>
    <mergeCell ref="B37:D37"/>
    <mergeCell ref="B39:G39"/>
    <mergeCell ref="B40:D40"/>
    <mergeCell ref="B44:G44"/>
    <mergeCell ref="E45:E46"/>
    <mergeCell ref="G45:G46"/>
  </mergeCells>
  <pageMargins left="0.7" right="0.7" top="0.75" bottom="0.75" header="0.3" footer="0.3"/>
  <pageSetup paperSize="9" scale="8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Лист1</vt:lpstr>
      <vt:lpstr>перебаз.</vt:lpstr>
      <vt:lpstr>Лист2</vt:lpstr>
      <vt:lpstr>Лист3</vt:lpstr>
      <vt:lpstr>перебаз.!Область_печати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Главный Инженер</dc:creator>
  <cp:lastModifiedBy>Главный Инженер</cp:lastModifiedBy>
  <cp:lastPrinted>2012-04-26T06:48:08Z</cp:lastPrinted>
  <dcterms:created xsi:type="dcterms:W3CDTF">2012-04-03T06:55:10Z</dcterms:created>
  <dcterms:modified xsi:type="dcterms:W3CDTF">2012-04-26T06:53:53Z</dcterms:modified>
</cp:coreProperties>
</file>