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Птичник.помёт" sheetId="1" r:id="rId1"/>
  </sheets>
  <definedNames>
    <definedName name="_xlnm.Print_Area" localSheetId="0">Птичник.помёт!$A$1:$K$27</definedName>
  </definedNames>
  <calcPr calcId="144525"/>
</workbook>
</file>

<file path=xl/calcChain.xml><?xml version="1.0" encoding="utf-8"?>
<calcChain xmlns="http://schemas.openxmlformats.org/spreadsheetml/2006/main">
  <c r="K18" i="1" l="1"/>
  <c r="K22" i="1" s="1"/>
  <c r="O10" i="1"/>
  <c r="O11" i="1"/>
  <c r="O13" i="1" s="1"/>
  <c r="O14" i="1"/>
  <c r="O17" i="1" s="1"/>
  <c r="O15" i="1"/>
  <c r="O18" i="1"/>
  <c r="O19" i="1"/>
  <c r="L20" i="1"/>
  <c r="O22" i="1"/>
  <c r="B42" i="1"/>
  <c r="O39" i="1" l="1"/>
</calcChain>
</file>

<file path=xl/sharedStrings.xml><?xml version="1.0" encoding="utf-8"?>
<sst xmlns="http://schemas.openxmlformats.org/spreadsheetml/2006/main" count="37" uniqueCount="32">
  <si>
    <t>ВСЕГО</t>
  </si>
  <si>
    <t>М.П.</t>
  </si>
  <si>
    <t>ширина</t>
  </si>
  <si>
    <t>Итого:</t>
  </si>
  <si>
    <t>2.</t>
  </si>
  <si>
    <t>длина</t>
  </si>
  <si>
    <t>подвал</t>
  </si>
  <si>
    <t>тн</t>
  </si>
  <si>
    <t xml:space="preserve">Объекты агропромышленного комплекса, торговли и общественного питания. 1996г. Рздел 3. Таблица 4. п. 18.
А=4 848 000 руб.; В=170 руб.; Основной показатель Х=7 000тонн. Коэффициент перехода в текущие цены Ктек=27,77. 
Стадия: Одностадийное проектирование Кпр=0,8
</t>
  </si>
  <si>
    <t>1.</t>
  </si>
  <si>
    <t>Итого</t>
  </si>
  <si>
    <t>Стоимость в рублях</t>
  </si>
  <si>
    <t>Количество</t>
  </si>
  <si>
    <t>Измеритель</t>
  </si>
  <si>
    <t>Обоснование стоимости</t>
  </si>
  <si>
    <t>Виды работ и расчёт стоимости</t>
  </si>
  <si>
    <t>№ п/п</t>
  </si>
  <si>
    <t>2 этаж</t>
  </si>
  <si>
    <t>2. Письмо Минрегиона России от 07.06.2013г. № 9912-СД/10 Ктек=27,77</t>
  </si>
  <si>
    <t>высота</t>
  </si>
  <si>
    <t xml:space="preserve">1. Справочник базовых цен на проектные работы для строительства «Объекты агропромышленного комплекса, торговли и общественного питания»  изд. 1996г. </t>
  </si>
  <si>
    <t>1 этаж</t>
  </si>
  <si>
    <t>Смета составлена на основании:</t>
  </si>
  <si>
    <t>Стр. объём</t>
  </si>
  <si>
    <t xml:space="preserve">Заказчик: </t>
  </si>
  <si>
    <t xml:space="preserve">проект помётохранилища полевого по адресу: </t>
  </si>
  <si>
    <t>на проектные работы</t>
  </si>
  <si>
    <t>СМЕТА № 2</t>
  </si>
  <si>
    <t xml:space="preserve">Подрядчик: </t>
  </si>
  <si>
    <t>Проект помётохранилища 
Строительный объём — 7 000 тн
(А + В*х)* Ктек*Кпр
(4848+0,17* 7000)*3,60*0,8</t>
  </si>
  <si>
    <t xml:space="preserve">Смету составил:________________________ </t>
  </si>
  <si>
    <t>Генеральный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</si>
</sst>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8" x14ac:knownFonts="1">
    <font>
      <sz val="10"/>
      <name val="Arial Cyr"/>
      <family val="2"/>
      <charset val="204"/>
    </font>
    <font>
      <sz val="38"/>
      <name val="Arial Cyr"/>
      <family val="2"/>
      <charset val="204"/>
    </font>
    <font>
      <sz val="38"/>
      <name val="Times New Roman"/>
      <family val="1"/>
      <charset val="204"/>
    </font>
    <font>
      <sz val="22"/>
      <name val="Arial Cyr"/>
      <family val="2"/>
      <charset val="204"/>
    </font>
    <font>
      <b/>
      <sz val="38"/>
      <name val="Arial Cyr"/>
      <family val="2"/>
      <charset val="204"/>
    </font>
    <font>
      <b/>
      <sz val="38"/>
      <name val="Times New Roman"/>
      <family val="1"/>
      <charset val="204"/>
    </font>
    <font>
      <b/>
      <sz val="38"/>
      <color indexed="10"/>
      <name val="Times New Roman"/>
      <family val="1"/>
      <charset val="204"/>
    </font>
    <font>
      <sz val="38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Border="1" applyAlignment="1">
      <alignment horizontal="right" wrapText="1"/>
    </xf>
    <xf numFmtId="0" fontId="4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2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topLeftCell="A3" zoomScale="40" zoomScaleNormal="85" zoomScaleSheetLayoutView="40" workbookViewId="0">
      <selection activeCell="K8" sqref="K8"/>
    </sheetView>
  </sheetViews>
  <sheetFormatPr defaultRowHeight="47.25" x14ac:dyDescent="0.6"/>
  <cols>
    <col min="1" max="1" width="21.140625" style="1" customWidth="1"/>
    <col min="2" max="2" width="12.5703125" style="1" customWidth="1"/>
    <col min="3" max="3" width="6.28515625" style="1" customWidth="1"/>
    <col min="4" max="4" width="2.42578125" style="1" customWidth="1"/>
    <col min="5" max="5" width="5.28515625" style="1" customWidth="1"/>
    <col min="6" max="6" width="47.28515625" style="1" customWidth="1"/>
    <col min="7" max="7" width="19.7109375" style="1" customWidth="1"/>
    <col min="8" max="8" width="105" style="1" customWidth="1"/>
    <col min="9" max="9" width="49" style="1" customWidth="1"/>
    <col min="10" max="10" width="39.85546875" style="1" customWidth="1"/>
    <col min="11" max="11" width="49.42578125" style="1" customWidth="1"/>
    <col min="12" max="12" width="66.140625" style="1" customWidth="1"/>
    <col min="13" max="13" width="6.85546875" style="1" customWidth="1"/>
    <col min="14" max="14" width="7.42578125" style="1" customWidth="1"/>
    <col min="15" max="15" width="41.85546875" style="1" customWidth="1"/>
    <col min="16" max="16384" width="9.140625" style="1"/>
  </cols>
  <sheetData>
    <row r="1" spans="1:15" ht="48" x14ac:dyDescent="0.6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48" x14ac:dyDescent="0.65">
      <c r="A2" s="2"/>
      <c r="B2" s="2"/>
      <c r="C2" s="2"/>
      <c r="D2" s="2"/>
      <c r="E2" s="2"/>
      <c r="F2" s="2"/>
      <c r="G2" s="2"/>
      <c r="H2" s="30" t="s">
        <v>27</v>
      </c>
      <c r="I2" s="2"/>
      <c r="J2" s="2"/>
      <c r="K2" s="2"/>
      <c r="L2" s="2"/>
    </row>
    <row r="3" spans="1:15" ht="48" x14ac:dyDescent="0.65">
      <c r="A3" s="2"/>
      <c r="B3" s="2"/>
      <c r="C3" s="2"/>
      <c r="D3" s="2"/>
      <c r="E3" s="2"/>
      <c r="F3" s="2"/>
      <c r="G3" s="2"/>
      <c r="H3" s="30" t="s">
        <v>26</v>
      </c>
      <c r="I3" s="2"/>
      <c r="J3" s="2"/>
      <c r="K3" s="2"/>
      <c r="L3" s="2"/>
    </row>
    <row r="4" spans="1:15" ht="48" x14ac:dyDescent="0.65">
      <c r="A4" s="2"/>
      <c r="B4" s="2"/>
      <c r="C4" s="2"/>
      <c r="D4" s="2"/>
      <c r="E4" s="2"/>
      <c r="F4" s="2"/>
      <c r="G4" s="2"/>
      <c r="H4" s="25" t="s">
        <v>25</v>
      </c>
      <c r="I4" s="2"/>
      <c r="J4" s="2"/>
      <c r="K4" s="2"/>
      <c r="L4" s="2"/>
    </row>
    <row r="5" spans="1:15" ht="48" x14ac:dyDescent="0.65">
      <c r="B5" s="2"/>
      <c r="C5" s="2"/>
      <c r="D5" s="2"/>
      <c r="E5" s="2"/>
      <c r="F5" s="2"/>
      <c r="G5" s="2"/>
      <c r="H5" s="29"/>
      <c r="I5" s="2"/>
      <c r="J5" s="2"/>
      <c r="K5" s="2"/>
      <c r="L5" s="2"/>
    </row>
    <row r="6" spans="1:15" ht="48" x14ac:dyDescent="0.6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t="48" x14ac:dyDescent="0.65">
      <c r="A7" s="27" t="s">
        <v>24</v>
      </c>
      <c r="C7" s="28"/>
      <c r="D7" s="2"/>
      <c r="E7" s="2"/>
      <c r="F7" s="2"/>
      <c r="G7" s="2"/>
      <c r="H7" s="2"/>
      <c r="I7" s="2"/>
      <c r="K7" s="2"/>
      <c r="L7" s="2"/>
    </row>
    <row r="8" spans="1:15" ht="48" x14ac:dyDescent="0.65">
      <c r="A8" s="27" t="s">
        <v>28</v>
      </c>
      <c r="B8" s="26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5" ht="48" x14ac:dyDescent="0.65">
      <c r="A9" s="2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O9" s="1" t="s">
        <v>23</v>
      </c>
    </row>
    <row r="10" spans="1:15" ht="48" x14ac:dyDescent="0.65">
      <c r="A10" s="21" t="s">
        <v>22</v>
      </c>
      <c r="B10" s="2"/>
      <c r="C10" s="2"/>
      <c r="D10" s="2"/>
      <c r="E10" s="25"/>
      <c r="F10" s="2"/>
      <c r="G10" s="2"/>
      <c r="J10" s="2"/>
      <c r="K10" s="2"/>
      <c r="L10" s="2"/>
      <c r="M10" s="1" t="s">
        <v>21</v>
      </c>
      <c r="N10" s="1" t="s">
        <v>5</v>
      </c>
      <c r="O10" s="23">
        <f>(250+2940+6250+200+3060+200+3053+3110+12630+200+3090+3021+200+3000+200+6250+200+2920+250+150+150+150+150)/1000</f>
        <v>51.624000000000002</v>
      </c>
    </row>
    <row r="11" spans="1:15" ht="84" customHeight="1" x14ac:dyDescent="0.65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"/>
      <c r="N11" s="1" t="s">
        <v>2</v>
      </c>
      <c r="O11" s="23">
        <f>(250+4520+1380+5850+250)/1000</f>
        <v>12.25</v>
      </c>
    </row>
    <row r="12" spans="1:15" ht="24" customHeight="1" x14ac:dyDescent="0.65">
      <c r="A12" s="21"/>
      <c r="B12" s="2"/>
      <c r="C12" s="2"/>
      <c r="D12" s="2"/>
      <c r="E12" s="2"/>
      <c r="F12" s="2"/>
      <c r="G12" s="2"/>
      <c r="H12" s="2"/>
      <c r="J12" s="2"/>
      <c r="K12" s="2"/>
      <c r="L12" s="2"/>
      <c r="N12" s="1" t="s">
        <v>19</v>
      </c>
      <c r="O12" s="1">
        <v>1</v>
      </c>
    </row>
    <row r="13" spans="1:15" ht="48" x14ac:dyDescent="0.65">
      <c r="A13" s="22"/>
      <c r="B13" s="2"/>
      <c r="C13" s="2"/>
      <c r="D13" s="2"/>
      <c r="E13" s="2"/>
      <c r="F13" s="2"/>
      <c r="G13" s="2"/>
      <c r="H13" s="2"/>
      <c r="J13" s="2"/>
      <c r="K13" s="2"/>
      <c r="L13" s="2"/>
      <c r="N13" s="1" t="s">
        <v>10</v>
      </c>
      <c r="O13" s="1">
        <f>(O10*O11*O12)</f>
        <v>632.39400000000001</v>
      </c>
    </row>
    <row r="14" spans="1:15" ht="48" x14ac:dyDescent="0.65">
      <c r="A14" s="21" t="s">
        <v>18</v>
      </c>
      <c r="B14" s="2"/>
      <c r="C14" s="2"/>
      <c r="D14" s="2"/>
      <c r="F14" s="2"/>
      <c r="G14" s="2"/>
      <c r="H14" s="20"/>
      <c r="J14" s="2"/>
      <c r="K14" s="2"/>
      <c r="L14" s="2"/>
      <c r="M14" s="1" t="s">
        <v>17</v>
      </c>
      <c r="N14" s="1" t="s">
        <v>5</v>
      </c>
      <c r="O14" s="1">
        <f>(250+3000+6250+200+3030+200+6250+200+6250+200+12680+200+3050+200+9350+250)/1000</f>
        <v>51.56</v>
      </c>
    </row>
    <row r="15" spans="1:15" ht="48" x14ac:dyDescent="0.65">
      <c r="A15" s="2"/>
      <c r="B15" s="2"/>
      <c r="C15" s="2"/>
      <c r="D15" s="2"/>
      <c r="F15" s="2"/>
      <c r="G15" s="2"/>
      <c r="H15" s="2"/>
      <c r="J15" s="2"/>
      <c r="K15" s="2"/>
      <c r="L15" s="2"/>
      <c r="N15" s="1" t="s">
        <v>2</v>
      </c>
      <c r="O15" s="1">
        <f>(250+2560+1840+150+7350+250)/1000</f>
        <v>12.4</v>
      </c>
    </row>
    <row r="16" spans="1:15" ht="48" x14ac:dyDescent="0.6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5" ht="135.75" customHeight="1" x14ac:dyDescent="0.65">
      <c r="A17" s="18" t="s">
        <v>16</v>
      </c>
      <c r="B17" s="19" t="s">
        <v>15</v>
      </c>
      <c r="C17" s="19"/>
      <c r="D17" s="19"/>
      <c r="E17" s="19"/>
      <c r="F17" s="19"/>
      <c r="G17" s="19" t="s">
        <v>14</v>
      </c>
      <c r="H17" s="19"/>
      <c r="I17" s="18" t="s">
        <v>13</v>
      </c>
      <c r="J17" s="18" t="s">
        <v>12</v>
      </c>
      <c r="K17" s="18" t="s">
        <v>11</v>
      </c>
      <c r="L17" s="2"/>
      <c r="N17" s="1" t="s">
        <v>10</v>
      </c>
      <c r="O17" s="1" t="e">
        <f>O14*O15*#REF!</f>
        <v>#REF!</v>
      </c>
    </row>
    <row r="18" spans="1:15" ht="409.6" customHeight="1" x14ac:dyDescent="0.65">
      <c r="A18" s="16" t="s">
        <v>9</v>
      </c>
      <c r="B18" s="17" t="s">
        <v>29</v>
      </c>
      <c r="C18" s="17"/>
      <c r="D18" s="17"/>
      <c r="E18" s="17"/>
      <c r="F18" s="17"/>
      <c r="G18" s="16" t="s">
        <v>8</v>
      </c>
      <c r="H18" s="16"/>
      <c r="I18" s="16" t="s">
        <v>7</v>
      </c>
      <c r="J18" s="15">
        <v>7000</v>
      </c>
      <c r="K18" s="15">
        <f>ROUND((4848000+170*7000)*27.77*0.8,3)</f>
        <v>134140208</v>
      </c>
      <c r="L18" s="2"/>
      <c r="M18" s="1" t="s">
        <v>6</v>
      </c>
      <c r="N18" s="1" t="s">
        <v>5</v>
      </c>
      <c r="O18" s="1">
        <f>(250+3000+6250+200+3030+200+6250+200+6250+200+12680+200+3050+200+9350+250)/1000</f>
        <v>51.56</v>
      </c>
    </row>
    <row r="19" spans="1:15" ht="409.6" customHeight="1" x14ac:dyDescent="0.65">
      <c r="A19" s="16"/>
      <c r="B19" s="17"/>
      <c r="C19" s="17"/>
      <c r="D19" s="17"/>
      <c r="E19" s="17"/>
      <c r="F19" s="17"/>
      <c r="G19" s="16"/>
      <c r="H19" s="16"/>
      <c r="I19" s="16"/>
      <c r="J19" s="15"/>
      <c r="K19" s="15"/>
      <c r="L19" s="2"/>
      <c r="O19" s="1">
        <f>11+27+6+11+6+4+5+18+11</f>
        <v>99</v>
      </c>
    </row>
    <row r="20" spans="1:15" ht="409.6" customHeight="1" x14ac:dyDescent="0.65">
      <c r="A20" s="16"/>
      <c r="B20" s="17"/>
      <c r="C20" s="17"/>
      <c r="D20" s="17"/>
      <c r="E20" s="17"/>
      <c r="F20" s="17"/>
      <c r="G20" s="16"/>
      <c r="H20" s="16"/>
      <c r="I20" s="16"/>
      <c r="J20" s="15"/>
      <c r="K20" s="15"/>
      <c r="L20" s="2">
        <f>0.17*1000</f>
        <v>170</v>
      </c>
    </row>
    <row r="21" spans="1:15" ht="79.5" customHeight="1" x14ac:dyDescent="0.65">
      <c r="A21" s="16"/>
      <c r="B21" s="17"/>
      <c r="C21" s="17"/>
      <c r="D21" s="17"/>
      <c r="E21" s="17"/>
      <c r="F21" s="17"/>
      <c r="G21" s="16"/>
      <c r="H21" s="16"/>
      <c r="I21" s="16"/>
      <c r="J21" s="15"/>
      <c r="K21" s="15"/>
      <c r="L21" s="2"/>
    </row>
    <row r="22" spans="1:15" ht="135.75" customHeight="1" x14ac:dyDescent="0.65">
      <c r="A22" s="14" t="s">
        <v>4</v>
      </c>
      <c r="B22" s="13" t="s">
        <v>3</v>
      </c>
      <c r="C22" s="13"/>
      <c r="D22" s="13"/>
      <c r="E22" s="13"/>
      <c r="F22" s="13"/>
      <c r="G22" s="13"/>
      <c r="H22" s="13"/>
      <c r="I22" s="12"/>
      <c r="J22" s="11"/>
      <c r="K22" s="10">
        <f>K18</f>
        <v>134140208</v>
      </c>
      <c r="L22" s="2"/>
      <c r="N22" s="1" t="s">
        <v>2</v>
      </c>
      <c r="O22" s="1">
        <f>(250+2560+1840+150+7350+250)/1000</f>
        <v>12.4</v>
      </c>
    </row>
    <row r="23" spans="1:15" ht="48" x14ac:dyDescent="0.6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</row>
    <row r="24" spans="1:15" ht="48" x14ac:dyDescent="0.65">
      <c r="A24" s="2" t="s">
        <v>30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</row>
    <row r="25" spans="1:15" ht="48" x14ac:dyDescent="0.65">
      <c r="A25" s="2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</row>
    <row r="26" spans="1:15" ht="48" x14ac:dyDescent="0.65">
      <c r="A26" s="2" t="s">
        <v>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</row>
    <row r="27" spans="1:15" ht="30.75" customHeight="1" x14ac:dyDescent="0.65">
      <c r="L27" s="4"/>
    </row>
    <row r="28" spans="1:15" ht="30" customHeight="1" x14ac:dyDescent="0.65">
      <c r="L28" s="4"/>
    </row>
    <row r="29" spans="1:15" x14ac:dyDescent="0.6">
      <c r="L29" s="9"/>
    </row>
    <row r="30" spans="1:15" ht="42.75" customHeight="1" x14ac:dyDescent="0.65">
      <c r="L30" s="8"/>
    </row>
    <row r="31" spans="1:15" ht="48" x14ac:dyDescent="0.65">
      <c r="L31" s="4"/>
    </row>
    <row r="32" spans="1:15" ht="48" x14ac:dyDescent="0.65">
      <c r="L32" s="4"/>
    </row>
    <row r="33" spans="2:15" ht="48" x14ac:dyDescent="0.65">
      <c r="L33" s="4"/>
    </row>
    <row r="34" spans="2:15" ht="48" x14ac:dyDescent="0.65">
      <c r="L34" s="4"/>
    </row>
    <row r="35" spans="2:15" ht="48" x14ac:dyDescent="0.65">
      <c r="L35" s="4"/>
    </row>
    <row r="36" spans="2:15" ht="29.25" customHeight="1" x14ac:dyDescent="0.65">
      <c r="L36" s="4"/>
    </row>
    <row r="37" spans="2:15" ht="30" customHeight="1" x14ac:dyDescent="0.65">
      <c r="L37" s="4"/>
    </row>
    <row r="38" spans="2:15" x14ac:dyDescent="0.6">
      <c r="L38" s="7"/>
    </row>
    <row r="39" spans="2:15" ht="21.75" customHeight="1" x14ac:dyDescent="0.65">
      <c r="L39" s="6"/>
      <c r="N39" s="5" t="s">
        <v>0</v>
      </c>
      <c r="O39" s="5" t="e">
        <f>O13+O17+#REF!</f>
        <v>#REF!</v>
      </c>
    </row>
    <row r="40" spans="2:15" ht="48" x14ac:dyDescent="0.65">
      <c r="L40" s="4"/>
    </row>
    <row r="41" spans="2:15" ht="48" x14ac:dyDescent="0.65">
      <c r="L41" s="2"/>
    </row>
    <row r="42" spans="2:15" ht="48" x14ac:dyDescent="0.65">
      <c r="B42" s="3">
        <f>7000/4</f>
        <v>1750</v>
      </c>
      <c r="L42" s="2"/>
    </row>
    <row r="43" spans="2:15" ht="48" x14ac:dyDescent="0.65">
      <c r="L43" s="2"/>
    </row>
    <row r="44" spans="2:15" ht="48" x14ac:dyDescent="0.65">
      <c r="L44" s="2"/>
    </row>
    <row r="45" spans="2:15" ht="48" x14ac:dyDescent="0.65">
      <c r="L45" s="2"/>
    </row>
    <row r="46" spans="2:15" ht="48" x14ac:dyDescent="0.65">
      <c r="L46" s="2"/>
    </row>
    <row r="47" spans="2:15" ht="48" x14ac:dyDescent="0.65">
      <c r="L47" s="2"/>
    </row>
  </sheetData>
  <mergeCells count="11">
    <mergeCell ref="K18:K21"/>
    <mergeCell ref="B22:F22"/>
    <mergeCell ref="G22:H22"/>
    <mergeCell ref="A11:K11"/>
    <mergeCell ref="B17:F17"/>
    <mergeCell ref="G17:H17"/>
    <mergeCell ref="A18:A21"/>
    <mergeCell ref="B18:F21"/>
    <mergeCell ref="G18:H21"/>
    <mergeCell ref="I18:I21"/>
    <mergeCell ref="J18:J21"/>
  </mergeCells>
  <pageMargins left="0.15972222222222221" right="0.25972222222222224" top="1" bottom="1" header="0.51180555555555551" footer="0.51180555555555551"/>
  <pageSetup paperSize="9" scale="28" firstPageNumber="0" fitToHeight="0" orientation="portrait" horizontalDpi="300" verticalDpi="30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Птичник.помёт</vt:lpstr>
      <vt:lpstr>Птичник.помёт!Область_печати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2013-07-29T19:37:38Z</dcterms:created>
  <dcterms:modified xsi:type="dcterms:W3CDTF">2013-07-29T19:41:11Z</dcterms:modified>
</cp:coreProperties>
</file>