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1" i="1"/>
  <c r="D11"/>
  <c r="G14"/>
  <c r="G15" s="1"/>
  <c r="F11"/>
  <c r="F8"/>
  <c r="G8" s="1"/>
  <c r="G9" s="1"/>
  <c r="G12" l="1"/>
  <c r="G16" s="1"/>
  <c r="G17"/>
  <c r="G18"/>
  <c r="G19" l="1"/>
  <c r="G21" s="1"/>
  <c r="G22" s="1"/>
</calcChain>
</file>

<file path=xl/sharedStrings.xml><?xml version="1.0" encoding="utf-8"?>
<sst xmlns="http://schemas.openxmlformats.org/spreadsheetml/2006/main" count="34" uniqueCount="34">
  <si>
    <t>Обоснование</t>
  </si>
  <si>
    <t>Наименование затрат</t>
  </si>
  <si>
    <t>Ед.изм</t>
  </si>
  <si>
    <t>Кол-во</t>
  </si>
  <si>
    <t>Цена</t>
  </si>
  <si>
    <t>Стоимость</t>
  </si>
  <si>
    <t>Материалы</t>
  </si>
  <si>
    <t>Итого материалы</t>
  </si>
  <si>
    <t>Итого машины и механизмы</t>
  </si>
  <si>
    <t>Машины и механизмы</t>
  </si>
  <si>
    <t>Зароботная плата</t>
  </si>
  <si>
    <t>Итого з/пл</t>
  </si>
  <si>
    <t xml:space="preserve">Итого  </t>
  </si>
  <si>
    <t>Итого с НР и СП</t>
  </si>
  <si>
    <t>Итого с транспортными, погрузо-разгрузочными и заготовительско - складскими расходами К=1,08</t>
  </si>
  <si>
    <t>ТСЦ ч.3 п82</t>
  </si>
  <si>
    <t>НДС 18%</t>
  </si>
  <si>
    <t>Всего</t>
  </si>
  <si>
    <t>КАЛЬКУЛЯЦИЯ</t>
  </si>
  <si>
    <t>по объекту:</t>
  </si>
  <si>
    <t>Свято-Троицкий Кафедральный Собор в г. Брянске</t>
  </si>
  <si>
    <r>
      <t xml:space="preserve">На: </t>
    </r>
    <r>
      <rPr>
        <b/>
        <i/>
        <sz val="11"/>
        <color theme="1"/>
        <rFont val="Times New Roman"/>
        <family val="1"/>
        <charset val="204"/>
      </rPr>
      <t>изготовление радиаторных решёток.</t>
    </r>
  </si>
  <si>
    <t>102-0304</t>
  </si>
  <si>
    <t>м2</t>
  </si>
  <si>
    <t>Фанера 9мм 2,5*1,25=3,125м2</t>
  </si>
  <si>
    <t>Лобзик электрический</t>
  </si>
  <si>
    <t>маш-час</t>
  </si>
  <si>
    <t>МДС 81-25.2001 деревянные конструкции</t>
  </si>
  <si>
    <t>НР 118%*0,85=100%</t>
  </si>
  <si>
    <t>СП 63%*0,8=50%</t>
  </si>
  <si>
    <t>1м2</t>
  </si>
  <si>
    <t>ССН-13-84 п. 13-4</t>
  </si>
  <si>
    <t>Выпиловка орнаметра в деревянных элементах здания ручным способом</t>
  </si>
  <si>
    <t>МДС 81-33.2004  деревянные конструкции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</si>
</sst>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2" fillId="2" borderId="1" xfId="0" applyFont="1" applyFill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1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view="pageLayout" workbookViewId="0">
      <selection activeCell="G12" sqref="G12"/>
    </sheetView>
  </sheetViews>
  <sheetFormatPr defaultRowHeight="14.4"/>
  <cols>
    <col min="1" max="1" width="13.33203125" customWidth="1"/>
    <col min="2" max="2" width="22.21875" customWidth="1"/>
    <col min="5" max="5" width="9.6640625" customWidth="1"/>
    <col min="6" max="6" width="11.6640625" customWidth="1"/>
    <col min="7" max="7" width="12.5546875" customWidth="1"/>
  </cols>
  <sheetData>
    <row r="1" spans="1:7">
      <c r="A1" s="17" t="s">
        <v>18</v>
      </c>
      <c r="B1" s="17"/>
      <c r="C1" s="17"/>
      <c r="D1" s="17"/>
      <c r="E1" s="17"/>
      <c r="F1" s="17"/>
      <c r="G1" s="17"/>
    </row>
    <row r="2" spans="1:7">
      <c r="A2" s="18" t="s">
        <v>21</v>
      </c>
      <c r="B2" s="18"/>
      <c r="C2" s="18"/>
      <c r="D2" s="18"/>
      <c r="E2" s="18"/>
      <c r="F2" s="18"/>
      <c r="G2" s="18"/>
    </row>
    <row r="3" spans="1:7">
      <c r="A3" s="1" t="s">
        <v>19</v>
      </c>
      <c r="B3" s="1"/>
      <c r="C3" s="1"/>
      <c r="D3" s="1"/>
      <c r="E3" s="1"/>
      <c r="F3" s="1"/>
      <c r="G3" s="1"/>
    </row>
    <row r="4" spans="1:7">
      <c r="A4" s="18" t="s">
        <v>20</v>
      </c>
      <c r="B4" s="18"/>
      <c r="C4" s="18"/>
      <c r="D4" s="18"/>
      <c r="E4" s="18"/>
      <c r="F4" s="18"/>
      <c r="G4" s="18"/>
    </row>
    <row r="5" spans="1:7">
      <c r="A5" s="1"/>
      <c r="B5" s="1"/>
      <c r="C5" s="1"/>
      <c r="D5" s="1"/>
      <c r="E5" s="1"/>
      <c r="F5" s="1"/>
      <c r="G5" s="1"/>
    </row>
    <row r="6" spans="1:7">
      <c r="A6" s="2" t="s">
        <v>0</v>
      </c>
      <c r="B6" s="2" t="s">
        <v>1</v>
      </c>
      <c r="C6" s="2" t="s">
        <v>2</v>
      </c>
      <c r="D6" s="2" t="s">
        <v>3</v>
      </c>
      <c r="E6" s="2"/>
      <c r="F6" s="2" t="s">
        <v>4</v>
      </c>
      <c r="G6" s="2" t="s">
        <v>5</v>
      </c>
    </row>
    <row r="7" spans="1:7">
      <c r="A7" s="11" t="s">
        <v>6</v>
      </c>
      <c r="B7" s="12"/>
      <c r="C7" s="12"/>
      <c r="D7" s="12"/>
      <c r="E7" s="12"/>
      <c r="F7" s="12"/>
      <c r="G7" s="13"/>
    </row>
    <row r="8" spans="1:7" ht="28.2">
      <c r="A8" s="2" t="s">
        <v>22</v>
      </c>
      <c r="B8" s="10" t="s">
        <v>24</v>
      </c>
      <c r="C8" s="2" t="s">
        <v>23</v>
      </c>
      <c r="D8" s="2">
        <v>3.125</v>
      </c>
      <c r="E8" s="2"/>
      <c r="F8" s="2">
        <f>ROUND(40.14*3.68,2)</f>
        <v>147.72</v>
      </c>
      <c r="G8" s="2">
        <f>ROUND(F8*D8,2)</f>
        <v>461.63</v>
      </c>
    </row>
    <row r="9" spans="1:7">
      <c r="A9" s="2"/>
      <c r="B9" s="4" t="s">
        <v>7</v>
      </c>
      <c r="C9" s="2"/>
      <c r="D9" s="2"/>
      <c r="E9" s="2"/>
      <c r="F9" s="2"/>
      <c r="G9" s="5">
        <f>G8</f>
        <v>461.63</v>
      </c>
    </row>
    <row r="10" spans="1:7">
      <c r="A10" s="11" t="s">
        <v>9</v>
      </c>
      <c r="B10" s="12"/>
      <c r="C10" s="12"/>
      <c r="D10" s="12"/>
      <c r="E10" s="12"/>
      <c r="F10" s="12"/>
      <c r="G10" s="13"/>
    </row>
    <row r="11" spans="1:7">
      <c r="A11" s="2">
        <v>331442</v>
      </c>
      <c r="B11" s="3" t="s">
        <v>25</v>
      </c>
      <c r="C11" s="2" t="s">
        <v>26</v>
      </c>
      <c r="D11" s="2">
        <f>ROUND(D14*E14,2)</f>
        <v>2.0299999999999998</v>
      </c>
      <c r="E11" s="2"/>
      <c r="F11" s="2">
        <f>ROUND(1.99*5.97,2)</f>
        <v>11.88</v>
      </c>
      <c r="G11" s="2">
        <f>ROUND(D11*F11,2)</f>
        <v>24.12</v>
      </c>
    </row>
    <row r="12" spans="1:7" ht="28.2">
      <c r="A12" s="2"/>
      <c r="B12" s="6" t="s">
        <v>8</v>
      </c>
      <c r="C12" s="2"/>
      <c r="D12" s="2"/>
      <c r="E12" s="2"/>
      <c r="F12" s="2"/>
      <c r="G12" s="5">
        <f>G11</f>
        <v>24.12</v>
      </c>
    </row>
    <row r="13" spans="1:7">
      <c r="A13" s="11" t="s">
        <v>10</v>
      </c>
      <c r="B13" s="12"/>
      <c r="C13" s="12"/>
      <c r="D13" s="12"/>
      <c r="E13" s="12"/>
      <c r="F13" s="12"/>
      <c r="G13" s="13"/>
    </row>
    <row r="14" spans="1:7" ht="55.8">
      <c r="A14" s="2" t="s">
        <v>31</v>
      </c>
      <c r="B14" s="10" t="s">
        <v>32</v>
      </c>
      <c r="C14" s="2" t="s">
        <v>30</v>
      </c>
      <c r="D14" s="2">
        <v>3.125</v>
      </c>
      <c r="E14" s="2">
        <v>0.65</v>
      </c>
      <c r="F14" s="2">
        <v>136.57</v>
      </c>
      <c r="G14" s="2">
        <f>ROUND(D14*F14*E14,2)</f>
        <v>277.41000000000003</v>
      </c>
    </row>
    <row r="15" spans="1:7">
      <c r="A15" s="2"/>
      <c r="B15" s="6" t="s">
        <v>11</v>
      </c>
      <c r="C15" s="2"/>
      <c r="D15" s="2"/>
      <c r="E15" s="2"/>
      <c r="F15" s="2"/>
      <c r="G15" s="5">
        <f>G14</f>
        <v>277.41000000000003</v>
      </c>
    </row>
    <row r="16" spans="1:7">
      <c r="A16" s="2"/>
      <c r="B16" s="4" t="s">
        <v>12</v>
      </c>
      <c r="C16" s="2"/>
      <c r="D16" s="2"/>
      <c r="E16" s="2"/>
      <c r="F16" s="2"/>
      <c r="G16" s="2">
        <f>G15+G12+G9</f>
        <v>763.16000000000008</v>
      </c>
    </row>
    <row r="17" spans="1:7" ht="55.8">
      <c r="A17" s="7" t="s">
        <v>33</v>
      </c>
      <c r="B17" s="14" t="s">
        <v>28</v>
      </c>
      <c r="C17" s="15"/>
      <c r="D17" s="15"/>
      <c r="E17" s="15"/>
      <c r="F17" s="16"/>
      <c r="G17" s="8">
        <f>G15</f>
        <v>277.41000000000003</v>
      </c>
    </row>
    <row r="18" spans="1:7" ht="55.8">
      <c r="A18" s="7" t="s">
        <v>27</v>
      </c>
      <c r="B18" s="14" t="s">
        <v>29</v>
      </c>
      <c r="C18" s="15"/>
      <c r="D18" s="15"/>
      <c r="E18" s="15"/>
      <c r="F18" s="16"/>
      <c r="G18" s="8">
        <f>ROUND(G15/2,2)</f>
        <v>138.71</v>
      </c>
    </row>
    <row r="19" spans="1:7">
      <c r="A19" s="2"/>
      <c r="B19" s="4" t="s">
        <v>13</v>
      </c>
      <c r="C19" s="2"/>
      <c r="D19" s="2"/>
      <c r="E19" s="2"/>
      <c r="F19" s="2"/>
      <c r="G19" s="2">
        <f>G16+G17+G18</f>
        <v>1179.2800000000002</v>
      </c>
    </row>
    <row r="20" spans="1:7" ht="83.4">
      <c r="A20" s="2" t="s">
        <v>15</v>
      </c>
      <c r="B20" s="7" t="s">
        <v>14</v>
      </c>
      <c r="C20" s="2"/>
      <c r="D20" s="2"/>
      <c r="E20" s="2"/>
      <c r="F20" s="2"/>
      <c r="G20" s="2"/>
    </row>
    <row r="21" spans="1:7">
      <c r="A21" s="2"/>
      <c r="B21" s="2" t="s">
        <v>16</v>
      </c>
      <c r="C21" s="2"/>
      <c r="D21" s="2"/>
      <c r="E21" s="2"/>
      <c r="F21" s="2"/>
      <c r="G21" s="2">
        <f>ROUND(G19*0.18,2)</f>
        <v>212.27</v>
      </c>
    </row>
    <row r="22" spans="1:7">
      <c r="A22" s="2"/>
      <c r="B22" s="9" t="s">
        <v>17</v>
      </c>
      <c r="C22" s="2"/>
      <c r="D22" s="2"/>
      <c r="E22" s="2"/>
      <c r="F22" s="2"/>
      <c r="G22" s="5">
        <f>G21+G19</f>
        <v>1391.5500000000002</v>
      </c>
    </row>
  </sheetData>
  <mergeCells count="8">
    <mergeCell ref="A1:G1"/>
    <mergeCell ref="A2:G2"/>
    <mergeCell ref="A4:G4"/>
    <mergeCell ref="A7:G7"/>
    <mergeCell ref="A10:G10"/>
    <mergeCell ref="A13:G13"/>
    <mergeCell ref="B17:F17"/>
    <mergeCell ref="B18:F18"/>
  </mergeCells>
  <pageMargins left="0.7" right="0.6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2012-06-15T11:07:17Z</dcterms:modified>
</cp:coreProperties>
</file>