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05" windowWidth="20115" windowHeight="7035" tabRatio="781" firstSheet="1" activeTab="1"/>
  </bookViews>
  <sheets>
    <sheet name="П ОснАКТИВАМ" sheetId="20" r:id="rId1"/>
    <sheet name="СМ1 АКТИВ L " sheetId="6" r:id="rId2"/>
    <sheet name="Смета 1.1" sheetId="5" r:id="rId3"/>
    <sheet name="Смета 1.2" sheetId="4" r:id="rId4"/>
    <sheet name="Смета 1.3L" sheetId="2" r:id="rId5"/>
    <sheet name="Смета 1.4" sheetId="1" r:id="rId6"/>
    <sheet name="Смета 1.5" sheetId="27" r:id="rId7"/>
  </sheets>
  <definedNames>
    <definedName name="_xlnm.Print_Titles" localSheetId="0">'П ОснАКТИВАМ'!$9:$9</definedName>
    <definedName name="_xlnm.Print_Titles" localSheetId="1">'СМ1 АКТИВ L '!$9:$9</definedName>
    <definedName name="_xlnm.Print_Titles" localSheetId="4">'Смета 1.3L'!$11:$11</definedName>
    <definedName name="_xlnm.Print_Area" localSheetId="0">'П ОснАКТИВАМ'!$A$1:$J$37</definedName>
    <definedName name="_xlnm.Print_Area" localSheetId="1">'СМ1 АКТИВ L '!$A$1:$E$37</definedName>
    <definedName name="_xlnm.Print_Area" localSheetId="2">'Смета 1.1'!$A$1:$G$35</definedName>
    <definedName name="_xlnm.Print_Area" localSheetId="4">'Смета 1.3L'!$A$1:$G$57</definedName>
    <definedName name="пионер" localSheetId="0">#REF!</definedName>
    <definedName name="пионер" localSheetId="6">#REF!</definedName>
    <definedName name="пионер">#REF!</definedName>
  </definedNames>
  <calcPr calcId="144525"/>
</workbook>
</file>

<file path=xl/calcChain.xml><?xml version="1.0" encoding="utf-8"?>
<calcChain xmlns="http://schemas.openxmlformats.org/spreadsheetml/2006/main">
  <c r="E10" i="6" l="1"/>
  <c r="E12" i="6" l="1"/>
  <c r="E11" i="6"/>
  <c r="G15" i="27" l="1"/>
  <c r="E18" i="6" l="1"/>
  <c r="F18" i="6" s="1"/>
  <c r="E17" i="6"/>
  <c r="F17" i="6" s="1"/>
  <c r="E16" i="6"/>
  <c r="F16" i="6" s="1"/>
  <c r="E15" i="6"/>
  <c r="F15" i="6" s="1"/>
  <c r="E13" i="6" l="1"/>
  <c r="J37" i="20"/>
  <c r="I37" i="20"/>
  <c r="H37" i="20"/>
  <c r="G37" i="20"/>
  <c r="F37" i="20"/>
  <c r="J36" i="20"/>
  <c r="I36" i="20"/>
  <c r="H36" i="20"/>
  <c r="G36" i="20"/>
  <c r="F36" i="20"/>
  <c r="J35" i="20"/>
  <c r="I35" i="20"/>
  <c r="H35" i="20"/>
  <c r="G35" i="20"/>
  <c r="F35" i="20"/>
  <c r="E14" i="6"/>
  <c r="E19" i="6" l="1"/>
  <c r="G28" i="20"/>
  <c r="G18" i="20"/>
  <c r="G14" i="20"/>
  <c r="G13" i="20"/>
  <c r="G12" i="20"/>
  <c r="G11" i="20"/>
  <c r="G10" i="20"/>
  <c r="G19" i="20" l="1"/>
  <c r="G20" i="20" s="1"/>
  <c r="G29" i="20" s="1"/>
  <c r="G30" i="20" l="1"/>
  <c r="G31" i="20" s="1"/>
  <c r="G32" i="20" l="1"/>
  <c r="G33" i="20" s="1"/>
  <c r="E23" i="20" l="1"/>
  <c r="E22" i="20"/>
  <c r="E21" i="20"/>
  <c r="E18" i="20"/>
  <c r="E14" i="20"/>
  <c r="E13" i="20"/>
  <c r="E11" i="20"/>
  <c r="E10" i="20"/>
  <c r="E19" i="20" s="1"/>
  <c r="E20" i="20" s="1"/>
  <c r="E28" i="20" l="1"/>
  <c r="E29" i="20" s="1"/>
  <c r="H16" i="27" l="1"/>
  <c r="H17" i="27" s="1"/>
  <c r="H18" i="27" s="1"/>
  <c r="E30" i="20"/>
  <c r="E31" i="20" s="1"/>
  <c r="E32" i="20" l="1"/>
  <c r="E33" i="20" s="1"/>
  <c r="E35" i="20" s="1"/>
  <c r="E36" i="20" l="1"/>
  <c r="E37" i="20"/>
  <c r="J21" i="20" l="1"/>
  <c r="I21" i="20"/>
  <c r="H21" i="20"/>
  <c r="F21" i="20"/>
  <c r="F28" i="20" s="1"/>
  <c r="J28" i="20"/>
  <c r="J18" i="20"/>
  <c r="J14" i="20"/>
  <c r="J13" i="20"/>
  <c r="J12" i="20"/>
  <c r="J11" i="20"/>
  <c r="J10" i="20"/>
  <c r="I28" i="20"/>
  <c r="I18" i="20"/>
  <c r="I14" i="20"/>
  <c r="I13" i="20"/>
  <c r="I12" i="20"/>
  <c r="I11" i="20"/>
  <c r="I10" i="20"/>
  <c r="H28" i="20"/>
  <c r="H18" i="20"/>
  <c r="H14" i="20"/>
  <c r="H13" i="20"/>
  <c r="H12" i="20"/>
  <c r="H11" i="20"/>
  <c r="H10" i="20"/>
  <c r="F18" i="20"/>
  <c r="F14" i="20"/>
  <c r="F13" i="20"/>
  <c r="F12" i="20"/>
  <c r="F11" i="20"/>
  <c r="F10" i="20"/>
  <c r="J19" i="20" l="1"/>
  <c r="J20" i="20" s="1"/>
  <c r="H19" i="20"/>
  <c r="H20" i="20" s="1"/>
  <c r="H29" i="20" s="1"/>
  <c r="F19" i="20"/>
  <c r="F20" i="20" s="1"/>
  <c r="F29" i="20" s="1"/>
  <c r="I19" i="20"/>
  <c r="I20" i="20" s="1"/>
  <c r="I29" i="20" s="1"/>
  <c r="J29" i="20"/>
  <c r="H37" i="1"/>
  <c r="J30" i="20" l="1"/>
  <c r="J31" i="20" s="1"/>
  <c r="I30" i="20"/>
  <c r="I31" i="20" s="1"/>
  <c r="H30" i="20"/>
  <c r="H31" i="20" s="1"/>
  <c r="F30" i="20"/>
  <c r="F31" i="20" s="1"/>
  <c r="E20" i="6"/>
  <c r="J32" i="20" l="1"/>
  <c r="J33" i="20" s="1"/>
  <c r="I32" i="20"/>
  <c r="I33" i="20" s="1"/>
  <c r="H32" i="20"/>
  <c r="H33" i="20" s="1"/>
  <c r="F32" i="20"/>
  <c r="F33" i="20" s="1"/>
  <c r="A11" i="6" l="1"/>
  <c r="A12" i="6" s="1"/>
  <c r="A13" i="6" s="1"/>
  <c r="G17" i="5"/>
  <c r="G18" i="5"/>
  <c r="F19" i="5"/>
  <c r="G19" i="5"/>
  <c r="F20" i="5"/>
  <c r="G20" i="5"/>
  <c r="G21" i="5"/>
  <c r="G22" i="5"/>
  <c r="F19" i="4"/>
  <c r="G19" i="4" s="1"/>
  <c r="G18" i="4"/>
  <c r="G17" i="4"/>
  <c r="G42" i="2"/>
  <c r="G40" i="2"/>
  <c r="G39" i="2"/>
  <c r="G50" i="2" s="1"/>
  <c r="G25" i="2"/>
  <c r="G24" i="2"/>
  <c r="G23" i="2"/>
  <c r="G22" i="2"/>
  <c r="G21" i="2"/>
  <c r="G18" i="2"/>
  <c r="G17" i="2"/>
  <c r="G16" i="2"/>
  <c r="G15" i="2"/>
  <c r="G19" i="2" s="1"/>
  <c r="H32" i="1"/>
  <c r="G32" i="1"/>
  <c r="H29" i="1"/>
  <c r="H28" i="1"/>
  <c r="H30" i="1" s="1"/>
  <c r="F33" i="1" s="1"/>
  <c r="H33" i="1" s="1"/>
  <c r="H27" i="1"/>
  <c r="H21" i="1"/>
  <c r="H19" i="1"/>
  <c r="H18" i="1"/>
  <c r="G18" i="1"/>
  <c r="H15" i="1"/>
  <c r="G26" i="2" l="1"/>
  <c r="G29" i="2" s="1"/>
  <c r="G20" i="4"/>
  <c r="G23" i="5"/>
  <c r="G25" i="5"/>
  <c r="G26" i="5" s="1"/>
  <c r="G22" i="4"/>
  <c r="G23" i="4"/>
  <c r="G32" i="2"/>
  <c r="G33" i="2" s="1"/>
  <c r="G30" i="2"/>
  <c r="F23" i="1"/>
  <c r="H23" i="1" s="1"/>
  <c r="F25" i="1" s="1"/>
  <c r="H25" i="1" s="1"/>
  <c r="H36" i="1" s="1"/>
  <c r="F24" i="1"/>
  <c r="H24" i="1" s="1"/>
  <c r="F34" i="1"/>
  <c r="H34" i="1" s="1"/>
  <c r="H35" i="1" s="1"/>
  <c r="H38" i="1" l="1"/>
  <c r="G27" i="5"/>
  <c r="G28" i="5" s="1"/>
  <c r="G24" i="4"/>
  <c r="G25" i="4"/>
  <c r="G34" i="2"/>
  <c r="G35" i="2" s="1"/>
  <c r="H39" i="1"/>
  <c r="E26" i="6" l="1"/>
  <c r="E27" i="6" s="1"/>
  <c r="E28" i="6" s="1"/>
  <c r="G51" i="2"/>
  <c r="G52" i="2" s="1"/>
  <c r="G53" i="2" s="1"/>
  <c r="G36" i="2"/>
  <c r="G29" i="5"/>
  <c r="G30" i="5" s="1"/>
  <c r="G26" i="4"/>
  <c r="G27" i="4" s="1"/>
  <c r="E29" i="6" l="1"/>
  <c r="E30" i="6" s="1"/>
  <c r="E31" i="6" l="1"/>
  <c r="E32" i="6" l="1"/>
  <c r="E33" i="6" s="1"/>
  <c r="E35" i="6" s="1"/>
  <c r="E36" i="6" s="1"/>
  <c r="E37" i="6" s="1"/>
  <c r="F37" i="6" s="1"/>
</calcChain>
</file>

<file path=xl/sharedStrings.xml><?xml version="1.0" encoding="utf-8"?>
<sst xmlns="http://schemas.openxmlformats.org/spreadsheetml/2006/main" count="472" uniqueCount="325">
  <si>
    <t>Сметный расчет составлен по Справочнику базовых цен на инженерно-геологические и инженерно-экологические изыскания для строительства.</t>
  </si>
  <si>
    <t>Обоснование: "Справочник базовых цен на инженерно-геологические и инженерно-экологические изыскания для строительства" Госсстроя России. М.ПНИИИС России 1999г</t>
  </si>
  <si>
    <t>№ п/п</t>
  </si>
  <si>
    <t>Наименование работ</t>
  </si>
  <si>
    <t>Обоснование стоимости: №№ глав, таблиц, параграфов, примечаний и пунктов указаний</t>
  </si>
  <si>
    <t>Категория проходки, сложность инженерно-геолгических условий</t>
  </si>
  <si>
    <t>Расчет стоимости</t>
  </si>
  <si>
    <t>Единица измерения</t>
  </si>
  <si>
    <t>Цена           (в. руб.)</t>
  </si>
  <si>
    <t>Коли-         чество</t>
  </si>
  <si>
    <t>Стоимость      (в руб.)</t>
  </si>
  <si>
    <t>Полевые работы</t>
  </si>
  <si>
    <t>Колонковое бурение скважин диаметром до 160 мм, глубина до15 м</t>
  </si>
  <si>
    <t>Таблица 17, п.1</t>
  </si>
  <si>
    <t>I</t>
  </si>
  <si>
    <t>1 м</t>
  </si>
  <si>
    <t xml:space="preserve">                                                  </t>
  </si>
  <si>
    <t>Гидрогеологические наблюдения при бурении скважин</t>
  </si>
  <si>
    <t xml:space="preserve">Планово-высотная привязка выработок </t>
  </si>
  <si>
    <t xml:space="preserve">Таблица 93,     п.1 </t>
  </si>
  <si>
    <t>1 точка</t>
  </si>
  <si>
    <t>Отбор образцов с глубины</t>
  </si>
  <si>
    <t>Таблица 57,</t>
  </si>
  <si>
    <t>1 монолит</t>
  </si>
  <si>
    <t>до 10 м</t>
  </si>
  <si>
    <t>п.1</t>
  </si>
  <si>
    <t>Внутренний транспорт</t>
  </si>
  <si>
    <t>Таблица 4,       п.4</t>
  </si>
  <si>
    <t>%</t>
  </si>
  <si>
    <t>Организация и ликвидация работ</t>
  </si>
  <si>
    <t>О.У. п.13
п.13 прим.1 К=2,5</t>
  </si>
  <si>
    <t>Всего</t>
  </si>
  <si>
    <t>О.У. п.14</t>
  </si>
  <si>
    <t>Лабораторные работы</t>
  </si>
  <si>
    <t>Полный комплекс физических свойств грунтов</t>
  </si>
  <si>
    <t>Таблица 63,      п.8</t>
  </si>
  <si>
    <t>1 образец</t>
  </si>
  <si>
    <t>Коррозионная агрессивность грунтов</t>
  </si>
  <si>
    <t>Таблица 75,     п.4</t>
  </si>
  <si>
    <t>Химический анализ воды</t>
  </si>
  <si>
    <t>Таблица 73,     п.1</t>
  </si>
  <si>
    <t>Камеральные работы</t>
  </si>
  <si>
    <t>Обработка материалов буровых работ</t>
  </si>
  <si>
    <t xml:space="preserve">Таблица 82,      п.2   </t>
  </si>
  <si>
    <t>1 м выработки</t>
  </si>
  <si>
    <t>Обработка лабораторных исследований</t>
  </si>
  <si>
    <t>Таблица 86,   п.1</t>
  </si>
  <si>
    <t>Составление отчета</t>
  </si>
  <si>
    <t>Таблица 87,     п.1</t>
  </si>
  <si>
    <t>Всего по смете</t>
  </si>
  <si>
    <t>НДС</t>
  </si>
  <si>
    <t>К=18 %</t>
  </si>
  <si>
    <t>ИТОГО с НДС</t>
  </si>
  <si>
    <t>Составил</t>
  </si>
  <si>
    <t>Проверил</t>
  </si>
  <si>
    <t>Наименование работ и затрат</t>
  </si>
  <si>
    <t>Ед. измер.</t>
  </si>
  <si>
    <t>Кол-во</t>
  </si>
  <si>
    <t>Обоснование стоимости</t>
  </si>
  <si>
    <t>Стоимость, руб.</t>
  </si>
  <si>
    <r>
      <t>1.</t>
    </r>
    <r>
      <rPr>
        <b/>
        <sz val="7"/>
        <rFont val="Times New Roman"/>
        <family val="1"/>
        <charset val="204"/>
      </rPr>
      <t xml:space="preserve">      </t>
    </r>
    <r>
      <rPr>
        <b/>
        <sz val="9"/>
        <rFont val="Arial"/>
        <family val="2"/>
        <charset val="204"/>
      </rPr>
      <t>Работы, вошедшие в сборник базовых цен</t>
    </r>
  </si>
  <si>
    <t>Радиационное обследование участка</t>
  </si>
  <si>
    <t>0,1 га</t>
  </si>
  <si>
    <t>Отбор точечных проб для анализа на загрязненность по химическим показателям почво-грунтов</t>
  </si>
  <si>
    <t>1 проба</t>
  </si>
  <si>
    <t>СБЦ-99 табл. 60 п.7 прим.1 n=4,К=0,9</t>
  </si>
  <si>
    <t>6,9×0,9×4</t>
  </si>
  <si>
    <t>Отбор точечных проб для бактериологического анализа почво-грунтов с одной пробной площадки</t>
  </si>
  <si>
    <t>СБЦ-99 табл. 60 п.10</t>
  </si>
  <si>
    <t>37,7×1</t>
  </si>
  <si>
    <t>Отбор точечных проб для гельминтологического анализа почво-грунтов с одной пробной площадки</t>
  </si>
  <si>
    <t>СБЦ-99 табл. 60 п.10 прим.4 К=0,9</t>
  </si>
  <si>
    <t>37,7×0,9×1</t>
  </si>
  <si>
    <t>Бурение скважин диаметром св. 60 до 89 мм, глубиной от 5 м до 10 м, 2 категория породы (1 скв. до 1 м)</t>
  </si>
  <si>
    <t>СБЦ-99 табл. 14 п.4</t>
  </si>
  <si>
    <t>10,0×5</t>
  </si>
  <si>
    <t>Итого полевых работ</t>
  </si>
  <si>
    <t>к=0,85 ОУ к СБЦ п.14</t>
  </si>
  <si>
    <t>Водородный показатель pH водной или солевой вытяжки</t>
  </si>
  <si>
    <t>СБЦ-99 табл. 70 п.14</t>
  </si>
  <si>
    <t>2,0×4</t>
  </si>
  <si>
    <t>Пробоподготовка для выполнения физико-химических исследований солей тяжелых металлов</t>
  </si>
  <si>
    <t>СБЦ-99 табл. 70 п.85</t>
  </si>
  <si>
    <t>52,3×4</t>
  </si>
  <si>
    <t>Определение солей тяжелых металлов без пробоподготовки (1 металл)</t>
  </si>
  <si>
    <t>СБЦ-99 табл. 70 п.57 n=7</t>
  </si>
  <si>
    <t>7,8×1×4</t>
  </si>
  <si>
    <t>Определение нефтяных углеводородов</t>
  </si>
  <si>
    <t>СБЦ-99 табл. 70 п.63</t>
  </si>
  <si>
    <t>19,7×4</t>
  </si>
  <si>
    <t>Определение поликлинических ароматических углеводородов</t>
  </si>
  <si>
    <t>СБЦ-99 табл. 70 п.66</t>
  </si>
  <si>
    <t>95,8×4</t>
  </si>
  <si>
    <t>Итого лабораторных работ</t>
  </si>
  <si>
    <t>Камеральная обработка лабораторных исследований</t>
  </si>
  <si>
    <t>% от лабор.раб.</t>
  </si>
  <si>
    <t>СБЦ-99 табл. 86 п.4</t>
  </si>
  <si>
    <t>п.12×12%</t>
  </si>
  <si>
    <t>Итого камеральных работ</t>
  </si>
  <si>
    <t>Прочие расходы</t>
  </si>
  <si>
    <t>% от полев.раб.</t>
  </si>
  <si>
    <t>ОУ СБЦ-99 п.9 табл.4 п.5</t>
  </si>
  <si>
    <t>п.6×18,75%</t>
  </si>
  <si>
    <t>ОУ СБЦ-99 п.13 прим.1 К=2</t>
  </si>
  <si>
    <t>(п.6+п.16)×2×6%</t>
  </si>
  <si>
    <t>Итого прочих расходов</t>
  </si>
  <si>
    <t>Итого по первому разделу</t>
  </si>
  <si>
    <r>
      <t>2.</t>
    </r>
    <r>
      <rPr>
        <b/>
        <sz val="7"/>
        <rFont val="Times New Roman"/>
        <family val="1"/>
        <charset val="204"/>
      </rPr>
      <t xml:space="preserve">      </t>
    </r>
    <r>
      <rPr>
        <b/>
        <sz val="9"/>
        <rFont val="Arial"/>
        <family val="2"/>
        <charset val="204"/>
      </rPr>
      <t>Работы, не вошедшие в сборник базовых цен</t>
    </r>
  </si>
  <si>
    <t>Бактериологический анализ почвы</t>
  </si>
  <si>
    <t>Прейскурант ФГУЗ «ЦГиЭ в СПб»</t>
  </si>
  <si>
    <t>1224,18×4</t>
  </si>
  <si>
    <t>Паразитологический анализ почвы</t>
  </si>
  <si>
    <t>615×4</t>
  </si>
  <si>
    <t>Токсикологические исследования почво-грунтов</t>
  </si>
  <si>
    <t>3599,87×1</t>
  </si>
  <si>
    <t>Измерения уровня непостоянного шума</t>
  </si>
  <si>
    <t>473,39×1</t>
  </si>
  <si>
    <t>Измерения уровня вибрации</t>
  </si>
  <si>
    <t>718,10×1</t>
  </si>
  <si>
    <t>Измерения уровня напряженности электрического поля промышленной частоты (50 Гц)</t>
  </si>
  <si>
    <t>516,56×4</t>
  </si>
  <si>
    <t>Измерения уровня магнитной индукции поля промышленной частоты (50 Гц)</t>
  </si>
  <si>
    <t>Мгновенные измерения ЭРОА радона</t>
  </si>
  <si>
    <t>Прейскурант ФГУ «УранГео»</t>
  </si>
  <si>
    <t>1180,00×1</t>
  </si>
  <si>
    <t>Гигиеническая оценка результатов исследований по радиационному фактору</t>
  </si>
  <si>
    <t>заключение</t>
  </si>
  <si>
    <t>2005,00×1</t>
  </si>
  <si>
    <t>Исследования атмосферного воздуха на территории участка (по семи показателям)</t>
  </si>
  <si>
    <t>5729,99×1</t>
  </si>
  <si>
    <t>Санитарно-эпидемиологическая экспертиза по результатам исследования атмосферного воздуха</t>
  </si>
  <si>
    <t>Итого по 2 разделу</t>
  </si>
  <si>
    <t>Итого по всем разделам</t>
  </si>
  <si>
    <t>Всего с НДС</t>
  </si>
  <si>
    <t>на проектные работы</t>
  </si>
  <si>
    <t xml:space="preserve">Наименование предприятия, здания, стадии проектирования, этапа, вида проектных или изыскательских работ </t>
  </si>
  <si>
    <t>№</t>
  </si>
  <si>
    <t>Наименование   выполняемых</t>
  </si>
  <si>
    <t>Исполнители</t>
  </si>
  <si>
    <t>Количество</t>
  </si>
  <si>
    <t>Средняя</t>
  </si>
  <si>
    <t>Оплата  труда</t>
  </si>
  <si>
    <t>п/п</t>
  </si>
  <si>
    <t>работ</t>
  </si>
  <si>
    <t>кол-во</t>
  </si>
  <si>
    <t>должность</t>
  </si>
  <si>
    <t>человеко</t>
  </si>
  <si>
    <t>оплата  труда</t>
  </si>
  <si>
    <t>(всего)</t>
  </si>
  <si>
    <t>дней</t>
  </si>
  <si>
    <t>за  1  день, руб.</t>
  </si>
  <si>
    <t>Разработка специальных технических условий по пожарной безопасности объекта</t>
  </si>
  <si>
    <t>1.1</t>
  </si>
  <si>
    <t>Организационно-технологическая подготовка проектирования</t>
  </si>
  <si>
    <t>ГИП</t>
  </si>
  <si>
    <t>1.2</t>
  </si>
  <si>
    <t>Информационная подготовка и сбор исходных данных для проектирования</t>
  </si>
  <si>
    <t>Главный специалист</t>
  </si>
  <si>
    <t>1.3</t>
  </si>
  <si>
    <t>итого  оплата  труда  руб.</t>
  </si>
  <si>
    <t>другие прямые расходы</t>
  </si>
  <si>
    <t>-</t>
  </si>
  <si>
    <t>накладные  расходы 55% от  ФОТ</t>
  </si>
  <si>
    <t xml:space="preserve">итого  прямые затраты и накладные расходы </t>
  </si>
  <si>
    <t>накопления (прибыль)  12 %</t>
  </si>
  <si>
    <t>ИТОГО, руб</t>
  </si>
  <si>
    <t>НДС 18%</t>
  </si>
  <si>
    <t>ВСЕГО, руб</t>
  </si>
  <si>
    <t>за  1  день</t>
  </si>
  <si>
    <t>руб</t>
  </si>
  <si>
    <t>Разработка специальных мероприятий по обеспечению доступа инвалидов</t>
  </si>
  <si>
    <t>Составление Пояснительной записки на разработку мероприятий по обеспечению доступа инвалидов</t>
  </si>
  <si>
    <r>
      <t>итого</t>
    </r>
    <r>
      <rPr>
        <sz val="11"/>
        <rFont val="Times New Roman"/>
        <family val="1"/>
        <charset val="204"/>
      </rPr>
      <t xml:space="preserve">  прямые затраты и накладные расходы </t>
    </r>
  </si>
  <si>
    <t>Комплектование разработанного документа и Согласования</t>
  </si>
  <si>
    <t>Инженер 
1 категории</t>
  </si>
  <si>
    <t>Составление классификационного перечня и определение токсичности образующихся промышленных отходов(класса опасности)
Формирование таблиц, с учетом классов опасности и мест размещения отходов
Оформление ситуационного плана с указанием мест временного размещения отходов</t>
  </si>
  <si>
    <t xml:space="preserve">Осуществление расчета количества образующихся отходов </t>
  </si>
  <si>
    <t>Составление аннотации на проект</t>
  </si>
  <si>
    <t>Разработка проекта технологического регламента обращения со строительными отходами</t>
  </si>
  <si>
    <t>ВСЕГО с учетом НДС</t>
  </si>
  <si>
    <t>НДС - 18%</t>
  </si>
  <si>
    <t>ВСЕГО в текущих ценах</t>
  </si>
  <si>
    <t xml:space="preserve"> Справочник базовых цен на инженерно-геологические и инженерно-экологические изыскания для строительства.</t>
  </si>
  <si>
    <t>Инженерно-геологичсекие изыскания</t>
  </si>
  <si>
    <t>Инженерно-экологичсекие изыскания</t>
  </si>
  <si>
    <t>расчет по трудозатратам в текущих ценах</t>
  </si>
  <si>
    <t>Разработка мероприятий по обеспечению доступа инвалидов</t>
  </si>
  <si>
    <t>Проект регламента обращения со строительными отходами</t>
  </si>
  <si>
    <t>ИТОГО                                                                                   в текущих ценах</t>
  </si>
  <si>
    <t>ИТОГО п.п. 1-9</t>
  </si>
  <si>
    <t>Раздел ИТМО ГО и ЧС</t>
  </si>
  <si>
    <t>Кафе на 10 посадочных мест</t>
  </si>
  <si>
    <t>АЗС общего пользования на 500 заправок в сутки (135 зап/час)</t>
  </si>
  <si>
    <t>Стоимость, 
тыс.руб.</t>
  </si>
  <si>
    <t>Расчет стоимости, руб.</t>
  </si>
  <si>
    <t>№ частей, глав, таблиц, параграфов, пунктов указаний к разделу Справочника базовых цен на проектные работы для строительства</t>
  </si>
  <si>
    <t>Характеристика предприятия, здания, сооружения или виды работ</t>
  </si>
  <si>
    <r>
      <t xml:space="preserve">Наименование Заказчика:   </t>
    </r>
    <r>
      <rPr>
        <b/>
        <sz val="10"/>
        <rFont val="Times New Roman"/>
        <family val="1"/>
        <charset val="204"/>
      </rPr>
      <t>ЗАО  "Газпромнефть-Северо-Запад"</t>
    </r>
  </si>
  <si>
    <t>Смета №1</t>
  </si>
  <si>
    <t>Таблица 18, п.1</t>
  </si>
  <si>
    <t>Итого</t>
  </si>
  <si>
    <t>ИТОГО по п.п. 12-17 в текущих ценах</t>
  </si>
  <si>
    <t>Топографическая съемка сетей ВиК и Эл/сн</t>
  </si>
  <si>
    <t>Расчет по СЦБ на инженерные- геологические и инж-экол. Изыскания Москва 2004 г.</t>
  </si>
  <si>
    <t xml:space="preserve">Наименование Подрядчика: </t>
  </si>
  <si>
    <t xml:space="preserve">Наименование предприятия, здания, сооружения, стадия проектирования, этапа, вида проектных или изыскательских работ: реконструкция АЗК ЗАО "Газпромнефть-Северо-Запад" по адресу: </t>
  </si>
  <si>
    <t>Актив L</t>
  </si>
  <si>
    <t>СБЦ-99 табл. 92 п.1</t>
  </si>
  <si>
    <t>498,47*0,85</t>
  </si>
  <si>
    <t>К=3,31</t>
  </si>
  <si>
    <t>Письмо Минрегиона России  № 30394-ИП/08 от 07.11.2011   К=3,31(4 квартал 2011 года)</t>
  </si>
  <si>
    <t>Всего с учетом инфляционного индекса 38,29 на 4 квартал 2011 г.</t>
  </si>
  <si>
    <t>(Письмо Минрегиона России от 07.11.2011 № 30394-ИП/08)</t>
  </si>
  <si>
    <t>п.19×38,29</t>
  </si>
  <si>
    <t>К=38,29</t>
  </si>
  <si>
    <t>С инфляционным индексом на 4квартал 2011 г. (Письмо Минрегиона России от 07.11.2011 № 30394-ИП/08)</t>
  </si>
  <si>
    <t>Справочник базовых цен  "Системы противопожарной и охранной защиты"</t>
  </si>
  <si>
    <t xml:space="preserve">Оповещения людей громкоговорящей связью </t>
  </si>
  <si>
    <t>Сооружения для очистки ливневых (дождевых) и талых вод с территории 20л/сек</t>
  </si>
  <si>
    <t>Прокладка внеплощадочных сетей водопровода (500м)</t>
  </si>
  <si>
    <t>Прокладка внеплощадочных сетей бытовой  канализации (500м)</t>
  </si>
  <si>
    <t>Прокладка внеплощадочных сетей ливневой   канализации (500м)</t>
  </si>
  <si>
    <t xml:space="preserve">  Смета 1.1</t>
  </si>
  <si>
    <t xml:space="preserve">  Смета 1.2</t>
  </si>
  <si>
    <t xml:space="preserve">  Смета 1.3</t>
  </si>
  <si>
    <t xml:space="preserve">  Смета 1.4</t>
  </si>
  <si>
    <t>Смета 1.5</t>
  </si>
  <si>
    <t>Смета 1.6</t>
  </si>
  <si>
    <t xml:space="preserve">Непредвиденные затраты </t>
  </si>
  <si>
    <t>Индекс дефлятор на июль 2012г.</t>
  </si>
  <si>
    <t>ВСЕГО с учетом непредвиденных затрат</t>
  </si>
  <si>
    <t>ВСЕГО с учетом дефлятора</t>
  </si>
  <si>
    <t>Актив М</t>
  </si>
  <si>
    <t>Актив XL</t>
  </si>
  <si>
    <t>Смета 1.7</t>
  </si>
  <si>
    <t>Транзит ХL</t>
  </si>
  <si>
    <t>Наименование проектной (изыскательской) организации:</t>
  </si>
  <si>
    <t>Наименование организации
заказчика:</t>
  </si>
  <si>
    <t>Сметный расчет составлен по
следующим документам:</t>
  </si>
  <si>
    <t>Номер частей, глав, таблиц, параграфов и пунктов указаний к разделу справочника базовых цен на проектные и изыскательские работы для строительства</t>
  </si>
  <si>
    <t>Расчет стоимости: (a+bx)*Kj или (стоимость строительно-монтажных работ)*проц./ 100 или количество * цена</t>
  </si>
  <si>
    <t>Стоимость работ, Руб.</t>
  </si>
  <si>
    <t>1</t>
  </si>
  <si>
    <t>Составление инженерно-топографических планов в масштабе 1:500 с сечением рельефа высотой 0,5 м на застроенной территории</t>
  </si>
  <si>
    <t>га</t>
  </si>
  <si>
    <t>2</t>
  </si>
  <si>
    <t>3</t>
  </si>
  <si>
    <t/>
  </si>
  <si>
    <t>4</t>
  </si>
  <si>
    <t>Наименование. Инженерно-геодезические изыскания</t>
  </si>
  <si>
    <t>Коэффициент</t>
  </si>
  <si>
    <t>Значение</t>
  </si>
  <si>
    <t>Ликвидация изыскания</t>
  </si>
  <si>
    <t>Транспорт</t>
  </si>
  <si>
    <t xml:space="preserve">Наименование проектной (изыскательской) организации: </t>
  </si>
  <si>
    <t>Смета 1.1</t>
  </si>
  <si>
    <t>Смета 1.2</t>
  </si>
  <si>
    <t>Разработка мероприятий  по обеспечению доступа инвалидов</t>
  </si>
  <si>
    <t xml:space="preserve">Наименование объекта изысканий: Выполнение работ по обследованию  земельного участка для реконструкции АЗС </t>
  </si>
  <si>
    <r>
      <t>Наименование изыскательской организации:</t>
    </r>
    <r>
      <rPr>
        <b/>
        <sz val="10"/>
        <rFont val="Arial"/>
        <family val="2"/>
        <charset val="204"/>
      </rPr>
      <t xml:space="preserve"> </t>
    </r>
  </si>
  <si>
    <t>Итого с индексом 4квартал 2011г.</t>
  </si>
  <si>
    <t xml:space="preserve">  СБЦПР "Предприятия транспорта, хранения нефтепродуктов, и автозаправочные станци" Росстрой, 2006г.
Глава 3,  Таблица 8.
</t>
  </si>
  <si>
    <t xml:space="preserve">АЗС общего пользования </t>
  </si>
  <si>
    <t xml:space="preserve">СБЦПР "Объекты жилищно-гражданского строительства" Минрегионразвития РФ, 2010г.
Таблица 23, п.5
                                                                        </t>
  </si>
  <si>
    <t>Магазин торговой площадью м2</t>
  </si>
  <si>
    <t xml:space="preserve">Кафе (посадочных мест) </t>
  </si>
  <si>
    <t xml:space="preserve">СБЦПР "Объекты жилищно-гражданского строительства" Минрегионразвития РФ, 2010г..
 Таблица 24, п.7
                                   </t>
  </si>
  <si>
    <t xml:space="preserve">СБЦПР "Объекты водоснабжения и канализации" Росстрой, 2008г.                            Таблица 10, п.14                                                                                                                                       </t>
  </si>
  <si>
    <t xml:space="preserve">СБЦПР "Инженерно-технические мероприятия гражданской обороны. Мероприятия по предупреждению черезвычайных ситуаций. Защитные сооружения гражданской обороны и другие специальные сооружения", Росстрой, 2006г.
</t>
  </si>
  <si>
    <t xml:space="preserve">СБЦПР "Объекты водоснабжения и канализации" Росстрой, 2008г.                                              Таблица 16, п.1                                                                                                                                                                                     </t>
  </si>
  <si>
    <t xml:space="preserve">СБЦПР "Объекты водоснабжения и канализации" Росстрой, 2008г.                                              Таблица 17, п.1                                                                                                                                                                                                                    </t>
  </si>
  <si>
    <t xml:space="preserve">СБЦПР "Объекты водоснабжения и канализации" Росстрой, 2008г.                                              Таблица 17, п.1                                                                                                                                                                                                                                  </t>
  </si>
  <si>
    <t xml:space="preserve">СБЦПР "Городские инженерные сооружения и коммуникации" Росстрой, 2008г. 
Таблица 11, п.1
</t>
  </si>
  <si>
    <r>
      <t xml:space="preserve">Наименование организации заказчика: </t>
    </r>
    <r>
      <rPr>
        <b/>
        <i/>
        <u/>
        <sz val="11"/>
        <rFont val="Times New Roman"/>
        <family val="1"/>
        <charset val="204"/>
      </rPr>
      <t xml:space="preserve"> </t>
    </r>
  </si>
  <si>
    <r>
      <t xml:space="preserve">Наименование организации заказчика: </t>
    </r>
    <r>
      <rPr>
        <b/>
        <i/>
        <u/>
        <sz val="11"/>
        <rFont val="Times New Roman"/>
        <family val="1"/>
        <charset val="204"/>
      </rPr>
      <t xml:space="preserve">  </t>
    </r>
  </si>
  <si>
    <t xml:space="preserve">Наименование организации заказчика: </t>
  </si>
  <si>
    <t>Наименование организации заказчика:</t>
  </si>
  <si>
    <t>Актив S</t>
  </si>
  <si>
    <t xml:space="preserve">  </t>
  </si>
  <si>
    <t>Актив L (мойка)</t>
  </si>
  <si>
    <t xml:space="preserve">НДС  </t>
  </si>
  <si>
    <t xml:space="preserve">Инженерно-геодезические изыскания </t>
  </si>
  <si>
    <t xml:space="preserve">   </t>
  </si>
  <si>
    <t>Сооружения для очистки ливневых (дождевых) и талых вод с территории 10л/сек</t>
  </si>
  <si>
    <t>С=30,5*1*1,04*1,2*1,0*0,9*1,0*100%</t>
  </si>
  <si>
    <t>Магазин торговой площадью 78,74 м2</t>
  </si>
  <si>
    <t>С=(391,42+32,89*1)*0,35*0,2</t>
  </si>
  <si>
    <t xml:space="preserve">Авторский надзор </t>
  </si>
  <si>
    <t xml:space="preserve">ВСЕГО </t>
  </si>
  <si>
    <t>СБЦПР "Инженерно-технические мероприятия гражданской обороны. Мероприятия по предупреждению черезвычайных ситуаций. Защитные сооружения гражданской обороны и другие специальные сооружения", Росстрой, 2006г.                                Ситм01 = Сб итм01 х Кис х Кго х Ксл х Коб х Кпр х Кпф                Сб итм01=30,5-Глава 1, табл.1
Кис=1, Глава 1, п.2
Кго=1,04 - Глава 1, п.2 
Ксл=1,2 - Глава 1, табл.2
Кпр=1,0 - Глава 1, п.2
Кпф=0,9 - Глава 1, табл.4 
Кп+р=0,3+0,7=1,0 - Раздел 1, п.1.11
Кпд = 100% стадия проектирования</t>
  </si>
  <si>
    <t>Прокладка внеплощадочных сетей водопровода (300м)</t>
  </si>
  <si>
    <t xml:space="preserve">С=(7+ 9.87* 0,3)*1,1 </t>
  </si>
  <si>
    <t xml:space="preserve">СБЦПР "Объекты водоснабжения и канализации" Росстрой, 2008г.                                                                                                                               Таблица 16, п.1                                                                                                           С= (а+вх)*к                                                                                                                    а=7,0                                                                                                    в=9,87                                                                                             Основной показатель х=0,3 (метров)                                 
к=1,1 - неметалл.трубы (п. 2.11 сборника)                                                                                                             </t>
  </si>
  <si>
    <t>Прокладка внеплощадочных сетей бытовой  канализации (300м)</t>
  </si>
  <si>
    <t xml:space="preserve">С=(15,05+14,48*0,3)*1,1 </t>
  </si>
  <si>
    <t xml:space="preserve">СБЦПР "Объекты водоснабжения и канализации" Росстрой, 2008г.                                                                                                            Таблица 17, п.1                                                                                                                            С= (а+вх)*к                                                                                                           а=15,05                                                                                                                                в=14,48                                                                                                                                     Основной показатель х=0,3 (метров)                                 
к=1,1 - неметалл.трубы (п. 2.11 сборника)                                                                                                             </t>
  </si>
  <si>
    <t>Прокладка внеплощадочных сетей ливневой   канализации (300м)</t>
  </si>
  <si>
    <t xml:space="preserve">СБЦПР "Объекты водоснабжения и канализации" Росстрой, 2008г.                                                                                                                        Таблица 17, п.1                                                                                                             С= (а+вх)*к                                                                                                           а=15,05                                                                                                                                в=14,48                                                                                       Основной показатель х=0,3 (метров)                                 
к=1,1 - неметалл.трубы (п. 2.11 сборника)                                                                                                             </t>
  </si>
  <si>
    <t>ИТОГО по п.п. 11-15 в текущих ценах</t>
  </si>
  <si>
    <t>Кабельные линии напряжением до 35кВ ( 300м)</t>
  </si>
  <si>
    <t>С=(7,76+0,04*300)</t>
  </si>
  <si>
    <t xml:space="preserve">СБЦПР "Городские инженерные сооружения и коммуникации" Росстрой, 2008г.      С= (а+вх)*К
Таблица 11, п.1
а=7,76   в=0,04                                                                                                                                    
                                                                                                            Основной показатель х=300 (м)                                 
                                                                                                 </t>
  </si>
  <si>
    <t>Смета 1.4</t>
  </si>
  <si>
    <t>(3284; 1067) * (1,1 * 1(Пол.); 1,15(Кам.) * 1(Пол.); 1,1(Кам.)) *1,55*5</t>
  </si>
  <si>
    <t>70,4×50</t>
  </si>
  <si>
    <t>20,7×50</t>
  </si>
  <si>
    <t>С= (237,27+0,77*135)*0,7</t>
  </si>
  <si>
    <t>С= (357,32+0,66*78,74)*0,32*0,7</t>
  </si>
  <si>
    <t>С= (143,31+2,94*10)*0,32*0,7</t>
  </si>
  <si>
    <t xml:space="preserve">  СБЦПР "Предприятия транспорта, хранения нефтепродуктов, и автозаправочные станци" Росстрой, 2006г.
Глава 3,  Таблица 8, п.1  С= (а+вх)*k
а=237,27
в=0,77                                                                                                  Основной показатель х=135 (зап/час)                                                                                                        k=0,7 (повторное применение)    
</t>
  </si>
  <si>
    <t>Смета № 1.5</t>
  </si>
  <si>
    <t>Смета 1.3 (Формат Актив  L)</t>
  </si>
  <si>
    <t>площадь участка – 5 га</t>
  </si>
  <si>
    <t>на инженерно- экологические изыскания</t>
  </si>
  <si>
    <t>на инженерно- геологические изыскания</t>
  </si>
  <si>
    <t>S=5 га</t>
  </si>
  <si>
    <t>строительство Автозаправочной станции  ЗАО «Газпромнефть-Северо-Запад» . Формат: Актив L.</t>
  </si>
  <si>
    <t xml:space="preserve">СБЦПР "Объекты жилищно-гражданского строительства" Минрегионразвития РФ, 2010г.
 Таблица 24, п.7     С= (а+вх)*k*Коб
а=143,31
в=2,94                                                                                                                                                                                                                                                                                                                                                              Основной показатель Х=10 (одно посадочное место)
Коб=0,32 (об)                                                                               k=0,7 (повторное применение)    
                                   </t>
  </si>
  <si>
    <t>1)СБЦ Инженерно-геодезические изыскания. 2004 г.</t>
  </si>
  <si>
    <t>Функции генпроектировщика</t>
  </si>
  <si>
    <t>ВСЕГО с учетом функций ген-ка</t>
  </si>
  <si>
    <t>Индекс дефлятор на декабрь 2012г.</t>
  </si>
  <si>
    <t>СБЦ Инженерно-геодезические изыскания 2004    УБЦ 2-9 т.9                                                          2-9-5-2-1-3284; 2-9-5-2-2-1067. 
(II категория сложности)
1) К=1,1 - Выдача заказчику промежуточных материалов изысканий (если это предусмотрено техзаданием или программой работ), за исключением расходов, определенных по пунктам 9-13 
2) К=Пол.:1 - Кам.:1,15 - Нанесение "красных линий" или линий регулирования застройки при создании инженерно-топографических планов застроенной и незастроенной территории 
3) К=Пол.:1 - Кам.:1,1 - Сдача технического отчета в Федеральный фонд</t>
  </si>
  <si>
    <t xml:space="preserve">СБЦПР "Объекты жилищно-гражданского строительства" Минрегионразвития РФ, 2010г.
Таблица 23, п.5  С= (а+вх)*k*Коб
а=357,32
в=0,66                                                                                                Основной показатель х=78,74м2 (площадь)
К=0,32 ( прил к табл 41 7%+4%+4%+12%+5%)                                                                                                                                                                                                          k=0,7 (повторное применение)    
                                                                        </t>
  </si>
  <si>
    <r>
      <t xml:space="preserve">СБЦПР "Объекты водоснабжения и канализации" Росстрой, 2008г.                            Таблица 10, п.14    С= (а+вх)*Коб*Кмощ                                                                                        а=391,42                                                                                                                                       в=32,89                                                                                                                                                                       Коб =0,35 - серийное оборудование (привязка), ОУ по применению СБЦПР Глава III п.4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Times New Roman"/>
        <family val="1"/>
        <charset val="204"/>
      </rPr>
      <t xml:space="preserve">Кмощ=0,2    </t>
    </r>
    <r>
      <rPr>
        <sz val="11"/>
        <rFont val="Times New Roman"/>
        <family val="1"/>
        <charset val="204"/>
      </rPr>
      <t xml:space="preserve">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</si>
</sst>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"/>
    <numFmt numFmtId="165" formatCode="#,##0.0"/>
    <numFmt numFmtId="166" formatCode="0.0%"/>
    <numFmt numFmtId="167" formatCode="#,##0.000"/>
  </numFmts>
  <fonts count="5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Arial Cyr"/>
      <charset val="204"/>
    </font>
    <font>
      <sz val="7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57"/>
        <bgColor indexed="21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4" fillId="0" borderId="0"/>
    <xf numFmtId="0" fontId="3" fillId="0" borderId="0"/>
    <xf numFmtId="0" fontId="8" fillId="0" borderId="0"/>
    <xf numFmtId="0" fontId="4" fillId="0" borderId="0"/>
    <xf numFmtId="0" fontId="19" fillId="0" borderId="14" applyNumberFormat="0" applyFill="0" applyAlignment="0" applyProtection="0"/>
    <xf numFmtId="0" fontId="20" fillId="2" borderId="15" applyNumberFormat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5" borderId="16" applyNumberFormat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0" borderId="17" applyNumberFormat="0" applyFill="0" applyAlignment="0" applyProtection="0"/>
    <xf numFmtId="0" fontId="28" fillId="6" borderId="18" applyNumberFormat="0" applyAlignment="0" applyProtection="0"/>
    <xf numFmtId="0" fontId="29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0" fontId="46" fillId="0" borderId="0">
      <alignment horizontal="left" vertical="center"/>
    </xf>
    <xf numFmtId="0" fontId="47" fillId="0" borderId="0">
      <alignment horizontal="right" vertical="center"/>
    </xf>
    <xf numFmtId="0" fontId="48" fillId="0" borderId="0">
      <alignment horizontal="left" vertical="center"/>
    </xf>
    <xf numFmtId="0" fontId="49" fillId="0" borderId="0">
      <alignment horizontal="center" vertical="center"/>
    </xf>
    <xf numFmtId="0" fontId="48" fillId="0" borderId="0">
      <alignment horizontal="center" vertical="center"/>
    </xf>
    <xf numFmtId="0" fontId="50" fillId="0" borderId="0">
      <alignment horizontal="center" vertical="center"/>
    </xf>
    <xf numFmtId="0" fontId="51" fillId="0" borderId="0">
      <alignment horizontal="left" vertical="top"/>
    </xf>
    <xf numFmtId="0" fontId="48" fillId="0" borderId="0">
      <alignment horizontal="left" vertical="top"/>
    </xf>
    <xf numFmtId="0" fontId="51" fillId="0" borderId="0">
      <alignment horizontal="left" vertical="top"/>
    </xf>
    <xf numFmtId="0" fontId="48" fillId="0" borderId="0">
      <alignment horizontal="left" vertical="top"/>
    </xf>
    <xf numFmtId="0" fontId="48" fillId="0" borderId="4">
      <alignment horizontal="center" vertical="center"/>
    </xf>
    <xf numFmtId="0" fontId="48" fillId="0" borderId="4">
      <alignment horizontal="center" vertical="center"/>
    </xf>
    <xf numFmtId="0" fontId="48" fillId="0" borderId="4">
      <alignment horizontal="center" vertical="center"/>
    </xf>
    <xf numFmtId="0" fontId="48" fillId="0" borderId="2">
      <alignment horizontal="left" vertical="center"/>
    </xf>
    <xf numFmtId="0" fontId="48" fillId="0" borderId="2">
      <alignment horizontal="right" vertical="center"/>
    </xf>
    <xf numFmtId="0" fontId="48" fillId="0" borderId="4">
      <alignment horizontal="center" vertical="center"/>
    </xf>
    <xf numFmtId="0" fontId="48" fillId="0" borderId="2">
      <alignment horizontal="left" vertical="top"/>
    </xf>
    <xf numFmtId="0" fontId="48" fillId="0" borderId="2">
      <alignment horizontal="right" vertical="center"/>
    </xf>
    <xf numFmtId="0" fontId="48" fillId="0" borderId="2">
      <alignment horizontal="right" vertical="top"/>
    </xf>
    <xf numFmtId="0" fontId="50" fillId="0" borderId="11">
      <alignment horizontal="left" vertical="top"/>
    </xf>
    <xf numFmtId="0" fontId="50" fillId="0" borderId="0">
      <alignment horizontal="left" vertical="top"/>
    </xf>
  </cellStyleXfs>
  <cellXfs count="294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Font="1"/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11" fillId="0" borderId="4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6" fillId="0" borderId="13" xfId="1" applyFont="1" applyBorder="1" applyAlignment="1"/>
    <xf numFmtId="0" fontId="17" fillId="0" borderId="0" xfId="2" applyFont="1"/>
    <xf numFmtId="0" fontId="16" fillId="0" borderId="0" xfId="1" applyFont="1" applyBorder="1" applyAlignment="1"/>
    <xf numFmtId="0" fontId="18" fillId="0" borderId="0" xfId="3" applyNumberFormat="1" applyFont="1"/>
    <xf numFmtId="0" fontId="17" fillId="0" borderId="0" xfId="2" applyFont="1" applyBorder="1"/>
    <xf numFmtId="0" fontId="16" fillId="0" borderId="0" xfId="0" applyFont="1"/>
    <xf numFmtId="0" fontId="6" fillId="0" borderId="0" xfId="0" applyFont="1"/>
    <xf numFmtId="0" fontId="6" fillId="0" borderId="13" xfId="0" applyFont="1" applyBorder="1" applyAlignment="1">
      <alignment vertical="center" wrapText="1"/>
    </xf>
    <xf numFmtId="0" fontId="6" fillId="0" borderId="2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wrapText="1"/>
    </xf>
    <xf numFmtId="0" fontId="8" fillId="0" borderId="0" xfId="0" applyFont="1"/>
    <xf numFmtId="4" fontId="0" fillId="0" borderId="0" xfId="0" applyNumberFormat="1" applyFont="1"/>
    <xf numFmtId="0" fontId="30" fillId="0" borderId="4" xfId="0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3" fontId="30" fillId="0" borderId="4" xfId="0" applyNumberFormat="1" applyFont="1" applyBorder="1" applyAlignment="1">
      <alignment horizontal="center" vertical="center" wrapText="1"/>
    </xf>
    <xf numFmtId="0" fontId="30" fillId="0" borderId="4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31" fillId="0" borderId="4" xfId="0" applyFont="1" applyBorder="1" applyAlignment="1">
      <alignment horizontal="center" vertical="center" wrapText="1"/>
    </xf>
    <xf numFmtId="4" fontId="31" fillId="0" borderId="4" xfId="0" applyNumberFormat="1" applyFont="1" applyBorder="1" applyAlignment="1">
      <alignment horizontal="center" vertical="center" wrapText="1"/>
    </xf>
    <xf numFmtId="9" fontId="31" fillId="0" borderId="4" xfId="0" applyNumberFormat="1" applyFont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16" fillId="0" borderId="0" xfId="0" applyFont="1" applyAlignment="1">
      <alignment horizontal="left"/>
    </xf>
    <xf numFmtId="0" fontId="16" fillId="0" borderId="0" xfId="0" applyFont="1" applyAlignment="1"/>
    <xf numFmtId="0" fontId="1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7" fillId="0" borderId="6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7" xfId="0" applyFont="1" applyFill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16" fillId="0" borderId="4" xfId="0" applyFont="1" applyBorder="1" applyAlignment="1">
      <alignment horizontal="center" vertical="top"/>
    </xf>
    <xf numFmtId="43" fontId="16" fillId="0" borderId="4" xfId="17" applyFont="1" applyBorder="1" applyAlignment="1">
      <alignment vertical="top"/>
    </xf>
    <xf numFmtId="0" fontId="16" fillId="0" borderId="0" xfId="0" applyFont="1" applyAlignment="1">
      <alignment vertical="top"/>
    </xf>
    <xf numFmtId="49" fontId="6" fillId="0" borderId="7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4" fontId="16" fillId="0" borderId="4" xfId="17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right"/>
    </xf>
    <xf numFmtId="0" fontId="16" fillId="0" borderId="0" xfId="0" applyFont="1" applyFill="1"/>
    <xf numFmtId="0" fontId="39" fillId="0" borderId="0" xfId="0" applyFont="1" applyAlignment="1">
      <alignment vertical="center"/>
    </xf>
    <xf numFmtId="4" fontId="39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 wrapText="1"/>
    </xf>
    <xf numFmtId="4" fontId="16" fillId="0" borderId="0" xfId="0" applyNumberFormat="1" applyFont="1" applyAlignment="1">
      <alignment horizontal="right" vertical="center"/>
    </xf>
    <xf numFmtId="0" fontId="39" fillId="0" borderId="0" xfId="0" applyFont="1" applyAlignment="1">
      <alignment vertical="center" wrapText="1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6" fillId="0" borderId="0" xfId="1" applyFont="1" applyAlignment="1">
      <alignment horizontal="center"/>
    </xf>
    <xf numFmtId="0" fontId="39" fillId="0" borderId="0" xfId="0" applyFont="1" applyFill="1"/>
    <xf numFmtId="0" fontId="16" fillId="0" borderId="4" xfId="0" applyFont="1" applyFill="1" applyBorder="1" applyAlignment="1">
      <alignment vertical="center" wrapText="1"/>
    </xf>
    <xf numFmtId="0" fontId="16" fillId="0" borderId="7" xfId="0" applyFont="1" applyBorder="1" applyAlignment="1"/>
    <xf numFmtId="0" fontId="16" fillId="0" borderId="4" xfId="0" applyFont="1" applyFill="1" applyBorder="1" applyAlignment="1">
      <alignment wrapText="1"/>
    </xf>
    <xf numFmtId="0" fontId="16" fillId="0" borderId="6" xfId="0" applyFont="1" applyBorder="1" applyAlignment="1"/>
    <xf numFmtId="0" fontId="16" fillId="0" borderId="4" xfId="0" applyFont="1" applyBorder="1" applyAlignment="1">
      <alignment vertical="top"/>
    </xf>
    <xf numFmtId="0" fontId="16" fillId="0" borderId="6" xfId="0" applyFont="1" applyBorder="1" applyAlignment="1">
      <alignment vertical="top" wrapText="1"/>
    </xf>
    <xf numFmtId="0" fontId="16" fillId="7" borderId="0" xfId="0" applyFont="1" applyFill="1" applyAlignment="1">
      <alignment horizontal="right" vertical="center"/>
    </xf>
    <xf numFmtId="4" fontId="16" fillId="7" borderId="0" xfId="0" applyNumberFormat="1" applyFont="1" applyFill="1" applyAlignment="1">
      <alignment horizontal="right" vertical="center"/>
    </xf>
    <xf numFmtId="0" fontId="16" fillId="7" borderId="0" xfId="0" applyFont="1" applyFill="1"/>
    <xf numFmtId="0" fontId="6" fillId="7" borderId="0" xfId="0" applyFont="1" applyFill="1"/>
    <xf numFmtId="0" fontId="6" fillId="7" borderId="0" xfId="0" applyFont="1" applyFill="1" applyAlignment="1">
      <alignment vertical="center"/>
    </xf>
    <xf numFmtId="0" fontId="6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vertical="top"/>
    </xf>
    <xf numFmtId="0" fontId="15" fillId="7" borderId="0" xfId="0" applyFont="1" applyFill="1" applyAlignment="1">
      <alignment vertical="center"/>
    </xf>
    <xf numFmtId="0" fontId="15" fillId="7" borderId="0" xfId="0" applyFont="1" applyFill="1" applyBorder="1" applyAlignment="1">
      <alignment vertical="center"/>
    </xf>
    <xf numFmtId="0" fontId="6" fillId="7" borderId="0" xfId="0" applyFont="1" applyFill="1" applyBorder="1" applyAlignment="1">
      <alignment horizontal="center" vertical="top"/>
    </xf>
    <xf numFmtId="0" fontId="15" fillId="7" borderId="0" xfId="0" applyFont="1" applyFill="1" applyBorder="1" applyAlignment="1">
      <alignment vertical="center" wrapText="1"/>
    </xf>
    <xf numFmtId="4" fontId="15" fillId="7" borderId="0" xfId="0" applyNumberFormat="1" applyFont="1" applyFill="1" applyBorder="1" applyAlignment="1">
      <alignment horizontal="center" vertical="center"/>
    </xf>
    <xf numFmtId="0" fontId="43" fillId="7" borderId="0" xfId="0" applyFont="1" applyFill="1" applyAlignment="1">
      <alignment horizontal="left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wrapText="1"/>
    </xf>
    <xf numFmtId="0" fontId="6" fillId="7" borderId="0" xfId="0" applyFont="1" applyFill="1" applyBorder="1" applyAlignment="1"/>
    <xf numFmtId="4" fontId="6" fillId="7" borderId="0" xfId="0" applyNumberFormat="1" applyFont="1" applyFill="1"/>
    <xf numFmtId="0" fontId="6" fillId="7" borderId="0" xfId="0" applyFont="1" applyFill="1" applyBorder="1"/>
    <xf numFmtId="0" fontId="42" fillId="7" borderId="0" xfId="0" applyFont="1" applyFill="1" applyBorder="1" applyAlignment="1">
      <alignment wrapText="1"/>
    </xf>
    <xf numFmtId="4" fontId="6" fillId="7" borderId="0" xfId="0" applyNumberFormat="1" applyFont="1" applyFill="1" applyBorder="1" applyAlignment="1"/>
    <xf numFmtId="0" fontId="15" fillId="7" borderId="0" xfId="0" applyFont="1" applyFill="1" applyBorder="1"/>
    <xf numFmtId="4" fontId="6" fillId="7" borderId="0" xfId="0" applyNumberFormat="1" applyFont="1" applyFill="1" applyBorder="1"/>
    <xf numFmtId="0" fontId="41" fillId="7" borderId="0" xfId="0" applyFont="1" applyFill="1" applyBorder="1" applyAlignment="1">
      <alignment wrapText="1"/>
    </xf>
    <xf numFmtId="0" fontId="41" fillId="7" borderId="0" xfId="0" applyFont="1" applyFill="1" applyBorder="1" applyAlignment="1"/>
    <xf numFmtId="0" fontId="0" fillId="7" borderId="0" xfId="0" applyFill="1"/>
    <xf numFmtId="4" fontId="0" fillId="7" borderId="0" xfId="0" applyNumberFormat="1" applyFill="1"/>
    <xf numFmtId="0" fontId="6" fillId="7" borderId="0" xfId="0" applyFont="1" applyFill="1" applyAlignment="1">
      <alignment horizontal="center" vertical="center"/>
    </xf>
    <xf numFmtId="0" fontId="44" fillId="7" borderId="0" xfId="0" applyFont="1" applyFill="1" applyAlignment="1">
      <alignment horizontal="center"/>
    </xf>
    <xf numFmtId="0" fontId="6" fillId="7" borderId="0" xfId="0" applyFont="1" applyFill="1" applyAlignment="1">
      <alignment horizontal="left" vertical="center" wrapText="1"/>
    </xf>
    <xf numFmtId="0" fontId="43" fillId="7" borderId="0" xfId="0" applyFont="1" applyFill="1" applyAlignment="1">
      <alignment horizontal="left" vertical="center" wrapText="1"/>
    </xf>
    <xf numFmtId="0" fontId="6" fillId="7" borderId="0" xfId="0" applyFont="1" applyFill="1" applyBorder="1" applyAlignment="1">
      <alignment wrapText="1"/>
    </xf>
    <xf numFmtId="0" fontId="6" fillId="7" borderId="0" xfId="0" applyFont="1" applyFill="1" applyBorder="1" applyAlignment="1">
      <alignment wrapText="1"/>
    </xf>
    <xf numFmtId="0" fontId="16" fillId="7" borderId="4" xfId="0" applyFont="1" applyFill="1" applyBorder="1" applyAlignment="1">
      <alignment horizontal="center" vertical="center" wrapText="1"/>
    </xf>
    <xf numFmtId="4" fontId="16" fillId="7" borderId="4" xfId="0" applyNumberFormat="1" applyFont="1" applyFill="1" applyBorder="1" applyAlignment="1">
      <alignment horizontal="center" vertical="center" wrapText="1"/>
    </xf>
    <xf numFmtId="0" fontId="39" fillId="7" borderId="4" xfId="0" applyNumberFormat="1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top"/>
    </xf>
    <xf numFmtId="0" fontId="16" fillId="7" borderId="4" xfId="0" applyFont="1" applyFill="1" applyBorder="1" applyAlignment="1">
      <alignment vertical="top" wrapText="1"/>
    </xf>
    <xf numFmtId="0" fontId="16" fillId="7" borderId="4" xfId="0" applyFont="1" applyFill="1" applyBorder="1" applyAlignment="1">
      <alignment horizontal="left" vertical="top" wrapText="1"/>
    </xf>
    <xf numFmtId="4" fontId="16" fillId="7" borderId="4" xfId="0" applyNumberFormat="1" applyFont="1" applyFill="1" applyBorder="1" applyAlignment="1">
      <alignment horizontal="center" vertical="top"/>
    </xf>
    <xf numFmtId="2" fontId="16" fillId="7" borderId="4" xfId="0" applyNumberFormat="1" applyFont="1" applyFill="1" applyBorder="1" applyAlignment="1">
      <alignment horizontal="left" vertical="top" wrapText="1"/>
    </xf>
    <xf numFmtId="0" fontId="39" fillId="7" borderId="4" xfId="0" applyFont="1" applyFill="1" applyBorder="1" applyAlignment="1">
      <alignment vertical="center" wrapText="1"/>
    </xf>
    <xf numFmtId="0" fontId="39" fillId="7" borderId="4" xfId="0" applyFont="1" applyFill="1" applyBorder="1" applyAlignment="1">
      <alignment vertical="center"/>
    </xf>
    <xf numFmtId="4" fontId="39" fillId="7" borderId="4" xfId="0" applyNumberFormat="1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left" vertical="center" wrapText="1"/>
    </xf>
    <xf numFmtId="9" fontId="16" fillId="7" borderId="4" xfId="0" applyNumberFormat="1" applyFont="1" applyFill="1" applyBorder="1" applyAlignment="1">
      <alignment horizontal="center" vertical="center" wrapText="1"/>
    </xf>
    <xf numFmtId="4" fontId="39" fillId="7" borderId="4" xfId="0" applyNumberFormat="1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vertical="center" wrapText="1"/>
    </xf>
    <xf numFmtId="2" fontId="16" fillId="7" borderId="4" xfId="0" applyNumberFormat="1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vertical="center"/>
    </xf>
    <xf numFmtId="4" fontId="16" fillId="7" borderId="4" xfId="0" applyNumberFormat="1" applyFont="1" applyFill="1" applyBorder="1" applyAlignment="1">
      <alignment horizontal="center" vertical="center"/>
    </xf>
    <xf numFmtId="9" fontId="16" fillId="7" borderId="4" xfId="0" applyNumberFormat="1" applyFont="1" applyFill="1" applyBorder="1" applyAlignment="1">
      <alignment horizontal="center" vertical="center"/>
    </xf>
    <xf numFmtId="9" fontId="39" fillId="7" borderId="4" xfId="0" applyNumberFormat="1" applyFont="1" applyFill="1" applyBorder="1" applyAlignment="1">
      <alignment horizontal="center" vertical="center"/>
    </xf>
    <xf numFmtId="166" fontId="39" fillId="7" borderId="4" xfId="0" applyNumberFormat="1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top" wrapText="1"/>
    </xf>
    <xf numFmtId="49" fontId="16" fillId="7" borderId="4" xfId="0" applyNumberFormat="1" applyFont="1" applyFill="1" applyBorder="1" applyAlignment="1">
      <alignment horizontal="center" vertical="top" wrapText="1"/>
    </xf>
    <xf numFmtId="49" fontId="16" fillId="7" borderId="4" xfId="0" applyNumberFormat="1" applyFont="1" applyFill="1" applyBorder="1" applyAlignment="1">
      <alignment horizontal="center" vertical="center" wrapText="1"/>
    </xf>
    <xf numFmtId="166" fontId="16" fillId="7" borderId="4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Border="1" applyAlignment="1">
      <alignment horizontal="center" vertical="center" wrapText="1"/>
    </xf>
    <xf numFmtId="0" fontId="39" fillId="7" borderId="0" xfId="0" applyNumberFormat="1" applyFont="1" applyFill="1" applyBorder="1" applyAlignment="1">
      <alignment horizontal="center" vertical="center" wrapText="1"/>
    </xf>
    <xf numFmtId="4" fontId="16" fillId="7" borderId="0" xfId="0" applyNumberFormat="1" applyFont="1" applyFill="1" applyBorder="1" applyAlignment="1">
      <alignment horizontal="center" vertical="top"/>
    </xf>
    <xf numFmtId="4" fontId="39" fillId="7" borderId="0" xfId="0" applyNumberFormat="1" applyFont="1" applyFill="1" applyBorder="1" applyAlignment="1">
      <alignment horizontal="center" vertical="center"/>
    </xf>
    <xf numFmtId="4" fontId="39" fillId="7" borderId="0" xfId="0" applyNumberFormat="1" applyFont="1" applyFill="1" applyBorder="1" applyAlignment="1">
      <alignment horizontal="center" vertical="center" wrapText="1"/>
    </xf>
    <xf numFmtId="4" fontId="16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8" fillId="0" borderId="4" xfId="30" quotePrefix="1" applyAlignment="1">
      <alignment horizontal="center" vertical="center" wrapText="1"/>
    </xf>
    <xf numFmtId="0" fontId="48" fillId="0" borderId="4" xfId="31" quotePrefix="1" applyAlignment="1">
      <alignment horizontal="center" vertical="center" wrapText="1"/>
    </xf>
    <xf numFmtId="0" fontId="48" fillId="0" borderId="4" xfId="32" applyNumberFormat="1" applyAlignment="1">
      <alignment horizontal="center" vertical="center" wrapText="1"/>
    </xf>
    <xf numFmtId="0" fontId="48" fillId="0" borderId="4" xfId="33" quotePrefix="1" applyBorder="1" applyAlignment="1">
      <alignment horizontal="center" vertical="center" wrapText="1"/>
    </xf>
    <xf numFmtId="0" fontId="48" fillId="0" borderId="4" xfId="33" quotePrefix="1" applyBorder="1" applyAlignment="1">
      <alignment horizontal="left" vertical="center" wrapText="1"/>
    </xf>
    <xf numFmtId="0" fontId="48" fillId="0" borderId="4" xfId="34" applyNumberFormat="1" applyBorder="1" applyAlignment="1">
      <alignment horizontal="right" vertical="center" wrapText="1"/>
    </xf>
    <xf numFmtId="0" fontId="48" fillId="0" borderId="4" xfId="35" quotePrefix="1" applyBorder="1" applyAlignment="1">
      <alignment horizontal="center" vertical="center" wrapText="1"/>
    </xf>
    <xf numFmtId="0" fontId="48" fillId="0" borderId="4" xfId="36" quotePrefix="1" applyBorder="1" applyAlignment="1">
      <alignment horizontal="center" vertical="top" wrapText="1"/>
    </xf>
    <xf numFmtId="0" fontId="48" fillId="0" borderId="4" xfId="37" quotePrefix="1" applyBorder="1" applyAlignment="1">
      <alignment horizontal="right" vertical="center" wrapText="1"/>
    </xf>
    <xf numFmtId="0" fontId="48" fillId="0" borderId="4" xfId="38" applyBorder="1" applyAlignment="1">
      <alignment horizontal="right" vertical="top" wrapText="1"/>
    </xf>
    <xf numFmtId="0" fontId="51" fillId="0" borderId="4" xfId="36" quotePrefix="1" applyFont="1" applyBorder="1" applyAlignment="1">
      <alignment horizontal="center" vertical="top" wrapText="1"/>
    </xf>
    <xf numFmtId="0" fontId="51" fillId="0" borderId="4" xfId="37" quotePrefix="1" applyFont="1" applyBorder="1" applyAlignment="1">
      <alignment horizontal="right" vertical="center" wrapText="1"/>
    </xf>
    <xf numFmtId="1" fontId="51" fillId="0" borderId="4" xfId="38" applyNumberFormat="1" applyFont="1" applyBorder="1" applyAlignment="1">
      <alignment horizontal="right" vertical="top" wrapText="1"/>
    </xf>
    <xf numFmtId="0" fontId="45" fillId="0" borderId="0" xfId="0" applyFont="1" applyAlignment="1">
      <alignment wrapText="1"/>
    </xf>
    <xf numFmtId="2" fontId="48" fillId="0" borderId="4" xfId="38" applyNumberFormat="1" applyBorder="1" applyAlignment="1">
      <alignment horizontal="right" vertical="top" wrapText="1"/>
    </xf>
    <xf numFmtId="0" fontId="39" fillId="7" borderId="4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wrapText="1"/>
    </xf>
    <xf numFmtId="0" fontId="39" fillId="7" borderId="4" xfId="0" applyFont="1" applyFill="1" applyBorder="1" applyAlignment="1">
      <alignment horizontal="left" vertical="center" wrapText="1"/>
    </xf>
    <xf numFmtId="9" fontId="39" fillId="7" borderId="4" xfId="0" applyNumberFormat="1" applyFont="1" applyFill="1" applyBorder="1" applyAlignment="1">
      <alignment horizontal="center" vertical="center" wrapText="1"/>
    </xf>
    <xf numFmtId="2" fontId="40" fillId="0" borderId="4" xfId="4" applyNumberFormat="1" applyFont="1" applyBorder="1" applyAlignment="1">
      <alignment horizontal="left" vertical="center" wrapText="1"/>
    </xf>
    <xf numFmtId="49" fontId="40" fillId="0" borderId="4" xfId="4" applyNumberFormat="1" applyFont="1" applyBorder="1" applyAlignment="1">
      <alignment horizontal="left" vertical="center" wrapText="1"/>
    </xf>
    <xf numFmtId="2" fontId="40" fillId="0" borderId="4" xfId="4" applyNumberFormat="1" applyFont="1" applyBorder="1" applyAlignment="1">
      <alignment vertical="center" wrapText="1"/>
    </xf>
    <xf numFmtId="2" fontId="40" fillId="0" borderId="4" xfId="4" applyNumberFormat="1" applyFont="1" applyBorder="1" applyAlignment="1">
      <alignment horizontal="left" vertical="top" wrapText="1"/>
    </xf>
    <xf numFmtId="2" fontId="48" fillId="0" borderId="4" xfId="37" quotePrefix="1" applyNumberFormat="1" applyBorder="1" applyAlignment="1">
      <alignment horizontal="right" vertical="center" wrapText="1"/>
    </xf>
    <xf numFmtId="167" fontId="6" fillId="7" borderId="0" xfId="0" applyNumberFormat="1" applyFont="1" applyFill="1" applyAlignment="1">
      <alignment vertical="center"/>
    </xf>
    <xf numFmtId="167" fontId="6" fillId="7" borderId="0" xfId="0" applyNumberFormat="1" applyFont="1" applyFill="1"/>
    <xf numFmtId="4" fontId="40" fillId="0" borderId="4" xfId="4" applyNumberFormat="1" applyFont="1" applyBorder="1" applyAlignment="1">
      <alignment horizontal="center" vertical="center" wrapText="1"/>
    </xf>
    <xf numFmtId="0" fontId="43" fillId="7" borderId="0" xfId="0" applyFont="1" applyFill="1" applyAlignment="1">
      <alignment horizontal="left" vertical="center" wrapText="1"/>
    </xf>
    <xf numFmtId="0" fontId="44" fillId="7" borderId="0" xfId="0" applyFont="1" applyFill="1" applyAlignment="1">
      <alignment horizontal="center"/>
    </xf>
    <xf numFmtId="0" fontId="6" fillId="7" borderId="0" xfId="0" applyFont="1" applyFill="1" applyAlignment="1">
      <alignment horizontal="left" vertical="center" wrapText="1"/>
    </xf>
    <xf numFmtId="0" fontId="6" fillId="7" borderId="0" xfId="0" applyFont="1" applyFill="1" applyBorder="1" applyAlignment="1">
      <alignment wrapText="1"/>
    </xf>
    <xf numFmtId="0" fontId="6" fillId="7" borderId="0" xfId="0" applyFont="1" applyFill="1" applyAlignment="1"/>
    <xf numFmtId="0" fontId="40" fillId="7" borderId="0" xfId="0" applyFont="1" applyFill="1" applyBorder="1" applyAlignment="1">
      <alignment wrapText="1"/>
    </xf>
    <xf numFmtId="0" fontId="0" fillId="7" borderId="0" xfId="0" applyFill="1" applyAlignment="1"/>
    <xf numFmtId="0" fontId="15" fillId="7" borderId="0" xfId="0" applyFont="1" applyFill="1" applyBorder="1" applyAlignment="1">
      <alignment wrapText="1"/>
    </xf>
    <xf numFmtId="0" fontId="52" fillId="7" borderId="1" xfId="0" applyNumberFormat="1" applyFont="1" applyFill="1" applyBorder="1" applyAlignment="1">
      <alignment horizontal="center" vertical="center" wrapText="1"/>
    </xf>
    <xf numFmtId="0" fontId="52" fillId="7" borderId="2" xfId="0" applyNumberFormat="1" applyFont="1" applyFill="1" applyBorder="1" applyAlignment="1">
      <alignment horizontal="center" vertical="center" wrapText="1"/>
    </xf>
    <xf numFmtId="0" fontId="52" fillId="7" borderId="3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16" fillId="0" borderId="0" xfId="1" applyFont="1"/>
    <xf numFmtId="0" fontId="16" fillId="0" borderId="0" xfId="1" applyFont="1" applyBorder="1" applyAlignment="1">
      <alignment horizont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30" fillId="0" borderId="4" xfId="0" applyFont="1" applyBorder="1" applyAlignment="1">
      <alignment horizontal="center" vertical="center" wrapText="1"/>
    </xf>
    <xf numFmtId="4" fontId="31" fillId="0" borderId="4" xfId="0" applyNumberFormat="1" applyFont="1" applyBorder="1" applyAlignment="1">
      <alignment horizontal="center" vertical="center" wrapText="1"/>
    </xf>
    <xf numFmtId="0" fontId="30" fillId="0" borderId="4" xfId="0" applyFont="1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top" wrapText="1"/>
    </xf>
    <xf numFmtId="0" fontId="11" fillId="0" borderId="7" xfId="0" applyNumberFormat="1" applyFont="1" applyBorder="1" applyAlignment="1">
      <alignment horizontal="center" vertical="top" wrapText="1"/>
    </xf>
    <xf numFmtId="0" fontId="11" fillId="0" borderId="10" xfId="0" applyNumberFormat="1" applyFont="1" applyBorder="1" applyAlignment="1">
      <alignment horizontal="center" vertical="top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11" xfId="0" applyNumberFormat="1" applyFont="1" applyBorder="1" applyAlignment="1">
      <alignment horizontal="center" vertical="center" wrapText="1"/>
    </xf>
    <xf numFmtId="0" fontId="13" fillId="0" borderId="1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50" fillId="0" borderId="0" xfId="25" quotePrefix="1" applyAlignment="1">
      <alignment horizontal="center" vertical="center" wrapText="1"/>
    </xf>
    <xf numFmtId="0" fontId="50" fillId="0" borderId="0" xfId="25" applyAlignment="1">
      <alignment horizontal="center" vertical="center" wrapText="1"/>
    </xf>
    <xf numFmtId="0" fontId="46" fillId="0" borderId="0" xfId="20" quotePrefix="1" applyAlignment="1">
      <alignment horizontal="left" vertical="center" wrapText="1"/>
    </xf>
    <xf numFmtId="0" fontId="46" fillId="0" borderId="0" xfId="20" applyAlignment="1">
      <alignment horizontal="left" vertical="center" wrapText="1"/>
    </xf>
    <xf numFmtId="0" fontId="47" fillId="0" borderId="0" xfId="21" quotePrefix="1" applyAlignment="1">
      <alignment horizontal="right" vertical="center" wrapText="1"/>
    </xf>
    <xf numFmtId="0" fontId="47" fillId="0" borderId="0" xfId="21" applyAlignment="1">
      <alignment horizontal="right" vertical="center" wrapText="1"/>
    </xf>
    <xf numFmtId="0" fontId="48" fillId="0" borderId="0" xfId="22" quotePrefix="1" applyAlignment="1">
      <alignment horizontal="left" vertical="center" wrapText="1"/>
    </xf>
    <xf numFmtId="0" fontId="48" fillId="0" borderId="0" xfId="22" applyAlignment="1">
      <alignment horizontal="left" vertical="center" wrapText="1"/>
    </xf>
    <xf numFmtId="0" fontId="49" fillId="0" borderId="0" xfId="23" quotePrefix="1" applyAlignment="1">
      <alignment horizontal="center" vertical="center" wrapText="1"/>
    </xf>
    <xf numFmtId="0" fontId="49" fillId="0" borderId="0" xfId="23" applyAlignment="1">
      <alignment horizontal="center" vertical="center" wrapText="1"/>
    </xf>
    <xf numFmtId="0" fontId="48" fillId="0" borderId="0" xfId="24" applyAlignment="1">
      <alignment horizontal="center" vertical="center" wrapText="1"/>
    </xf>
    <xf numFmtId="0" fontId="51" fillId="0" borderId="0" xfId="26" quotePrefix="1" applyAlignment="1">
      <alignment horizontal="left" vertical="top" wrapText="1"/>
    </xf>
    <xf numFmtId="0" fontId="51" fillId="0" borderId="0" xfId="26" applyAlignment="1">
      <alignment horizontal="left" vertical="top" wrapText="1"/>
    </xf>
    <xf numFmtId="0" fontId="48" fillId="0" borderId="0" xfId="27" quotePrefix="1" applyAlignment="1">
      <alignment horizontal="left" vertical="top" wrapText="1"/>
    </xf>
    <xf numFmtId="0" fontId="48" fillId="0" borderId="0" xfId="27" applyAlignment="1">
      <alignment horizontal="left" vertical="top" wrapText="1"/>
    </xf>
    <xf numFmtId="0" fontId="51" fillId="0" borderId="0" xfId="28" quotePrefix="1" applyAlignment="1">
      <alignment horizontal="left" vertical="top" wrapText="1"/>
    </xf>
    <xf numFmtId="0" fontId="51" fillId="0" borderId="0" xfId="28" applyAlignment="1">
      <alignment horizontal="left" vertical="top" wrapText="1"/>
    </xf>
    <xf numFmtId="0" fontId="48" fillId="0" borderId="0" xfId="29" quotePrefix="1" applyAlignment="1">
      <alignment horizontal="left" vertical="top" wrapText="1"/>
    </xf>
    <xf numFmtId="0" fontId="48" fillId="0" borderId="0" xfId="29" applyAlignment="1">
      <alignment horizontal="left" vertical="top" wrapText="1"/>
    </xf>
    <xf numFmtId="0" fontId="48" fillId="0" borderId="1" xfId="30" quotePrefix="1" applyBorder="1" applyAlignment="1">
      <alignment horizontal="center" vertical="center" wrapText="1"/>
    </xf>
    <xf numFmtId="0" fontId="48" fillId="0" borderId="3" xfId="30" applyBorder="1" applyAlignment="1">
      <alignment horizontal="center" vertical="center" wrapText="1"/>
    </xf>
    <xf numFmtId="0" fontId="48" fillId="0" borderId="1" xfId="32" applyNumberForma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48" fillId="0" borderId="4" xfId="33" quotePrefix="1" applyBorder="1" applyAlignment="1">
      <alignment horizontal="left" vertical="center" wrapText="1"/>
    </xf>
    <xf numFmtId="0" fontId="48" fillId="0" borderId="4" xfId="33" applyBorder="1" applyAlignment="1">
      <alignment horizontal="left" vertical="center" wrapText="1"/>
    </xf>
    <xf numFmtId="0" fontId="51" fillId="0" borderId="4" xfId="36" quotePrefix="1" applyFont="1" applyBorder="1" applyAlignment="1">
      <alignment horizontal="left" vertical="top" wrapText="1"/>
    </xf>
    <xf numFmtId="0" fontId="51" fillId="0" borderId="4" xfId="36" applyFont="1" applyBorder="1" applyAlignment="1">
      <alignment horizontal="left" vertical="top" wrapText="1"/>
    </xf>
    <xf numFmtId="0" fontId="50" fillId="0" borderId="11" xfId="39" quotePrefix="1" applyAlignment="1">
      <alignment horizontal="left" vertical="top" wrapText="1"/>
    </xf>
    <xf numFmtId="0" fontId="50" fillId="0" borderId="11" xfId="39" applyAlignment="1">
      <alignment horizontal="left" vertical="top" wrapText="1"/>
    </xf>
    <xf numFmtId="0" fontId="50" fillId="0" borderId="0" xfId="40" quotePrefix="1" applyAlignment="1">
      <alignment horizontal="left" vertical="top" wrapText="1"/>
    </xf>
    <xf numFmtId="0" fontId="50" fillId="0" borderId="0" xfId="40" applyAlignment="1">
      <alignment horizontal="left" vertical="top" wrapText="1"/>
    </xf>
    <xf numFmtId="0" fontId="48" fillId="0" borderId="4" xfId="35" quotePrefix="1" applyBorder="1" applyAlignment="1">
      <alignment horizontal="center" vertical="center" wrapText="1"/>
    </xf>
    <xf numFmtId="0" fontId="48" fillId="0" borderId="4" xfId="35" applyBorder="1" applyAlignment="1">
      <alignment horizontal="center" vertical="center" wrapText="1"/>
    </xf>
    <xf numFmtId="0" fontId="48" fillId="0" borderId="4" xfId="36" quotePrefix="1" applyBorder="1" applyAlignment="1">
      <alignment horizontal="left" vertical="top" wrapText="1"/>
    </xf>
    <xf numFmtId="0" fontId="48" fillId="0" borderId="4" xfId="36" applyBorder="1" applyAlignment="1">
      <alignment horizontal="left" vertical="top" wrapText="1"/>
    </xf>
  </cellXfs>
  <cellStyles count="41">
    <cellStyle name="S0" xfId="21"/>
    <cellStyle name="S1" xfId="20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22"/>
    <cellStyle name="S20" xfId="40"/>
    <cellStyle name="S3" xfId="23"/>
    <cellStyle name="S4" xfId="24"/>
    <cellStyle name="S5" xfId="25"/>
    <cellStyle name="S6" xfId="26"/>
    <cellStyle name="S7" xfId="27"/>
    <cellStyle name="S8" xfId="28"/>
    <cellStyle name="S9" xfId="29"/>
    <cellStyle name="Обычный" xfId="0" builtinId="0"/>
    <cellStyle name="Обычный 2" xfId="4"/>
    <cellStyle name="Обычный 3" xfId="2"/>
    <cellStyle name="Обычный 3 2" xfId="18"/>
    <cellStyle name="Обычный 4" xfId="19"/>
    <cellStyle name="Обычный_Сметы ПИР АЗС форматов Актив  L _РП" xfId="1"/>
    <cellStyle name="Обычный_Стасовой8" xfId="3"/>
    <cellStyle name="Финансовый 2" xfId="17"/>
    <cellStyle name="㼿㼿" xfId="5"/>
    <cellStyle name="㼿㼿?" xfId="6"/>
    <cellStyle name="㼿㼿㼿" xfId="7"/>
    <cellStyle name="㼿㼿㼿?" xfId="8"/>
    <cellStyle name="㼿㼿㼿㼿" xfId="9"/>
    <cellStyle name="㼿㼿㼿㼿?" xfId="10"/>
    <cellStyle name="㼿㼿㼿㼿㼿" xfId="11"/>
    <cellStyle name="㼿㼿㼿㼿㼿?" xfId="12"/>
    <cellStyle name="㼿㼿㼿㼿㼿㼿?" xfId="13"/>
    <cellStyle name="㼿㼿㼿㼿㼿㼿㼿㼿" xfId="14"/>
    <cellStyle name="㼿㼿㼿㼿㼿㼿㼿㼿㼿" xfId="15"/>
    <cellStyle name="㼿㼿㼿㼿㼿㼿㼿㼿㼿㼿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7"/>
  <sheetViews>
    <sheetView view="pageBreakPreview" topLeftCell="A4" zoomScaleNormal="90" zoomScaleSheetLayoutView="100" workbookViewId="0">
      <pane ySplit="5" topLeftCell="A27" activePane="bottomLeft" state="frozen"/>
      <selection activeCell="S14" sqref="S14"/>
      <selection pane="bottomLeft" activeCell="J37" sqref="J37"/>
    </sheetView>
  </sheetViews>
  <sheetFormatPr defaultRowHeight="12.75" x14ac:dyDescent="0.2"/>
  <cols>
    <col min="1" max="1" width="5.5703125" style="138" customWidth="1"/>
    <col min="2" max="2" width="29.7109375" style="115" customWidth="1"/>
    <col min="3" max="3" width="62" style="115" customWidth="1"/>
    <col min="4" max="4" width="29" style="115" customWidth="1"/>
    <col min="5" max="5" width="21.42578125" style="115" customWidth="1"/>
    <col min="6" max="7" width="19.28515625" style="115" customWidth="1"/>
    <col min="8" max="8" width="19.42578125" style="115" customWidth="1"/>
    <col min="9" max="9" width="19.85546875" style="115" customWidth="1"/>
    <col min="10" max="10" width="21.42578125" style="128" customWidth="1"/>
    <col min="11" max="12" width="22.140625" style="128" customWidth="1"/>
    <col min="13" max="16384" width="9.140625" style="115"/>
  </cols>
  <sheetData>
    <row r="1" spans="1:12" s="114" customFormat="1" ht="16.899999999999999" customHeight="1" x14ac:dyDescent="0.25">
      <c r="A1" s="112"/>
      <c r="B1" s="112"/>
      <c r="C1" s="112"/>
      <c r="D1" s="112"/>
      <c r="E1" s="112"/>
      <c r="F1" s="112"/>
      <c r="G1" s="112"/>
      <c r="H1" s="112"/>
      <c r="I1" s="112"/>
      <c r="J1" s="113"/>
      <c r="K1" s="113"/>
      <c r="L1" s="113"/>
    </row>
    <row r="2" spans="1:12" ht="16.5" x14ac:dyDescent="0.25">
      <c r="A2" s="204" t="s">
        <v>198</v>
      </c>
      <c r="B2" s="204"/>
      <c r="C2" s="204"/>
      <c r="D2" s="204"/>
      <c r="E2" s="204"/>
      <c r="F2" s="204"/>
      <c r="G2" s="204"/>
      <c r="H2" s="204"/>
      <c r="I2" s="204"/>
      <c r="J2" s="204"/>
      <c r="K2" s="139"/>
      <c r="L2" s="139"/>
    </row>
    <row r="3" spans="1:12" ht="16.5" x14ac:dyDescent="0.25">
      <c r="A3" s="204" t="s">
        <v>134</v>
      </c>
      <c r="B3" s="204"/>
      <c r="C3" s="204"/>
      <c r="D3" s="204"/>
      <c r="E3" s="204"/>
      <c r="F3" s="204"/>
      <c r="G3" s="204"/>
      <c r="H3" s="204"/>
      <c r="I3" s="204"/>
      <c r="J3" s="204"/>
      <c r="K3" s="139"/>
      <c r="L3" s="139"/>
    </row>
    <row r="4" spans="1:12" s="116" customFormat="1" ht="48.75" hidden="1" customHeight="1" x14ac:dyDescent="0.2">
      <c r="A4" s="205" t="s">
        <v>205</v>
      </c>
      <c r="B4" s="205"/>
      <c r="C4" s="205"/>
      <c r="D4" s="205"/>
      <c r="E4" s="205"/>
      <c r="F4" s="205"/>
      <c r="G4" s="205"/>
      <c r="H4" s="205"/>
      <c r="I4" s="205"/>
      <c r="J4" s="205"/>
      <c r="K4" s="140"/>
      <c r="L4" s="140"/>
    </row>
    <row r="5" spans="1:12" s="116" customFormat="1" ht="22.15" hidden="1" customHeight="1" x14ac:dyDescent="0.2">
      <c r="A5" s="205" t="s">
        <v>204</v>
      </c>
      <c r="B5" s="205"/>
      <c r="C5" s="205"/>
      <c r="D5" s="205"/>
      <c r="E5" s="205"/>
      <c r="F5" s="205"/>
      <c r="G5" s="205"/>
      <c r="H5" s="205"/>
      <c r="I5" s="205"/>
      <c r="J5" s="205"/>
      <c r="K5" s="140"/>
      <c r="L5" s="140"/>
    </row>
    <row r="6" spans="1:12" s="116" customFormat="1" ht="22.15" hidden="1" customHeight="1" x14ac:dyDescent="0.2">
      <c r="A6" s="205" t="s">
        <v>197</v>
      </c>
      <c r="B6" s="205"/>
      <c r="C6" s="205"/>
      <c r="D6" s="205"/>
      <c r="E6" s="205"/>
      <c r="F6" s="205"/>
      <c r="G6" s="205"/>
      <c r="H6" s="205"/>
      <c r="I6" s="205"/>
      <c r="J6" s="205"/>
      <c r="K6" s="140"/>
      <c r="L6" s="140"/>
    </row>
    <row r="7" spans="1:12" hidden="1" x14ac:dyDescent="0.2"/>
    <row r="8" spans="1:12" s="117" customFormat="1" ht="42.75" x14ac:dyDescent="0.2">
      <c r="A8" s="191" t="s">
        <v>136</v>
      </c>
      <c r="B8" s="191" t="s">
        <v>196</v>
      </c>
      <c r="C8" s="191" t="s">
        <v>195</v>
      </c>
      <c r="D8" s="191" t="s">
        <v>194</v>
      </c>
      <c r="E8" s="157" t="s">
        <v>193</v>
      </c>
      <c r="F8" s="157" t="s">
        <v>193</v>
      </c>
      <c r="G8" s="157" t="s">
        <v>193</v>
      </c>
      <c r="H8" s="157" t="s">
        <v>193</v>
      </c>
      <c r="I8" s="157" t="s">
        <v>193</v>
      </c>
      <c r="J8" s="157" t="s">
        <v>193</v>
      </c>
      <c r="K8" s="169"/>
      <c r="L8" s="169"/>
    </row>
    <row r="9" spans="1:12" s="117" customFormat="1" ht="23.25" customHeight="1" x14ac:dyDescent="0.2">
      <c r="A9" s="144"/>
      <c r="B9" s="144"/>
      <c r="C9" s="144"/>
      <c r="D9" s="144"/>
      <c r="E9" s="146" t="s">
        <v>277</v>
      </c>
      <c r="F9" s="146" t="s">
        <v>206</v>
      </c>
      <c r="G9" s="146" t="s">
        <v>279</v>
      </c>
      <c r="H9" s="146" t="s">
        <v>232</v>
      </c>
      <c r="I9" s="146" t="s">
        <v>233</v>
      </c>
      <c r="J9" s="146" t="s">
        <v>235</v>
      </c>
      <c r="K9" s="170"/>
      <c r="L9" s="170"/>
    </row>
    <row r="10" spans="1:12" s="118" customFormat="1" ht="61.5" customHeight="1" x14ac:dyDescent="0.2">
      <c r="A10" s="147">
        <v>1</v>
      </c>
      <c r="B10" s="148" t="s">
        <v>262</v>
      </c>
      <c r="C10" s="149" t="s">
        <v>261</v>
      </c>
      <c r="D10" s="165"/>
      <c r="E10" s="150">
        <f>(237.27+0.77*68)</f>
        <v>289.63</v>
      </c>
      <c r="F10" s="150">
        <f>(237.27+0.77*135)</f>
        <v>341.22</v>
      </c>
      <c r="G10" s="150">
        <f>(448.02+0.76*135)</f>
        <v>550.62</v>
      </c>
      <c r="H10" s="150">
        <f>(237.27+0.77*135)</f>
        <v>341.22</v>
      </c>
      <c r="I10" s="150">
        <f>(237.27+0.77*170)</f>
        <v>368.17</v>
      </c>
      <c r="J10" s="150">
        <f>(237.27+0.77*170)</f>
        <v>368.17</v>
      </c>
      <c r="K10" s="171"/>
      <c r="L10" s="171"/>
    </row>
    <row r="11" spans="1:12" s="118" customFormat="1" ht="51" customHeight="1" x14ac:dyDescent="0.2">
      <c r="A11" s="147">
        <v>2</v>
      </c>
      <c r="B11" s="148" t="s">
        <v>264</v>
      </c>
      <c r="C11" s="148" t="s">
        <v>263</v>
      </c>
      <c r="D11" s="165"/>
      <c r="E11" s="150">
        <f>(357.32+0.66*40)*0.35</f>
        <v>134.30199999999999</v>
      </c>
      <c r="F11" s="150">
        <f>(357.32+0.66*70)*0.35</f>
        <v>141.23199999999997</v>
      </c>
      <c r="G11" s="150">
        <f>(357.32+0.66*70)*0.35</f>
        <v>141.23199999999997</v>
      </c>
      <c r="H11" s="150">
        <f>(357.32+0.66*50)*0.35</f>
        <v>136.61199999999999</v>
      </c>
      <c r="I11" s="150">
        <f>(357.32+0.66*100)*0.35</f>
        <v>148.16199999999998</v>
      </c>
      <c r="J11" s="150">
        <f>(357.32+0.66*70)*0.35</f>
        <v>141.23199999999997</v>
      </c>
      <c r="K11" s="171"/>
      <c r="L11" s="171"/>
    </row>
    <row r="12" spans="1:12" ht="48.75" customHeight="1" x14ac:dyDescent="0.2">
      <c r="A12" s="147">
        <v>3</v>
      </c>
      <c r="B12" s="148" t="s">
        <v>265</v>
      </c>
      <c r="C12" s="148" t="s">
        <v>266</v>
      </c>
      <c r="D12" s="165"/>
      <c r="E12" s="150"/>
      <c r="F12" s="150">
        <f>(143.31+2.94*10)*0.35</f>
        <v>60.448499999999996</v>
      </c>
      <c r="G12" s="150">
        <f>(143.31+2.94*10)*0.35</f>
        <v>60.448499999999996</v>
      </c>
      <c r="H12" s="150">
        <f>(143.31+2.94*7)*0.35</f>
        <v>57.361499999999992</v>
      </c>
      <c r="I12" s="150">
        <f>(143.31+2.94*15)*0.35</f>
        <v>65.593499999999992</v>
      </c>
      <c r="J12" s="150">
        <f>(143.31+2.94*15)*0.35</f>
        <v>65.593499999999992</v>
      </c>
      <c r="K12" s="171"/>
      <c r="L12" s="171"/>
    </row>
    <row r="13" spans="1:12" ht="49.5" customHeight="1" x14ac:dyDescent="0.2">
      <c r="A13" s="147">
        <v>4</v>
      </c>
      <c r="B13" s="148" t="s">
        <v>218</v>
      </c>
      <c r="C13" s="151" t="s">
        <v>267</v>
      </c>
      <c r="D13" s="166"/>
      <c r="E13" s="150">
        <f t="shared" ref="E13:J13" si="0">(391.42+32.89*1.62)*0.35*0.2</f>
        <v>31.129126000000003</v>
      </c>
      <c r="F13" s="150">
        <f t="shared" si="0"/>
        <v>31.129126000000003</v>
      </c>
      <c r="G13" s="150">
        <f t="shared" si="0"/>
        <v>31.129126000000003</v>
      </c>
      <c r="H13" s="150">
        <f t="shared" si="0"/>
        <v>31.129126000000003</v>
      </c>
      <c r="I13" s="150">
        <f t="shared" si="0"/>
        <v>31.129126000000003</v>
      </c>
      <c r="J13" s="150">
        <f t="shared" si="0"/>
        <v>31.129126000000003</v>
      </c>
      <c r="K13" s="171"/>
      <c r="L13" s="171"/>
    </row>
    <row r="14" spans="1:12" ht="63" customHeight="1" x14ac:dyDescent="0.2">
      <c r="A14" s="147">
        <v>5</v>
      </c>
      <c r="B14" s="148" t="s">
        <v>190</v>
      </c>
      <c r="C14" s="148" t="s">
        <v>268</v>
      </c>
      <c r="D14" s="165"/>
      <c r="E14" s="150">
        <f t="shared" ref="E14:J14" si="1">ROUND(30.5*1*1.04*1.3*1*0.9*1,2)</f>
        <v>37.11</v>
      </c>
      <c r="F14" s="150">
        <f t="shared" si="1"/>
        <v>37.11</v>
      </c>
      <c r="G14" s="150">
        <f t="shared" si="1"/>
        <v>37.11</v>
      </c>
      <c r="H14" s="150">
        <f t="shared" si="1"/>
        <v>37.11</v>
      </c>
      <c r="I14" s="150">
        <f t="shared" si="1"/>
        <v>37.11</v>
      </c>
      <c r="J14" s="150">
        <f t="shared" si="1"/>
        <v>37.11</v>
      </c>
      <c r="K14" s="171"/>
      <c r="L14" s="171"/>
    </row>
    <row r="15" spans="1:12" ht="45.75" customHeight="1" x14ac:dyDescent="0.2">
      <c r="A15" s="147">
        <v>6</v>
      </c>
      <c r="B15" s="148" t="s">
        <v>219</v>
      </c>
      <c r="C15" s="148" t="s">
        <v>269</v>
      </c>
      <c r="D15" s="165"/>
      <c r="E15" s="150">
        <v>18.38</v>
      </c>
      <c r="F15" s="150">
        <v>18.38</v>
      </c>
      <c r="G15" s="150">
        <v>18.38</v>
      </c>
      <c r="H15" s="150">
        <v>18.38</v>
      </c>
      <c r="I15" s="150">
        <v>18.38</v>
      </c>
      <c r="J15" s="150">
        <v>18.38</v>
      </c>
      <c r="K15" s="171"/>
      <c r="L15" s="171"/>
    </row>
    <row r="16" spans="1:12" ht="48" customHeight="1" x14ac:dyDescent="0.2">
      <c r="A16" s="147">
        <v>7</v>
      </c>
      <c r="B16" s="148" t="s">
        <v>220</v>
      </c>
      <c r="C16" s="148" t="s">
        <v>270</v>
      </c>
      <c r="D16" s="165"/>
      <c r="E16" s="150">
        <v>24.52</v>
      </c>
      <c r="F16" s="150">
        <v>24.52</v>
      </c>
      <c r="G16" s="150">
        <v>24.52</v>
      </c>
      <c r="H16" s="150">
        <v>24.52</v>
      </c>
      <c r="I16" s="150">
        <v>24.52</v>
      </c>
      <c r="J16" s="150">
        <v>24.52</v>
      </c>
      <c r="K16" s="171"/>
      <c r="L16" s="171"/>
    </row>
    <row r="17" spans="1:12" ht="46.5" customHeight="1" x14ac:dyDescent="0.2">
      <c r="A17" s="147">
        <v>8</v>
      </c>
      <c r="B17" s="148" t="s">
        <v>221</v>
      </c>
      <c r="C17" s="148" t="s">
        <v>271</v>
      </c>
      <c r="D17" s="165"/>
      <c r="E17" s="150">
        <v>24.52</v>
      </c>
      <c r="F17" s="150">
        <v>24.52</v>
      </c>
      <c r="G17" s="150">
        <v>24.52</v>
      </c>
      <c r="H17" s="150">
        <v>24.52</v>
      </c>
      <c r="I17" s="150">
        <v>24.52</v>
      </c>
      <c r="J17" s="150">
        <v>24.52</v>
      </c>
      <c r="K17" s="171"/>
      <c r="L17" s="171"/>
    </row>
    <row r="18" spans="1:12" ht="47.25" customHeight="1" x14ac:dyDescent="0.2">
      <c r="A18" s="147">
        <v>9</v>
      </c>
      <c r="B18" s="148" t="s">
        <v>278</v>
      </c>
      <c r="C18" s="148" t="s">
        <v>272</v>
      </c>
      <c r="D18" s="165"/>
      <c r="E18" s="150">
        <f t="shared" ref="E18:J18" si="2">(7.76+0.04*500)</f>
        <v>27.759999999999998</v>
      </c>
      <c r="F18" s="150">
        <f t="shared" si="2"/>
        <v>27.759999999999998</v>
      </c>
      <c r="G18" s="150">
        <f t="shared" si="2"/>
        <v>27.759999999999998</v>
      </c>
      <c r="H18" s="150">
        <f t="shared" si="2"/>
        <v>27.759999999999998</v>
      </c>
      <c r="I18" s="150">
        <f t="shared" si="2"/>
        <v>27.759999999999998</v>
      </c>
      <c r="J18" s="150">
        <f t="shared" si="2"/>
        <v>27.759999999999998</v>
      </c>
      <c r="K18" s="171"/>
      <c r="L18" s="171"/>
    </row>
    <row r="19" spans="1:12" s="119" customFormat="1" ht="32.25" customHeight="1" x14ac:dyDescent="0.2">
      <c r="A19" s="147">
        <v>10</v>
      </c>
      <c r="B19" s="152" t="s">
        <v>189</v>
      </c>
      <c r="C19" s="153"/>
      <c r="D19" s="153"/>
      <c r="E19" s="161">
        <f t="shared" ref="E19:J19" si="3">E10+E11+E12+E13+E14+E15+E16+E17+E18</f>
        <v>587.35112600000002</v>
      </c>
      <c r="F19" s="161">
        <f t="shared" si="3"/>
        <v>706.31962599999997</v>
      </c>
      <c r="G19" s="161">
        <f t="shared" si="3"/>
        <v>915.71962599999995</v>
      </c>
      <c r="H19" s="161">
        <f t="shared" si="3"/>
        <v>698.61262599999998</v>
      </c>
      <c r="I19" s="161">
        <f t="shared" si="3"/>
        <v>745.34462599999995</v>
      </c>
      <c r="J19" s="161">
        <f t="shared" si="3"/>
        <v>738.414626</v>
      </c>
      <c r="K19" s="172"/>
      <c r="L19" s="172"/>
    </row>
    <row r="20" spans="1:12" ht="41.25" customHeight="1" x14ac:dyDescent="0.2">
      <c r="A20" s="147">
        <v>11</v>
      </c>
      <c r="B20" s="152" t="s">
        <v>188</v>
      </c>
      <c r="C20" s="193" t="s">
        <v>210</v>
      </c>
      <c r="D20" s="194" t="s">
        <v>209</v>
      </c>
      <c r="E20" s="157">
        <f t="shared" ref="E20:J20" si="4">E19*3.31</f>
        <v>1944.1322270600001</v>
      </c>
      <c r="F20" s="157">
        <f t="shared" si="4"/>
        <v>2337.9179620599998</v>
      </c>
      <c r="G20" s="157">
        <f t="shared" si="4"/>
        <v>3031.0319620599998</v>
      </c>
      <c r="H20" s="157">
        <f t="shared" si="4"/>
        <v>2312.4077920599998</v>
      </c>
      <c r="I20" s="157">
        <f t="shared" si="4"/>
        <v>2467.09071206</v>
      </c>
      <c r="J20" s="157">
        <f t="shared" si="4"/>
        <v>2444.1524120600002</v>
      </c>
      <c r="K20" s="173"/>
      <c r="L20" s="173"/>
    </row>
    <row r="21" spans="1:12" s="116" customFormat="1" ht="48" customHeight="1" x14ac:dyDescent="0.2">
      <c r="A21" s="147">
        <v>12</v>
      </c>
      <c r="B21" s="158" t="s">
        <v>187</v>
      </c>
      <c r="C21" s="159" t="s">
        <v>185</v>
      </c>
      <c r="D21" s="167" t="s">
        <v>222</v>
      </c>
      <c r="E21" s="145">
        <f>'Смета 1.1'!G28/1000</f>
        <v>43.409825760000004</v>
      </c>
      <c r="F21" s="145">
        <f>43.41</f>
        <v>43.41</v>
      </c>
      <c r="G21" s="145">
        <v>43.41</v>
      </c>
      <c r="H21" s="145">
        <f t="shared" ref="H21:J21" si="5">43.41</f>
        <v>43.41</v>
      </c>
      <c r="I21" s="145">
        <f t="shared" si="5"/>
        <v>43.41</v>
      </c>
      <c r="J21" s="145">
        <f t="shared" si="5"/>
        <v>43.41</v>
      </c>
      <c r="K21" s="169"/>
      <c r="L21" s="169"/>
    </row>
    <row r="22" spans="1:12" s="116" customFormat="1" ht="55.5" customHeight="1" x14ac:dyDescent="0.2">
      <c r="A22" s="147">
        <v>13</v>
      </c>
      <c r="B22" s="158" t="s">
        <v>186</v>
      </c>
      <c r="C22" s="159" t="s">
        <v>185</v>
      </c>
      <c r="D22" s="167" t="s">
        <v>223</v>
      </c>
      <c r="E22" s="145">
        <f>'Смета 1.2'!G25/1000</f>
        <v>24.7390416</v>
      </c>
      <c r="F22" s="145">
        <v>24.74</v>
      </c>
      <c r="G22" s="145">
        <v>24.74</v>
      </c>
      <c r="H22" s="145">
        <v>24.74</v>
      </c>
      <c r="I22" s="145">
        <v>24.74</v>
      </c>
      <c r="J22" s="145">
        <v>24.74</v>
      </c>
      <c r="K22" s="169"/>
      <c r="L22" s="169"/>
    </row>
    <row r="23" spans="1:12" s="116" customFormat="1" ht="52.5" customHeight="1" x14ac:dyDescent="0.2">
      <c r="A23" s="147">
        <v>14</v>
      </c>
      <c r="B23" s="158" t="s">
        <v>151</v>
      </c>
      <c r="C23" s="159" t="s">
        <v>185</v>
      </c>
      <c r="D23" s="167" t="s">
        <v>224</v>
      </c>
      <c r="E23" s="145" t="e">
        <f>#REF!/1000</f>
        <v>#REF!</v>
      </c>
      <c r="F23" s="145">
        <v>79.900000000000006</v>
      </c>
      <c r="G23" s="145">
        <v>79.900000000000006</v>
      </c>
      <c r="H23" s="145">
        <v>79.900000000000006</v>
      </c>
      <c r="I23" s="145">
        <v>79.900000000000006</v>
      </c>
      <c r="J23" s="145">
        <v>79.900000000000006</v>
      </c>
      <c r="K23" s="169"/>
      <c r="L23" s="169"/>
    </row>
    <row r="24" spans="1:12" s="116" customFormat="1" ht="60.75" customHeight="1" x14ac:dyDescent="0.2">
      <c r="A24" s="147">
        <v>15</v>
      </c>
      <c r="B24" s="158" t="s">
        <v>184</v>
      </c>
      <c r="C24" s="159" t="s">
        <v>182</v>
      </c>
      <c r="D24" s="167" t="s">
        <v>225</v>
      </c>
      <c r="E24" s="145">
        <v>71.69</v>
      </c>
      <c r="F24" s="145">
        <v>83.21</v>
      </c>
      <c r="G24" s="145">
        <v>83.21</v>
      </c>
      <c r="H24" s="145">
        <v>79.37</v>
      </c>
      <c r="I24" s="145">
        <v>83.55</v>
      </c>
      <c r="J24" s="145">
        <v>83.21</v>
      </c>
      <c r="K24" s="169"/>
      <c r="L24" s="169"/>
    </row>
    <row r="25" spans="1:12" s="116" customFormat="1" ht="53.25" customHeight="1" x14ac:dyDescent="0.2">
      <c r="A25" s="147">
        <v>16</v>
      </c>
      <c r="B25" s="158" t="s">
        <v>183</v>
      </c>
      <c r="C25" s="159" t="s">
        <v>182</v>
      </c>
      <c r="D25" s="167" t="s">
        <v>226</v>
      </c>
      <c r="E25" s="145">
        <v>67.59</v>
      </c>
      <c r="F25" s="145">
        <v>67.59</v>
      </c>
      <c r="G25" s="145">
        <v>67.59</v>
      </c>
      <c r="H25" s="145">
        <v>67.59</v>
      </c>
      <c r="I25" s="145">
        <v>67.59</v>
      </c>
      <c r="J25" s="145">
        <v>67.59</v>
      </c>
      <c r="K25" s="169"/>
      <c r="L25" s="169"/>
    </row>
    <row r="26" spans="1:12" s="116" customFormat="1" ht="54" customHeight="1" x14ac:dyDescent="0.2">
      <c r="A26" s="147">
        <v>17</v>
      </c>
      <c r="B26" s="158" t="s">
        <v>217</v>
      </c>
      <c r="C26" s="159" t="s">
        <v>216</v>
      </c>
      <c r="D26" s="167" t="s">
        <v>227</v>
      </c>
      <c r="E26" s="145">
        <v>28.4</v>
      </c>
      <c r="F26" s="145">
        <v>28.4</v>
      </c>
      <c r="G26" s="145">
        <v>28.4</v>
      </c>
      <c r="H26" s="145">
        <v>28.4</v>
      </c>
      <c r="I26" s="145">
        <v>28.4</v>
      </c>
      <c r="J26" s="145">
        <v>28.4</v>
      </c>
      <c r="K26" s="169"/>
      <c r="L26" s="169"/>
    </row>
    <row r="27" spans="1:12" s="116" customFormat="1" ht="48" customHeight="1" x14ac:dyDescent="0.2">
      <c r="A27" s="147">
        <v>18</v>
      </c>
      <c r="B27" s="158" t="s">
        <v>202</v>
      </c>
      <c r="C27" s="159" t="s">
        <v>203</v>
      </c>
      <c r="D27" s="167" t="s">
        <v>234</v>
      </c>
      <c r="E27" s="145">
        <v>72.739999999999995</v>
      </c>
      <c r="F27" s="145">
        <v>72.739999999999995</v>
      </c>
      <c r="G27" s="145">
        <v>72.739999999999995</v>
      </c>
      <c r="H27" s="145">
        <v>72.739999999999995</v>
      </c>
      <c r="I27" s="145">
        <v>72.739999999999995</v>
      </c>
      <c r="J27" s="145">
        <v>72.739999999999995</v>
      </c>
      <c r="K27" s="169"/>
      <c r="L27" s="169"/>
    </row>
    <row r="28" spans="1:12" s="119" customFormat="1" ht="45" customHeight="1" x14ac:dyDescent="0.2">
      <c r="A28" s="147">
        <v>19</v>
      </c>
      <c r="B28" s="152" t="s">
        <v>201</v>
      </c>
      <c r="C28" s="160" t="s">
        <v>282</v>
      </c>
      <c r="D28" s="160"/>
      <c r="E28" s="161" t="e">
        <f t="shared" ref="E28:J28" si="6">SUM(E21:E27)</f>
        <v>#REF!</v>
      </c>
      <c r="F28" s="161">
        <f t="shared" si="6"/>
        <v>399.99</v>
      </c>
      <c r="G28" s="161">
        <f t="shared" si="6"/>
        <v>399.99</v>
      </c>
      <c r="H28" s="161">
        <f t="shared" si="6"/>
        <v>396.15</v>
      </c>
      <c r="I28" s="161">
        <f t="shared" si="6"/>
        <v>400.33000000000004</v>
      </c>
      <c r="J28" s="161">
        <f t="shared" si="6"/>
        <v>399.99</v>
      </c>
      <c r="K28" s="172"/>
      <c r="L28" s="172"/>
    </row>
    <row r="29" spans="1:12" s="116" customFormat="1" ht="34.5" customHeight="1" x14ac:dyDescent="0.2">
      <c r="A29" s="147">
        <v>20</v>
      </c>
      <c r="B29" s="152" t="s">
        <v>181</v>
      </c>
      <c r="C29" s="153"/>
      <c r="D29" s="153"/>
      <c r="E29" s="154" t="e">
        <f t="shared" ref="E29:J29" si="7">E28+E20</f>
        <v>#REF!</v>
      </c>
      <c r="F29" s="154">
        <f t="shared" si="7"/>
        <v>2737.9079620599996</v>
      </c>
      <c r="G29" s="154">
        <f t="shared" si="7"/>
        <v>3431.0219620600001</v>
      </c>
      <c r="H29" s="154">
        <f t="shared" si="7"/>
        <v>2708.5577920599999</v>
      </c>
      <c r="I29" s="154">
        <f t="shared" si="7"/>
        <v>2867.4207120599999</v>
      </c>
      <c r="J29" s="154">
        <f t="shared" si="7"/>
        <v>2844.1424120600004</v>
      </c>
      <c r="K29" s="174"/>
      <c r="L29" s="174"/>
    </row>
    <row r="30" spans="1:12" s="116" customFormat="1" ht="33" customHeight="1" x14ac:dyDescent="0.2">
      <c r="A30" s="147">
        <v>21</v>
      </c>
      <c r="B30" s="158" t="s">
        <v>228</v>
      </c>
      <c r="C30" s="160"/>
      <c r="D30" s="162">
        <v>0.03</v>
      </c>
      <c r="E30" s="161" t="e">
        <f t="shared" ref="E30:J30" si="8">E29*0.03</f>
        <v>#REF!</v>
      </c>
      <c r="F30" s="161">
        <f t="shared" si="8"/>
        <v>82.137238861799986</v>
      </c>
      <c r="G30" s="161">
        <f t="shared" si="8"/>
        <v>102.9306588618</v>
      </c>
      <c r="H30" s="161">
        <f t="shared" si="8"/>
        <v>81.256733761799993</v>
      </c>
      <c r="I30" s="161">
        <f t="shared" si="8"/>
        <v>86.022621361799992</v>
      </c>
      <c r="J30" s="161">
        <f t="shared" si="8"/>
        <v>85.324272361800013</v>
      </c>
      <c r="K30" s="174"/>
      <c r="L30" s="174"/>
    </row>
    <row r="31" spans="1:12" s="116" customFormat="1" ht="39" customHeight="1" x14ac:dyDescent="0.2">
      <c r="A31" s="147">
        <v>22</v>
      </c>
      <c r="B31" s="152" t="s">
        <v>230</v>
      </c>
      <c r="C31" s="153"/>
      <c r="D31" s="163"/>
      <c r="E31" s="154" t="e">
        <f t="shared" ref="E31:J31" si="9">E29+E30</f>
        <v>#REF!</v>
      </c>
      <c r="F31" s="154">
        <f t="shared" si="9"/>
        <v>2820.0452009217997</v>
      </c>
      <c r="G31" s="154">
        <f t="shared" si="9"/>
        <v>3533.9526209218002</v>
      </c>
      <c r="H31" s="154">
        <f>(H29+H30)+0.01</f>
        <v>2789.8245258218003</v>
      </c>
      <c r="I31" s="154">
        <f t="shared" si="9"/>
        <v>2953.4433334217997</v>
      </c>
      <c r="J31" s="154">
        <f t="shared" si="9"/>
        <v>2929.4666844218004</v>
      </c>
      <c r="K31" s="172"/>
      <c r="L31" s="172"/>
    </row>
    <row r="32" spans="1:12" s="116" customFormat="1" ht="33" customHeight="1" x14ac:dyDescent="0.2">
      <c r="A32" s="147">
        <v>23</v>
      </c>
      <c r="B32" s="158" t="s">
        <v>229</v>
      </c>
      <c r="C32" s="160"/>
      <c r="D32" s="168">
        <v>2.1000000000000001E-2</v>
      </c>
      <c r="E32" s="161" t="e">
        <f t="shared" ref="E32:J32" si="10">E31*0.021</f>
        <v>#REF!</v>
      </c>
      <c r="F32" s="161">
        <f t="shared" si="10"/>
        <v>59.220949219357799</v>
      </c>
      <c r="G32" s="161">
        <f t="shared" si="10"/>
        <v>74.21300503935781</v>
      </c>
      <c r="H32" s="161">
        <f t="shared" si="10"/>
        <v>58.586315042257809</v>
      </c>
      <c r="I32" s="161">
        <f t="shared" si="10"/>
        <v>62.022310001857797</v>
      </c>
      <c r="J32" s="161">
        <f t="shared" si="10"/>
        <v>61.518800372857811</v>
      </c>
      <c r="K32" s="172"/>
      <c r="L32" s="172"/>
    </row>
    <row r="33" spans="1:12" s="116" customFormat="1" ht="35.25" customHeight="1" x14ac:dyDescent="0.2">
      <c r="A33" s="147">
        <v>24</v>
      </c>
      <c r="B33" s="152" t="s">
        <v>231</v>
      </c>
      <c r="C33" s="153"/>
      <c r="D33" s="164"/>
      <c r="E33" s="154" t="e">
        <f t="shared" ref="E33:J33" si="11">E31+E32</f>
        <v>#REF!</v>
      </c>
      <c r="F33" s="154">
        <f t="shared" si="11"/>
        <v>2879.2661501411576</v>
      </c>
      <c r="G33" s="154">
        <f t="shared" si="11"/>
        <v>3608.1656259611582</v>
      </c>
      <c r="H33" s="154">
        <f t="shared" si="11"/>
        <v>2848.4108408640582</v>
      </c>
      <c r="I33" s="154">
        <f t="shared" si="11"/>
        <v>3015.4656434236576</v>
      </c>
      <c r="J33" s="154">
        <f t="shared" si="11"/>
        <v>2990.9854847946581</v>
      </c>
      <c r="K33" s="172"/>
      <c r="L33" s="172"/>
    </row>
    <row r="34" spans="1:12" s="116" customFormat="1" ht="35.25" customHeight="1" x14ac:dyDescent="0.2">
      <c r="A34" s="147"/>
      <c r="B34" s="152" t="s">
        <v>287</v>
      </c>
      <c r="C34" s="153"/>
      <c r="D34" s="164"/>
      <c r="E34" s="154">
        <v>67.8</v>
      </c>
      <c r="F34" s="154">
        <v>67.8</v>
      </c>
      <c r="G34" s="154">
        <v>67.8</v>
      </c>
      <c r="H34" s="154">
        <v>67.8</v>
      </c>
      <c r="I34" s="154">
        <v>67.8</v>
      </c>
      <c r="J34" s="154">
        <v>67.8</v>
      </c>
      <c r="K34" s="172"/>
      <c r="L34" s="172"/>
    </row>
    <row r="35" spans="1:12" s="116" customFormat="1" ht="35.25" customHeight="1" x14ac:dyDescent="0.2">
      <c r="A35" s="147"/>
      <c r="B35" s="152" t="s">
        <v>288</v>
      </c>
      <c r="C35" s="153"/>
      <c r="D35" s="164"/>
      <c r="E35" s="154" t="e">
        <f t="shared" ref="E35:J35" si="12">E33+E34</f>
        <v>#REF!</v>
      </c>
      <c r="F35" s="154">
        <f t="shared" si="12"/>
        <v>2947.0661501411578</v>
      </c>
      <c r="G35" s="154">
        <f t="shared" si="12"/>
        <v>3675.9656259611584</v>
      </c>
      <c r="H35" s="154">
        <f t="shared" si="12"/>
        <v>2916.2108408640584</v>
      </c>
      <c r="I35" s="154">
        <f t="shared" si="12"/>
        <v>3083.2656434236578</v>
      </c>
      <c r="J35" s="154">
        <f t="shared" si="12"/>
        <v>3058.7854847946583</v>
      </c>
      <c r="K35" s="172"/>
      <c r="L35" s="172"/>
    </row>
    <row r="36" spans="1:12" s="116" customFormat="1" ht="26.25" customHeight="1" x14ac:dyDescent="0.2">
      <c r="A36" s="147">
        <v>25</v>
      </c>
      <c r="B36" s="160" t="s">
        <v>280</v>
      </c>
      <c r="C36" s="160"/>
      <c r="D36" s="162">
        <v>0.18</v>
      </c>
      <c r="E36" s="161" t="e">
        <f t="shared" ref="E36:J36" si="13">E35*0.18</f>
        <v>#REF!</v>
      </c>
      <c r="F36" s="161">
        <f t="shared" si="13"/>
        <v>530.47190702540843</v>
      </c>
      <c r="G36" s="161">
        <f t="shared" si="13"/>
        <v>661.67381267300846</v>
      </c>
      <c r="H36" s="161">
        <f t="shared" si="13"/>
        <v>524.91795135553048</v>
      </c>
      <c r="I36" s="161">
        <f t="shared" si="13"/>
        <v>554.98781581625838</v>
      </c>
      <c r="J36" s="161">
        <f t="shared" si="13"/>
        <v>550.58138726303844</v>
      </c>
      <c r="K36" s="174"/>
      <c r="L36" s="174"/>
    </row>
    <row r="37" spans="1:12" s="116" customFormat="1" ht="36" customHeight="1" x14ac:dyDescent="0.2">
      <c r="A37" s="147">
        <v>26</v>
      </c>
      <c r="B37" s="152" t="s">
        <v>179</v>
      </c>
      <c r="C37" s="153"/>
      <c r="D37" s="153"/>
      <c r="E37" s="154" t="e">
        <f t="shared" ref="E37:J37" si="14">E35+E36</f>
        <v>#REF!</v>
      </c>
      <c r="F37" s="154">
        <f t="shared" si="14"/>
        <v>3477.5380571665664</v>
      </c>
      <c r="G37" s="154">
        <f t="shared" si="14"/>
        <v>4337.6394386341672</v>
      </c>
      <c r="H37" s="154">
        <f t="shared" si="14"/>
        <v>3441.1287922195888</v>
      </c>
      <c r="I37" s="154">
        <f t="shared" si="14"/>
        <v>3638.2534592399161</v>
      </c>
      <c r="J37" s="154">
        <f t="shared" si="14"/>
        <v>3609.3668720576966</v>
      </c>
      <c r="K37" s="172"/>
      <c r="L37" s="172"/>
    </row>
    <row r="38" spans="1:12" s="116" customFormat="1" ht="28.15" customHeight="1" x14ac:dyDescent="0.2">
      <c r="A38" s="121"/>
      <c r="B38" s="122"/>
      <c r="C38" s="120"/>
      <c r="D38" s="120"/>
      <c r="E38" s="120"/>
      <c r="F38" s="120"/>
      <c r="G38" s="120"/>
      <c r="H38" s="120"/>
      <c r="I38" s="120"/>
      <c r="J38" s="123"/>
      <c r="K38" s="123"/>
      <c r="L38" s="123"/>
    </row>
    <row r="39" spans="1:12" s="116" customFormat="1" ht="31.9" customHeight="1" x14ac:dyDescent="0.2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141"/>
      <c r="L39" s="141"/>
    </row>
    <row r="40" spans="1:12" s="116" customFormat="1" ht="12.75" customHeight="1" x14ac:dyDescent="0.2"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</row>
    <row r="42" spans="1:12" ht="20.45" customHeight="1" x14ac:dyDescent="0.2">
      <c r="A42" s="125"/>
      <c r="B42" s="142"/>
      <c r="C42" s="127"/>
      <c r="D42" s="142"/>
      <c r="E42" s="143"/>
      <c r="F42" s="142"/>
      <c r="G42" s="192"/>
      <c r="H42" s="142"/>
      <c r="I42" s="142"/>
      <c r="J42" s="142"/>
      <c r="K42" s="142"/>
      <c r="L42" s="142"/>
    </row>
    <row r="43" spans="1:12" ht="20.45" customHeight="1" x14ac:dyDescent="0.25">
      <c r="A43" s="129"/>
      <c r="B43" s="130"/>
      <c r="C43" s="127"/>
      <c r="D43" s="130"/>
      <c r="E43" s="130"/>
      <c r="F43" s="130"/>
      <c r="G43" s="130"/>
      <c r="H43" s="130"/>
      <c r="I43" s="130"/>
      <c r="J43" s="131"/>
      <c r="K43" s="131"/>
      <c r="L43" s="131"/>
    </row>
    <row r="44" spans="1:12" ht="6.75" customHeight="1" x14ac:dyDescent="0.2">
      <c r="A44" s="129"/>
      <c r="C44" s="129"/>
      <c r="D44" s="142"/>
      <c r="E44" s="143"/>
      <c r="F44" s="142"/>
      <c r="G44" s="192"/>
      <c r="H44" s="142"/>
      <c r="I44" s="142"/>
      <c r="J44" s="131"/>
      <c r="K44" s="131"/>
      <c r="L44" s="131"/>
    </row>
    <row r="45" spans="1:12" x14ac:dyDescent="0.2">
      <c r="A45" s="129"/>
      <c r="B45" s="210"/>
      <c r="C45" s="210"/>
      <c r="D45" s="132"/>
      <c r="E45" s="132"/>
      <c r="F45" s="132"/>
      <c r="G45" s="132"/>
      <c r="H45" s="132"/>
      <c r="I45" s="132"/>
      <c r="J45" s="133"/>
      <c r="K45" s="133"/>
      <c r="L45" s="133"/>
    </row>
    <row r="46" spans="1:12" ht="7.5" customHeight="1" x14ac:dyDescent="0.2">
      <c r="A46" s="129"/>
      <c r="C46" s="129"/>
      <c r="D46" s="129"/>
      <c r="E46" s="129"/>
      <c r="F46" s="129"/>
      <c r="G46" s="129"/>
      <c r="H46" s="129"/>
      <c r="I46" s="129"/>
      <c r="J46" s="133"/>
      <c r="K46" s="133"/>
      <c r="L46" s="133"/>
    </row>
    <row r="47" spans="1:12" ht="21" customHeight="1" x14ac:dyDescent="0.2">
      <c r="A47" s="129"/>
      <c r="B47" s="206"/>
      <c r="C47" s="206"/>
      <c r="D47" s="206"/>
      <c r="E47" s="206"/>
      <c r="F47" s="206"/>
      <c r="G47" s="206"/>
      <c r="H47" s="206"/>
      <c r="I47" s="206"/>
      <c r="J47" s="206"/>
      <c r="K47" s="142"/>
      <c r="L47" s="142"/>
    </row>
    <row r="48" spans="1:12" x14ac:dyDescent="0.2">
      <c r="A48" s="129"/>
      <c r="B48" s="134"/>
      <c r="C48" s="135"/>
      <c r="D48" s="129"/>
      <c r="E48" s="129"/>
      <c r="F48" s="129"/>
      <c r="G48" s="129"/>
      <c r="H48" s="129"/>
      <c r="I48" s="129"/>
      <c r="J48" s="133"/>
      <c r="K48" s="133"/>
      <c r="L48" s="133"/>
    </row>
    <row r="49" spans="1:12" x14ac:dyDescent="0.2">
      <c r="A49" s="129"/>
      <c r="B49" s="206"/>
      <c r="C49" s="206"/>
      <c r="D49" s="206"/>
      <c r="E49" s="206"/>
      <c r="F49" s="206"/>
      <c r="G49" s="206"/>
      <c r="H49" s="206"/>
      <c r="I49" s="206"/>
      <c r="J49" s="206"/>
      <c r="K49" s="142"/>
      <c r="L49" s="142"/>
    </row>
    <row r="50" spans="1:12" x14ac:dyDescent="0.2">
      <c r="A50" s="129"/>
      <c r="B50" s="142"/>
      <c r="C50" s="127"/>
      <c r="D50" s="129"/>
      <c r="E50" s="129"/>
      <c r="F50" s="129"/>
      <c r="G50" s="129"/>
      <c r="H50" s="129"/>
      <c r="I50" s="129"/>
      <c r="J50" s="133"/>
      <c r="K50" s="133"/>
      <c r="L50" s="133"/>
    </row>
    <row r="51" spans="1:12" x14ac:dyDescent="0.2">
      <c r="A51" s="129"/>
      <c r="B51" s="129"/>
      <c r="C51" s="129"/>
      <c r="D51" s="129"/>
      <c r="E51" s="129"/>
      <c r="F51" s="129"/>
      <c r="G51" s="129"/>
      <c r="H51" s="129"/>
      <c r="I51" s="129"/>
      <c r="J51" s="133"/>
      <c r="K51" s="133"/>
      <c r="L51" s="133"/>
    </row>
    <row r="52" spans="1:12" x14ac:dyDescent="0.2">
      <c r="A52" s="115"/>
      <c r="B52" s="206"/>
      <c r="C52" s="207"/>
    </row>
    <row r="53" spans="1:12" s="136" customFormat="1" ht="16.5" x14ac:dyDescent="0.25">
      <c r="B53" s="208"/>
      <c r="C53" s="209"/>
      <c r="J53" s="137"/>
      <c r="K53" s="137"/>
      <c r="L53" s="137"/>
    </row>
    <row r="54" spans="1:12" s="136" customFormat="1" x14ac:dyDescent="0.2">
      <c r="J54" s="137"/>
      <c r="K54" s="137"/>
      <c r="L54" s="137"/>
    </row>
    <row r="55" spans="1:12" s="136" customFormat="1" x14ac:dyDescent="0.2">
      <c r="J55" s="137"/>
      <c r="K55" s="137"/>
      <c r="L55" s="137"/>
    </row>
    <row r="56" spans="1:12" s="136" customFormat="1" x14ac:dyDescent="0.2">
      <c r="J56" s="137"/>
      <c r="K56" s="137"/>
      <c r="L56" s="137"/>
    </row>
    <row r="57" spans="1:12" s="136" customFormat="1" x14ac:dyDescent="0.2">
      <c r="J57" s="137"/>
      <c r="K57" s="137"/>
      <c r="L57" s="137"/>
    </row>
  </sheetData>
  <mergeCells count="13">
    <mergeCell ref="B52:C52"/>
    <mergeCell ref="B53:C53"/>
    <mergeCell ref="B45:C45"/>
    <mergeCell ref="B47:C47"/>
    <mergeCell ref="D47:J47"/>
    <mergeCell ref="B49:C49"/>
    <mergeCell ref="D49:J49"/>
    <mergeCell ref="A39:J39"/>
    <mergeCell ref="A2:J2"/>
    <mergeCell ref="A3:J3"/>
    <mergeCell ref="A4:J4"/>
    <mergeCell ref="A5:J5"/>
    <mergeCell ref="A6:J6"/>
  </mergeCells>
  <printOptions horizontalCentered="1"/>
  <pageMargins left="0.19685039370078741" right="0.15748031496062992" top="0.19685039370078741" bottom="0" header="0.23622047244094491" footer="0.15748031496062992"/>
  <pageSetup paperSize="9" scale="70" fitToHeight="3" orientation="landscape" r:id="rId1"/>
  <headerFooter alignWithMargins="0">
    <oddFooter>&amp;R&amp;P</oddFooter>
  </headerFooter>
  <rowBreaks count="1" manualBreakCount="1">
    <brk id="3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8"/>
  <sheetViews>
    <sheetView tabSelected="1" view="pageBreakPreview" topLeftCell="A4" zoomScaleNormal="90" zoomScaleSheetLayoutView="100" workbookViewId="0">
      <pane ySplit="5" topLeftCell="A9" activePane="bottomLeft" state="frozen"/>
      <selection activeCell="S14" sqref="S14"/>
      <selection pane="bottomLeft" activeCell="D12" sqref="D12"/>
    </sheetView>
  </sheetViews>
  <sheetFormatPr defaultRowHeight="12.75" x14ac:dyDescent="0.2"/>
  <cols>
    <col min="1" max="1" width="6.42578125" style="138" customWidth="1"/>
    <col min="2" max="2" width="31.28515625" style="115" customWidth="1"/>
    <col min="3" max="3" width="62" style="115" customWidth="1"/>
    <col min="4" max="4" width="32.140625" style="115" customWidth="1"/>
    <col min="5" max="5" width="22.140625" style="128" customWidth="1"/>
    <col min="6" max="16384" width="9.140625" style="115"/>
  </cols>
  <sheetData>
    <row r="1" spans="1:6" s="114" customFormat="1" ht="16.899999999999999" customHeight="1" x14ac:dyDescent="0.25">
      <c r="A1" s="112"/>
      <c r="B1" s="112"/>
      <c r="C1" s="112"/>
      <c r="D1" s="112"/>
      <c r="E1" s="113"/>
    </row>
    <row r="2" spans="1:6" ht="16.5" x14ac:dyDescent="0.25">
      <c r="A2" s="204" t="s">
        <v>198</v>
      </c>
      <c r="B2" s="204"/>
      <c r="C2" s="204"/>
      <c r="D2" s="204"/>
      <c r="E2" s="204"/>
    </row>
    <row r="3" spans="1:6" ht="16.5" x14ac:dyDescent="0.25">
      <c r="A3" s="204" t="s">
        <v>134</v>
      </c>
      <c r="B3" s="204"/>
      <c r="C3" s="204"/>
      <c r="D3" s="204"/>
      <c r="E3" s="204"/>
    </row>
    <row r="4" spans="1:6" s="116" customFormat="1" ht="48.75" hidden="1" customHeight="1" x14ac:dyDescent="0.2">
      <c r="A4" s="205" t="s">
        <v>205</v>
      </c>
      <c r="B4" s="205"/>
      <c r="C4" s="205"/>
      <c r="D4" s="205"/>
      <c r="E4" s="205"/>
    </row>
    <row r="5" spans="1:6" s="116" customFormat="1" ht="22.15" hidden="1" customHeight="1" x14ac:dyDescent="0.2">
      <c r="A5" s="205" t="s">
        <v>204</v>
      </c>
      <c r="B5" s="205"/>
      <c r="C5" s="205"/>
      <c r="D5" s="205"/>
      <c r="E5" s="205"/>
    </row>
    <row r="6" spans="1:6" s="116" customFormat="1" ht="22.15" hidden="1" customHeight="1" x14ac:dyDescent="0.2">
      <c r="A6" s="205" t="s">
        <v>197</v>
      </c>
      <c r="B6" s="205"/>
      <c r="C6" s="205"/>
      <c r="D6" s="205"/>
      <c r="E6" s="205"/>
    </row>
    <row r="7" spans="1:6" hidden="1" x14ac:dyDescent="0.2"/>
    <row r="8" spans="1:6" s="117" customFormat="1" ht="42.75" x14ac:dyDescent="0.2">
      <c r="A8" s="191" t="s">
        <v>136</v>
      </c>
      <c r="B8" s="191" t="s">
        <v>196</v>
      </c>
      <c r="C8" s="191" t="s">
        <v>195</v>
      </c>
      <c r="D8" s="191" t="s">
        <v>194</v>
      </c>
      <c r="E8" s="157" t="s">
        <v>193</v>
      </c>
    </row>
    <row r="9" spans="1:6" s="117" customFormat="1" ht="21" customHeight="1" x14ac:dyDescent="0.2">
      <c r="A9" s="211"/>
      <c r="B9" s="212"/>
      <c r="C9" s="212"/>
      <c r="D9" s="212"/>
      <c r="E9" s="213"/>
    </row>
    <row r="10" spans="1:6" s="118" customFormat="1" ht="105.75" customHeight="1" x14ac:dyDescent="0.2">
      <c r="A10" s="147">
        <v>1</v>
      </c>
      <c r="B10" s="148" t="s">
        <v>192</v>
      </c>
      <c r="C10" s="149" t="s">
        <v>309</v>
      </c>
      <c r="D10" s="165" t="s">
        <v>306</v>
      </c>
      <c r="E10" s="150">
        <f>(237.27+0.77*135)*0.7</f>
        <v>238.85400000000001</v>
      </c>
    </row>
    <row r="11" spans="1:6" s="118" customFormat="1" ht="125.25" customHeight="1" x14ac:dyDescent="0.2">
      <c r="A11" s="147">
        <f>A10+1</f>
        <v>2</v>
      </c>
      <c r="B11" s="148" t="s">
        <v>285</v>
      </c>
      <c r="C11" s="148" t="s">
        <v>323</v>
      </c>
      <c r="D11" s="165" t="s">
        <v>307</v>
      </c>
      <c r="E11" s="150">
        <f>(357.32+0.66*78.74)*0.32*0.7</f>
        <v>91.680601600000003</v>
      </c>
    </row>
    <row r="12" spans="1:6" ht="123" customHeight="1" x14ac:dyDescent="0.2">
      <c r="A12" s="147">
        <f t="shared" ref="A12:A13" si="0">A11+1</f>
        <v>3</v>
      </c>
      <c r="B12" s="148" t="s">
        <v>191</v>
      </c>
      <c r="C12" s="148" t="s">
        <v>317</v>
      </c>
      <c r="D12" s="165" t="s">
        <v>308</v>
      </c>
      <c r="E12" s="150">
        <f>(143.31+2.94*10)*0.32*0.7</f>
        <v>38.687039999999996</v>
      </c>
    </row>
    <row r="13" spans="1:6" ht="104.25" customHeight="1" x14ac:dyDescent="0.2">
      <c r="A13" s="147">
        <f t="shared" si="0"/>
        <v>4</v>
      </c>
      <c r="B13" s="148" t="s">
        <v>283</v>
      </c>
      <c r="C13" s="151" t="s">
        <v>324</v>
      </c>
      <c r="D13" s="166" t="s">
        <v>286</v>
      </c>
      <c r="E13" s="150">
        <f>(391.42+32.89*1)*0.35*0.2</f>
        <v>29.701700000000002</v>
      </c>
    </row>
    <row r="14" spans="1:6" ht="202.5" customHeight="1" x14ac:dyDescent="0.2">
      <c r="A14" s="147">
        <v>5</v>
      </c>
      <c r="B14" s="148" t="s">
        <v>190</v>
      </c>
      <c r="C14" s="148" t="s">
        <v>289</v>
      </c>
      <c r="D14" s="165" t="s">
        <v>284</v>
      </c>
      <c r="E14" s="150">
        <f>ROUND(30.5*1*1.04*1.2*1*0.9*1,2)</f>
        <v>34.26</v>
      </c>
    </row>
    <row r="15" spans="1:6" ht="144" customHeight="1" x14ac:dyDescent="0.2">
      <c r="A15" s="147">
        <v>6</v>
      </c>
      <c r="B15" s="195" t="s">
        <v>290</v>
      </c>
      <c r="C15" s="198" t="s">
        <v>292</v>
      </c>
      <c r="D15" s="196" t="s">
        <v>291</v>
      </c>
      <c r="E15" s="202">
        <f>(7+9.87*0.3)*1.1</f>
        <v>10.957100000000001</v>
      </c>
      <c r="F15" s="201" t="e">
        <f>E15-#REF!</f>
        <v>#REF!</v>
      </c>
    </row>
    <row r="16" spans="1:6" ht="135.75" customHeight="1" x14ac:dyDescent="0.2">
      <c r="A16" s="147">
        <v>7</v>
      </c>
      <c r="B16" s="195" t="s">
        <v>293</v>
      </c>
      <c r="C16" s="197" t="s">
        <v>295</v>
      </c>
      <c r="D16" s="196" t="s">
        <v>294</v>
      </c>
      <c r="E16" s="202">
        <f>(15.05+14.48*0.3)*1.1</f>
        <v>21.333400000000005</v>
      </c>
      <c r="F16" s="201" t="e">
        <f>E16-#REF!</f>
        <v>#REF!</v>
      </c>
    </row>
    <row r="17" spans="1:6" ht="135.75" customHeight="1" x14ac:dyDescent="0.2">
      <c r="A17" s="147">
        <v>8</v>
      </c>
      <c r="B17" s="195" t="s">
        <v>296</v>
      </c>
      <c r="C17" s="195" t="s">
        <v>297</v>
      </c>
      <c r="D17" s="196" t="s">
        <v>294</v>
      </c>
      <c r="E17" s="202">
        <f>(15.05+14.48*0.3)*1.1</f>
        <v>21.333400000000005</v>
      </c>
      <c r="F17" s="201" t="e">
        <f>E17-#REF!</f>
        <v>#REF!</v>
      </c>
    </row>
    <row r="18" spans="1:6" ht="135.75" customHeight="1" x14ac:dyDescent="0.2">
      <c r="A18" s="147">
        <v>9</v>
      </c>
      <c r="B18" s="195" t="s">
        <v>299</v>
      </c>
      <c r="C18" s="195" t="s">
        <v>301</v>
      </c>
      <c r="D18" s="196" t="s">
        <v>300</v>
      </c>
      <c r="E18" s="202">
        <f>(7.76+0.04*300)</f>
        <v>19.759999999999998</v>
      </c>
      <c r="F18" s="201" t="e">
        <f>E18-#REF!</f>
        <v>#REF!</v>
      </c>
    </row>
    <row r="19" spans="1:6" s="119" customFormat="1" ht="42.75" customHeight="1" x14ac:dyDescent="0.2">
      <c r="A19" s="147">
        <v>10</v>
      </c>
      <c r="B19" s="152" t="s">
        <v>189</v>
      </c>
      <c r="C19" s="153"/>
      <c r="D19" s="153"/>
      <c r="E19" s="154">
        <f>SUM(E10:E18)</f>
        <v>506.56724159999999</v>
      </c>
    </row>
    <row r="20" spans="1:6" ht="65.25" customHeight="1" x14ac:dyDescent="0.2">
      <c r="A20" s="147">
        <v>11</v>
      </c>
      <c r="B20" s="152" t="s">
        <v>188</v>
      </c>
      <c r="C20" s="155" t="s">
        <v>210</v>
      </c>
      <c r="D20" s="156" t="s">
        <v>209</v>
      </c>
      <c r="E20" s="157">
        <f>E19*3.31</f>
        <v>1676.737569696</v>
      </c>
    </row>
    <row r="21" spans="1:6" s="116" customFormat="1" ht="53.25" customHeight="1" x14ac:dyDescent="0.2">
      <c r="A21" s="147">
        <v>12</v>
      </c>
      <c r="B21" s="158" t="s">
        <v>187</v>
      </c>
      <c r="C21" s="159" t="s">
        <v>185</v>
      </c>
      <c r="D21" s="167" t="s">
        <v>222</v>
      </c>
      <c r="E21" s="145">
        <v>43.41</v>
      </c>
    </row>
    <row r="22" spans="1:6" s="116" customFormat="1" ht="60.75" customHeight="1" x14ac:dyDescent="0.2">
      <c r="A22" s="147">
        <v>13</v>
      </c>
      <c r="B22" s="158" t="s">
        <v>186</v>
      </c>
      <c r="C22" s="159" t="s">
        <v>185</v>
      </c>
      <c r="D22" s="167" t="s">
        <v>223</v>
      </c>
      <c r="E22" s="145">
        <v>24.74</v>
      </c>
    </row>
    <row r="23" spans="1:6" s="116" customFormat="1" ht="65.25" customHeight="1" x14ac:dyDescent="0.2">
      <c r="A23" s="147">
        <v>14</v>
      </c>
      <c r="B23" s="158" t="s">
        <v>184</v>
      </c>
      <c r="C23" s="159" t="s">
        <v>182</v>
      </c>
      <c r="D23" s="167" t="s">
        <v>224</v>
      </c>
      <c r="E23" s="145">
        <v>256.01</v>
      </c>
    </row>
    <row r="24" spans="1:6" s="116" customFormat="1" ht="63.75" customHeight="1" x14ac:dyDescent="0.2">
      <c r="A24" s="147">
        <v>15</v>
      </c>
      <c r="B24" s="158" t="s">
        <v>183</v>
      </c>
      <c r="C24" s="159" t="s">
        <v>182</v>
      </c>
      <c r="D24" s="167" t="s">
        <v>302</v>
      </c>
      <c r="E24" s="145">
        <v>67.59</v>
      </c>
    </row>
    <row r="25" spans="1:6" s="116" customFormat="1" ht="52.5" customHeight="1" x14ac:dyDescent="0.2">
      <c r="A25" s="147">
        <v>16</v>
      </c>
      <c r="B25" s="158" t="s">
        <v>281</v>
      </c>
      <c r="C25" s="159" t="s">
        <v>203</v>
      </c>
      <c r="D25" s="167" t="s">
        <v>226</v>
      </c>
      <c r="E25" s="145">
        <v>171.61</v>
      </c>
    </row>
    <row r="26" spans="1:6" s="119" customFormat="1" ht="39" customHeight="1" x14ac:dyDescent="0.2">
      <c r="A26" s="147">
        <v>17</v>
      </c>
      <c r="B26" s="152" t="s">
        <v>298</v>
      </c>
      <c r="C26" s="153"/>
      <c r="D26" s="153"/>
      <c r="E26" s="154">
        <f>SUM(E21:E25)</f>
        <v>563.36</v>
      </c>
    </row>
    <row r="27" spans="1:6" s="116" customFormat="1" ht="34.5" customHeight="1" x14ac:dyDescent="0.2">
      <c r="A27" s="147">
        <v>18</v>
      </c>
      <c r="B27" s="158" t="s">
        <v>181</v>
      </c>
      <c r="C27" s="160"/>
      <c r="D27" s="160"/>
      <c r="E27" s="154">
        <f>E20+E26</f>
        <v>2240.0975696959999</v>
      </c>
    </row>
    <row r="28" spans="1:6" s="116" customFormat="1" ht="41.25" customHeight="1" x14ac:dyDescent="0.2">
      <c r="A28" s="147">
        <v>19</v>
      </c>
      <c r="B28" s="158" t="s">
        <v>228</v>
      </c>
      <c r="C28" s="160"/>
      <c r="D28" s="162">
        <v>0.03</v>
      </c>
      <c r="E28" s="161">
        <f>E27*0.1</f>
        <v>224.00975696960001</v>
      </c>
    </row>
    <row r="29" spans="1:6" s="116" customFormat="1" ht="45.75" customHeight="1" x14ac:dyDescent="0.2">
      <c r="A29" s="147">
        <v>20</v>
      </c>
      <c r="B29" s="152" t="s">
        <v>230</v>
      </c>
      <c r="C29" s="153"/>
      <c r="D29" s="163"/>
      <c r="E29" s="154">
        <f>E27+E28</f>
        <v>2464.1073266655999</v>
      </c>
    </row>
    <row r="30" spans="1:6" s="116" customFormat="1" ht="45.75" customHeight="1" x14ac:dyDescent="0.2">
      <c r="A30" s="147">
        <v>21</v>
      </c>
      <c r="B30" s="152" t="s">
        <v>319</v>
      </c>
      <c r="C30" s="153"/>
      <c r="D30" s="162">
        <v>0.02</v>
      </c>
      <c r="E30" s="161">
        <f>E29*0.02</f>
        <v>49.282146533312002</v>
      </c>
    </row>
    <row r="31" spans="1:6" s="116" customFormat="1" ht="45.75" customHeight="1" x14ac:dyDescent="0.2">
      <c r="A31" s="147">
        <v>22</v>
      </c>
      <c r="B31" s="152" t="s">
        <v>320</v>
      </c>
      <c r="C31" s="153" t="s">
        <v>278</v>
      </c>
      <c r="D31" s="162"/>
      <c r="E31" s="154">
        <f>E29+E30</f>
        <v>2513.3894731989117</v>
      </c>
    </row>
    <row r="32" spans="1:6" s="116" customFormat="1" ht="39.75" customHeight="1" x14ac:dyDescent="0.2">
      <c r="A32" s="147">
        <v>23</v>
      </c>
      <c r="B32" s="158" t="s">
        <v>321</v>
      </c>
      <c r="C32" s="153"/>
      <c r="D32" s="168">
        <v>4.1000000000000002E-2</v>
      </c>
      <c r="E32" s="154">
        <f>E31*0.041</f>
        <v>103.04896840115538</v>
      </c>
    </row>
    <row r="33" spans="1:7" s="116" customFormat="1" ht="32.25" customHeight="1" x14ac:dyDescent="0.2">
      <c r="A33" s="147">
        <v>24</v>
      </c>
      <c r="B33" s="152" t="s">
        <v>231</v>
      </c>
      <c r="C33" s="153"/>
      <c r="D33" s="164"/>
      <c r="E33" s="154">
        <f>E31+E32</f>
        <v>2616.4384416000671</v>
      </c>
    </row>
    <row r="34" spans="1:7" s="116" customFormat="1" ht="32.25" customHeight="1" x14ac:dyDescent="0.2">
      <c r="A34" s="147">
        <v>25</v>
      </c>
      <c r="B34" s="158" t="s">
        <v>287</v>
      </c>
      <c r="C34" s="153"/>
      <c r="D34" s="164"/>
      <c r="E34" s="161">
        <v>67.8</v>
      </c>
    </row>
    <row r="35" spans="1:7" s="116" customFormat="1" ht="32.25" customHeight="1" x14ac:dyDescent="0.2">
      <c r="A35" s="147">
        <v>26</v>
      </c>
      <c r="B35" s="152" t="s">
        <v>288</v>
      </c>
      <c r="C35" s="153"/>
      <c r="D35" s="164"/>
      <c r="E35" s="154">
        <f>E33+E34</f>
        <v>2684.2384416000673</v>
      </c>
    </row>
    <row r="36" spans="1:7" s="116" customFormat="1" ht="30.75" customHeight="1" x14ac:dyDescent="0.2">
      <c r="A36" s="147">
        <v>27</v>
      </c>
      <c r="B36" s="160" t="s">
        <v>180</v>
      </c>
      <c r="C36" s="160"/>
      <c r="D36" s="160"/>
      <c r="E36" s="161">
        <f>E35*0.18</f>
        <v>483.16291948801211</v>
      </c>
    </row>
    <row r="37" spans="1:7" s="116" customFormat="1" ht="34.5" customHeight="1" x14ac:dyDescent="0.2">
      <c r="A37" s="147">
        <v>28</v>
      </c>
      <c r="B37" s="152" t="s">
        <v>179</v>
      </c>
      <c r="C37" s="153"/>
      <c r="D37" s="153"/>
      <c r="E37" s="154">
        <f>E35+E36</f>
        <v>3167.4013610880793</v>
      </c>
      <c r="F37" s="200" t="e">
        <f>E37-#REF!</f>
        <v>#REF!</v>
      </c>
      <c r="G37" s="200"/>
    </row>
    <row r="38" spans="1:7" s="116" customFormat="1" ht="28.15" customHeight="1" x14ac:dyDescent="0.2">
      <c r="A38" s="121"/>
      <c r="B38" s="122"/>
      <c r="C38" s="120"/>
      <c r="D38" s="120"/>
      <c r="E38" s="123"/>
    </row>
    <row r="39" spans="1:7" s="116" customFormat="1" ht="31.9" customHeight="1" x14ac:dyDescent="0.2">
      <c r="A39" s="203"/>
      <c r="B39" s="203"/>
      <c r="C39" s="203"/>
      <c r="D39" s="203"/>
      <c r="E39" s="203"/>
    </row>
    <row r="40" spans="1:7" s="116" customFormat="1" ht="12.75" customHeight="1" x14ac:dyDescent="0.2">
      <c r="B40" s="124"/>
      <c r="C40" s="124"/>
      <c r="D40" s="124"/>
      <c r="E40" s="124"/>
    </row>
    <row r="41" spans="1:7" x14ac:dyDescent="0.2">
      <c r="A41" s="129"/>
      <c r="B41" s="126"/>
      <c r="C41" s="127"/>
      <c r="D41" s="129"/>
      <c r="E41" s="133"/>
    </row>
    <row r="42" spans="1:7" x14ac:dyDescent="0.2">
      <c r="A42" s="129"/>
      <c r="B42" s="129"/>
      <c r="C42" s="129"/>
      <c r="D42" s="129"/>
      <c r="E42" s="133"/>
    </row>
    <row r="43" spans="1:7" x14ac:dyDescent="0.2">
      <c r="A43" s="115"/>
      <c r="B43" s="206"/>
      <c r="C43" s="207"/>
    </row>
    <row r="44" spans="1:7" s="136" customFormat="1" ht="16.5" x14ac:dyDescent="0.25">
      <c r="B44" s="208"/>
      <c r="C44" s="209"/>
      <c r="E44" s="137"/>
    </row>
    <row r="45" spans="1:7" s="136" customFormat="1" x14ac:dyDescent="0.2">
      <c r="E45" s="137"/>
    </row>
    <row r="46" spans="1:7" s="136" customFormat="1" x14ac:dyDescent="0.2">
      <c r="E46" s="137"/>
    </row>
    <row r="47" spans="1:7" s="136" customFormat="1" x14ac:dyDescent="0.2">
      <c r="E47" s="137"/>
    </row>
    <row r="48" spans="1:7" s="136" customFormat="1" x14ac:dyDescent="0.2">
      <c r="E48" s="137"/>
    </row>
  </sheetData>
  <mergeCells count="9">
    <mergeCell ref="A39:E39"/>
    <mergeCell ref="B43:C43"/>
    <mergeCell ref="B44:C44"/>
    <mergeCell ref="A9:E9"/>
    <mergeCell ref="A2:E2"/>
    <mergeCell ref="A3:E3"/>
    <mergeCell ref="A4:E4"/>
    <mergeCell ref="A5:E5"/>
    <mergeCell ref="A6:E6"/>
  </mergeCells>
  <printOptions horizontalCentered="1"/>
  <pageMargins left="0.19685039370078741" right="0.15748031496062992" top="0.19685039370078741" bottom="0" header="0.23622047244094491" footer="0.15748031496062992"/>
  <pageSetup paperSize="9" scale="70" fitToHeight="3" orientation="landscape" r:id="rId1"/>
  <headerFooter alignWithMargins="0">
    <oddFooter>&amp;R&amp;P</oddFooter>
  </headerFooter>
  <rowBreaks count="1" manualBreakCount="1">
    <brk id="3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5"/>
  <sheetViews>
    <sheetView view="pageBreakPreview" topLeftCell="A10" zoomScale="110" zoomScaleSheetLayoutView="110" workbookViewId="0">
      <selection activeCell="G30" sqref="G30"/>
    </sheetView>
  </sheetViews>
  <sheetFormatPr defaultColWidth="8.85546875" defaultRowHeight="12.75" x14ac:dyDescent="0.2"/>
  <cols>
    <col min="1" max="1" width="4.42578125" style="44" customWidth="1"/>
    <col min="2" max="2" width="37.7109375" style="44" customWidth="1"/>
    <col min="3" max="3" width="5.85546875" style="44" customWidth="1"/>
    <col min="4" max="4" width="11.28515625" style="44" bestFit="1" customWidth="1"/>
    <col min="5" max="5" width="10.140625" style="44" customWidth="1"/>
    <col min="6" max="6" width="14.7109375" style="44" customWidth="1"/>
    <col min="7" max="7" width="11.7109375" style="44" bestFit="1" customWidth="1"/>
    <col min="8" max="16384" width="8.85546875" style="44"/>
  </cols>
  <sheetData>
    <row r="1" spans="1:13" s="1" customFormat="1" ht="15.75" x14ac:dyDescent="0.2">
      <c r="C1" s="217"/>
      <c r="D1" s="218"/>
      <c r="E1" s="218"/>
      <c r="F1" s="218"/>
      <c r="G1" s="218"/>
    </row>
    <row r="2" spans="1:13" s="60" customFormat="1" ht="15.75" x14ac:dyDescent="0.25">
      <c r="C2" s="61"/>
      <c r="D2" s="62"/>
      <c r="E2" s="62"/>
    </row>
    <row r="3" spans="1:13" s="60" customFormat="1" ht="15.75" x14ac:dyDescent="0.25">
      <c r="A3" s="219"/>
      <c r="B3" s="220"/>
      <c r="C3" s="220"/>
      <c r="D3" s="220"/>
      <c r="E3" s="220"/>
      <c r="F3" s="220"/>
      <c r="G3" s="220"/>
    </row>
    <row r="4" spans="1:13" s="60" customFormat="1" ht="15.75" x14ac:dyDescent="0.25">
      <c r="A4" s="219" t="s">
        <v>255</v>
      </c>
      <c r="B4" s="220"/>
      <c r="C4" s="220"/>
      <c r="D4" s="220"/>
      <c r="E4" s="220"/>
      <c r="F4" s="220"/>
      <c r="G4" s="220"/>
    </row>
    <row r="5" spans="1:13" s="60" customFormat="1" ht="30" customHeight="1" x14ac:dyDescent="0.25">
      <c r="A5" s="221" t="s">
        <v>135</v>
      </c>
      <c r="B5" s="221"/>
      <c r="C5" s="221"/>
      <c r="D5" s="221"/>
      <c r="E5" s="221"/>
      <c r="F5" s="221"/>
      <c r="G5" s="221"/>
    </row>
    <row r="6" spans="1:13" s="60" customFormat="1" ht="52.5" customHeight="1" x14ac:dyDescent="0.25">
      <c r="A6" s="222" t="s">
        <v>187</v>
      </c>
      <c r="B6" s="222"/>
      <c r="C6" s="222"/>
      <c r="D6" s="222"/>
      <c r="E6" s="222"/>
      <c r="F6" s="222"/>
      <c r="G6" s="222"/>
      <c r="H6" s="63"/>
      <c r="I6" s="63"/>
      <c r="J6" s="63"/>
      <c r="K6" s="63"/>
      <c r="L6" s="63"/>
      <c r="M6" s="63"/>
    </row>
    <row r="7" spans="1:13" s="60" customFormat="1" ht="15.75" x14ac:dyDescent="0.25">
      <c r="B7" s="223"/>
      <c r="C7" s="223"/>
      <c r="D7" s="223"/>
      <c r="E7" s="223"/>
    </row>
    <row r="8" spans="1:13" s="43" customFormat="1" ht="15" x14ac:dyDescent="0.25">
      <c r="A8" s="64" t="s">
        <v>254</v>
      </c>
      <c r="B8" s="64"/>
      <c r="C8" s="64"/>
      <c r="D8" s="64"/>
      <c r="E8" s="65"/>
      <c r="F8" s="65"/>
      <c r="G8" s="65"/>
      <c r="H8" s="65"/>
      <c r="I8" s="65"/>
      <c r="J8" s="65"/>
      <c r="K8" s="65"/>
    </row>
    <row r="9" spans="1:13" s="43" customFormat="1" ht="15" x14ac:dyDescent="0.25"/>
    <row r="10" spans="1:13" s="43" customFormat="1" ht="15" x14ac:dyDescent="0.25">
      <c r="A10" s="66" t="s">
        <v>273</v>
      </c>
      <c r="B10" s="66"/>
      <c r="C10" s="66"/>
      <c r="D10" s="66"/>
      <c r="E10" s="65"/>
      <c r="F10" s="65"/>
      <c r="G10" s="65"/>
      <c r="H10" s="65"/>
      <c r="I10" s="65"/>
      <c r="J10" s="65"/>
      <c r="K10" s="65"/>
    </row>
    <row r="11" spans="1:13" s="60" customFormat="1" ht="15.75" x14ac:dyDescent="0.25">
      <c r="A11" s="67"/>
      <c r="B11" s="67"/>
      <c r="C11" s="67"/>
      <c r="D11" s="67"/>
      <c r="E11" s="63"/>
      <c r="F11" s="63"/>
      <c r="G11" s="63"/>
      <c r="H11" s="63"/>
      <c r="I11" s="63"/>
      <c r="J11" s="63"/>
      <c r="K11" s="63"/>
    </row>
    <row r="12" spans="1:13" x14ac:dyDescent="0.2">
      <c r="A12" s="76" t="s">
        <v>136</v>
      </c>
      <c r="B12" s="76" t="s">
        <v>137</v>
      </c>
      <c r="C12" s="224" t="s">
        <v>138</v>
      </c>
      <c r="D12" s="225"/>
      <c r="E12" s="68" t="s">
        <v>139</v>
      </c>
      <c r="F12" s="76" t="s">
        <v>140</v>
      </c>
      <c r="G12" s="100" t="s">
        <v>141</v>
      </c>
    </row>
    <row r="13" spans="1:13" x14ac:dyDescent="0.2">
      <c r="A13" s="101" t="s">
        <v>142</v>
      </c>
      <c r="B13" s="101" t="s">
        <v>143</v>
      </c>
      <c r="C13" s="70" t="s">
        <v>144</v>
      </c>
      <c r="D13" s="71" t="s">
        <v>145</v>
      </c>
      <c r="E13" s="69" t="s">
        <v>146</v>
      </c>
      <c r="F13" s="101" t="s">
        <v>147</v>
      </c>
      <c r="G13" s="102" t="s">
        <v>148</v>
      </c>
    </row>
    <row r="14" spans="1:13" x14ac:dyDescent="0.2">
      <c r="A14" s="73"/>
      <c r="B14" s="73"/>
      <c r="C14" s="73"/>
      <c r="D14" s="74"/>
      <c r="E14" s="72" t="s">
        <v>149</v>
      </c>
      <c r="F14" s="73" t="s">
        <v>150</v>
      </c>
      <c r="G14" s="103" t="s">
        <v>169</v>
      </c>
    </row>
    <row r="15" spans="1:13" s="77" customFormat="1" x14ac:dyDescent="0.2">
      <c r="A15" s="75">
        <v>1</v>
      </c>
      <c r="B15" s="76">
        <v>2</v>
      </c>
      <c r="C15" s="75">
        <v>3</v>
      </c>
      <c r="D15" s="75">
        <v>4</v>
      </c>
      <c r="E15" s="75">
        <v>5</v>
      </c>
      <c r="F15" s="75">
        <v>6</v>
      </c>
      <c r="G15" s="75">
        <v>7</v>
      </c>
    </row>
    <row r="16" spans="1:13" s="84" customFormat="1" ht="45" x14ac:dyDescent="0.2">
      <c r="A16" s="111">
        <v>1</v>
      </c>
      <c r="B16" s="111" t="s">
        <v>178</v>
      </c>
      <c r="C16" s="82"/>
      <c r="D16" s="110"/>
      <c r="E16" s="82"/>
      <c r="F16" s="83"/>
      <c r="G16" s="83"/>
    </row>
    <row r="17" spans="1:7" s="91" customFormat="1" ht="30" x14ac:dyDescent="0.25">
      <c r="A17" s="109"/>
      <c r="B17" s="106" t="s">
        <v>153</v>
      </c>
      <c r="C17" s="89">
        <v>1</v>
      </c>
      <c r="D17" s="88" t="s">
        <v>154</v>
      </c>
      <c r="E17" s="89">
        <v>1</v>
      </c>
      <c r="F17" s="90">
        <v>3636.36</v>
      </c>
      <c r="G17" s="90">
        <f t="shared" ref="G17:G22" si="0">C17*E17*F17</f>
        <v>3636.36</v>
      </c>
    </row>
    <row r="18" spans="1:7" s="91" customFormat="1" ht="30" x14ac:dyDescent="0.25">
      <c r="A18" s="107"/>
      <c r="B18" s="106" t="s">
        <v>156</v>
      </c>
      <c r="C18" s="89">
        <v>1</v>
      </c>
      <c r="D18" s="88" t="s">
        <v>157</v>
      </c>
      <c r="E18" s="89">
        <v>1</v>
      </c>
      <c r="F18" s="92">
        <v>3538.08</v>
      </c>
      <c r="G18" s="90">
        <f t="shared" si="0"/>
        <v>3538.08</v>
      </c>
    </row>
    <row r="19" spans="1:7" s="91" customFormat="1" ht="25.5" x14ac:dyDescent="0.25">
      <c r="A19" s="107"/>
      <c r="B19" s="106" t="s">
        <v>177</v>
      </c>
      <c r="C19" s="89">
        <v>1</v>
      </c>
      <c r="D19" s="88" t="s">
        <v>157</v>
      </c>
      <c r="E19" s="89">
        <v>0.5</v>
      </c>
      <c r="F19" s="92">
        <f>F18</f>
        <v>3538.08</v>
      </c>
      <c r="G19" s="90">
        <f t="shared" si="0"/>
        <v>1769.04</v>
      </c>
    </row>
    <row r="20" spans="1:7" s="43" customFormat="1" ht="30" x14ac:dyDescent="0.25">
      <c r="A20" s="107"/>
      <c r="B20" s="108" t="s">
        <v>176</v>
      </c>
      <c r="C20" s="89">
        <v>1</v>
      </c>
      <c r="D20" s="88" t="s">
        <v>157</v>
      </c>
      <c r="E20" s="89">
        <v>1</v>
      </c>
      <c r="F20" s="92">
        <f>F18</f>
        <v>3538.08</v>
      </c>
      <c r="G20" s="90">
        <f t="shared" si="0"/>
        <v>3538.08</v>
      </c>
    </row>
    <row r="21" spans="1:7" s="91" customFormat="1" ht="102" customHeight="1" x14ac:dyDescent="0.25">
      <c r="A21" s="107"/>
      <c r="B21" s="86" t="s">
        <v>175</v>
      </c>
      <c r="C21" s="89">
        <v>1</v>
      </c>
      <c r="D21" s="88" t="s">
        <v>174</v>
      </c>
      <c r="E21" s="89">
        <v>3</v>
      </c>
      <c r="F21" s="92">
        <v>2995.34</v>
      </c>
      <c r="G21" s="90">
        <f t="shared" si="0"/>
        <v>8986.02</v>
      </c>
    </row>
    <row r="22" spans="1:7" s="91" customFormat="1" ht="30" x14ac:dyDescent="0.2">
      <c r="A22" s="89">
        <v>2</v>
      </c>
      <c r="B22" s="106" t="s">
        <v>173</v>
      </c>
      <c r="C22" s="89">
        <v>1</v>
      </c>
      <c r="D22" s="88" t="s">
        <v>157</v>
      </c>
      <c r="E22" s="89">
        <v>1</v>
      </c>
      <c r="F22" s="92">
        <v>3538.08</v>
      </c>
      <c r="G22" s="90">
        <f t="shared" si="0"/>
        <v>3538.08</v>
      </c>
    </row>
    <row r="23" spans="1:7" s="43" customFormat="1" ht="15" x14ac:dyDescent="0.25">
      <c r="B23" s="43" t="s">
        <v>159</v>
      </c>
      <c r="G23" s="93">
        <f>SUM(G16:G22)</f>
        <v>25005.660000000003</v>
      </c>
    </row>
    <row r="24" spans="1:7" s="43" customFormat="1" ht="15" x14ac:dyDescent="0.25">
      <c r="B24" s="43" t="s">
        <v>160</v>
      </c>
      <c r="G24" s="93" t="s">
        <v>161</v>
      </c>
    </row>
    <row r="25" spans="1:7" s="43" customFormat="1" ht="15" x14ac:dyDescent="0.25">
      <c r="B25" s="43" t="s">
        <v>162</v>
      </c>
      <c r="G25" s="93">
        <f>G23*0.55</f>
        <v>13753.113000000003</v>
      </c>
    </row>
    <row r="26" spans="1:7" s="43" customFormat="1" ht="15" x14ac:dyDescent="0.25">
      <c r="B26" s="105" t="s">
        <v>172</v>
      </c>
      <c r="G26" s="93">
        <f>SUM(G23:G25)</f>
        <v>38758.773000000008</v>
      </c>
    </row>
    <row r="27" spans="1:7" s="43" customFormat="1" ht="15" x14ac:dyDescent="0.25">
      <c r="B27" s="43" t="s">
        <v>164</v>
      </c>
      <c r="G27" s="93">
        <f>G26*0.12</f>
        <v>4651.0527600000005</v>
      </c>
    </row>
    <row r="28" spans="1:7" s="95" customFormat="1" ht="14.25" x14ac:dyDescent="0.2">
      <c r="B28" s="95" t="s">
        <v>165</v>
      </c>
      <c r="C28" s="214"/>
      <c r="D28" s="214"/>
      <c r="E28" s="214"/>
      <c r="F28" s="214"/>
      <c r="G28" s="96">
        <f>G26+G27</f>
        <v>43409.825760000007</v>
      </c>
    </row>
    <row r="29" spans="1:7" s="91" customFormat="1" ht="15" x14ac:dyDescent="0.2">
      <c r="B29" s="91" t="s">
        <v>166</v>
      </c>
      <c r="C29" s="97"/>
      <c r="D29" s="97"/>
      <c r="E29" s="97"/>
      <c r="F29" s="97"/>
      <c r="G29" s="98">
        <f>G28*0.18</f>
        <v>7813.7686368000013</v>
      </c>
    </row>
    <row r="30" spans="1:7" s="95" customFormat="1" ht="14.25" x14ac:dyDescent="0.2">
      <c r="B30" s="95" t="s">
        <v>167</v>
      </c>
      <c r="C30" s="99"/>
      <c r="D30" s="99"/>
      <c r="E30" s="99"/>
      <c r="F30" s="99"/>
      <c r="G30" s="96">
        <f>G28+G29</f>
        <v>51223.594396800007</v>
      </c>
    </row>
    <row r="31" spans="1:7" s="43" customFormat="1" ht="15" x14ac:dyDescent="0.25"/>
    <row r="32" spans="1:7" s="41" customFormat="1" ht="15.75" customHeight="1" x14ac:dyDescent="0.25">
      <c r="A32" s="215"/>
      <c r="B32" s="215"/>
      <c r="C32" s="215"/>
      <c r="D32" s="104"/>
      <c r="E32" s="39"/>
      <c r="F32" s="40"/>
      <c r="G32" s="40"/>
    </row>
    <row r="33" spans="1:7" s="41" customFormat="1" ht="13.9" customHeight="1" x14ac:dyDescent="0.25">
      <c r="A33" s="216" t="s">
        <v>53</v>
      </c>
      <c r="B33" s="216"/>
      <c r="C33" s="216"/>
      <c r="D33" s="38"/>
      <c r="E33" s="39"/>
      <c r="F33" s="40"/>
      <c r="G33" s="40"/>
    </row>
    <row r="34" spans="1:7" s="43" customFormat="1" ht="15" x14ac:dyDescent="0.25">
      <c r="A34" s="216"/>
      <c r="B34" s="216"/>
      <c r="C34" s="216"/>
      <c r="D34" s="40"/>
      <c r="E34" s="42"/>
      <c r="F34" s="40"/>
      <c r="G34" s="40"/>
    </row>
    <row r="35" spans="1:7" ht="15" x14ac:dyDescent="0.25">
      <c r="A35" s="216" t="s">
        <v>54</v>
      </c>
      <c r="B35" s="216"/>
      <c r="C35" s="216"/>
      <c r="D35" s="38"/>
      <c r="E35" s="39"/>
      <c r="F35" s="40"/>
      <c r="G35" s="40"/>
    </row>
  </sheetData>
  <mergeCells count="12">
    <mergeCell ref="C28:F28"/>
    <mergeCell ref="A32:C32"/>
    <mergeCell ref="A34:C34"/>
    <mergeCell ref="A35:C35"/>
    <mergeCell ref="C1:G1"/>
    <mergeCell ref="A3:G3"/>
    <mergeCell ref="A4:G4"/>
    <mergeCell ref="A5:G5"/>
    <mergeCell ref="A6:G6"/>
    <mergeCell ref="B7:E7"/>
    <mergeCell ref="A33:C33"/>
    <mergeCell ref="C12:D12"/>
  </mergeCells>
  <printOptions horizontalCentered="1"/>
  <pageMargins left="1.03" right="0.19685039370078741" top="0.4" bottom="0.38" header="0.27" footer="0.19"/>
  <pageSetup paperSize="9" scale="95" orientation="portrait" r:id="rId1"/>
  <headerFooter alignWithMargins="0">
    <oddFooter>&amp;R5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3"/>
  <sheetViews>
    <sheetView view="pageBreakPreview" topLeftCell="A13" zoomScaleSheetLayoutView="100" workbookViewId="0">
      <selection activeCell="A4" sqref="A4:G4"/>
    </sheetView>
  </sheetViews>
  <sheetFormatPr defaultColWidth="8.85546875" defaultRowHeight="12.75" x14ac:dyDescent="0.2"/>
  <cols>
    <col min="1" max="1" width="4.42578125" style="44" customWidth="1"/>
    <col min="2" max="2" width="37.7109375" style="44" customWidth="1"/>
    <col min="3" max="3" width="5.85546875" style="44" customWidth="1"/>
    <col min="4" max="4" width="11.28515625" style="44" bestFit="1" customWidth="1"/>
    <col min="5" max="5" width="9.140625" style="44" customWidth="1"/>
    <col min="6" max="6" width="11.42578125" style="44" customWidth="1"/>
    <col min="7" max="7" width="11.7109375" style="44" bestFit="1" customWidth="1"/>
    <col min="8" max="16384" width="8.85546875" style="44"/>
  </cols>
  <sheetData>
    <row r="1" spans="1:13" s="1" customFormat="1" ht="30" customHeight="1" x14ac:dyDescent="0.2">
      <c r="C1" s="217"/>
      <c r="D1" s="218"/>
      <c r="E1" s="218"/>
      <c r="F1" s="218"/>
      <c r="G1" s="218"/>
    </row>
    <row r="2" spans="1:13" s="60" customFormat="1" ht="15.75" x14ac:dyDescent="0.25">
      <c r="C2" s="61"/>
      <c r="D2" s="62"/>
      <c r="E2" s="62"/>
    </row>
    <row r="3" spans="1:13" s="60" customFormat="1" ht="15.75" x14ac:dyDescent="0.25">
      <c r="A3" s="219"/>
      <c r="B3" s="220"/>
      <c r="C3" s="220"/>
      <c r="D3" s="220"/>
      <c r="E3" s="220"/>
      <c r="F3" s="220"/>
      <c r="G3" s="220"/>
    </row>
    <row r="4" spans="1:13" s="60" customFormat="1" ht="15.75" x14ac:dyDescent="0.25">
      <c r="A4" s="219" t="s">
        <v>256</v>
      </c>
      <c r="B4" s="220"/>
      <c r="C4" s="220"/>
      <c r="D4" s="220"/>
      <c r="E4" s="220"/>
      <c r="F4" s="220"/>
      <c r="G4" s="220"/>
    </row>
    <row r="5" spans="1:13" s="60" customFormat="1" ht="30" customHeight="1" x14ac:dyDescent="0.25">
      <c r="A5" s="221" t="s">
        <v>135</v>
      </c>
      <c r="B5" s="221"/>
      <c r="C5" s="221"/>
      <c r="D5" s="221"/>
      <c r="E5" s="221"/>
      <c r="F5" s="221"/>
      <c r="G5" s="221"/>
    </row>
    <row r="6" spans="1:13" s="60" customFormat="1" ht="31.9" customHeight="1" x14ac:dyDescent="0.25">
      <c r="A6" s="222" t="s">
        <v>257</v>
      </c>
      <c r="B6" s="222"/>
      <c r="C6" s="222"/>
      <c r="D6" s="222"/>
      <c r="E6" s="222"/>
      <c r="F6" s="222"/>
      <c r="G6" s="222"/>
      <c r="H6" s="63"/>
      <c r="I6" s="63"/>
      <c r="J6" s="63"/>
      <c r="K6" s="63"/>
      <c r="L6" s="63"/>
      <c r="M6" s="63"/>
    </row>
    <row r="7" spans="1:13" s="60" customFormat="1" ht="15.75" x14ac:dyDescent="0.25">
      <c r="B7" s="223"/>
      <c r="C7" s="223"/>
      <c r="D7" s="223"/>
      <c r="E7" s="223"/>
    </row>
    <row r="8" spans="1:13" s="43" customFormat="1" ht="15" x14ac:dyDescent="0.25">
      <c r="A8" s="64" t="s">
        <v>254</v>
      </c>
      <c r="B8" s="64"/>
      <c r="C8" s="64"/>
      <c r="D8" s="64"/>
      <c r="E8" s="65"/>
      <c r="F8" s="65"/>
      <c r="G8" s="65"/>
      <c r="H8" s="65"/>
      <c r="I8" s="65"/>
      <c r="J8" s="65"/>
      <c r="K8" s="65"/>
    </row>
    <row r="9" spans="1:13" s="43" customFormat="1" ht="15" x14ac:dyDescent="0.25"/>
    <row r="10" spans="1:13" s="43" customFormat="1" ht="15" x14ac:dyDescent="0.25">
      <c r="A10" s="66" t="s">
        <v>274</v>
      </c>
      <c r="B10" s="66"/>
      <c r="C10" s="66"/>
      <c r="D10" s="66"/>
      <c r="E10" s="65"/>
      <c r="F10" s="65"/>
      <c r="G10" s="65"/>
      <c r="H10" s="65"/>
      <c r="I10" s="65"/>
      <c r="J10" s="65"/>
      <c r="K10" s="65"/>
    </row>
    <row r="11" spans="1:13" s="60" customFormat="1" ht="15.75" x14ac:dyDescent="0.25">
      <c r="A11" s="67"/>
      <c r="B11" s="67"/>
      <c r="C11" s="67"/>
      <c r="D11" s="67"/>
      <c r="E11" s="63"/>
      <c r="F11" s="63"/>
      <c r="G11" s="63"/>
      <c r="H11" s="63"/>
      <c r="I11" s="63"/>
      <c r="J11" s="63"/>
      <c r="K11" s="63"/>
    </row>
    <row r="12" spans="1:13" x14ac:dyDescent="0.2">
      <c r="A12" s="76" t="s">
        <v>136</v>
      </c>
      <c r="B12" s="76" t="s">
        <v>137</v>
      </c>
      <c r="C12" s="224" t="s">
        <v>138</v>
      </c>
      <c r="D12" s="225"/>
      <c r="E12" s="68" t="s">
        <v>139</v>
      </c>
      <c r="F12" s="76" t="s">
        <v>140</v>
      </c>
      <c r="G12" s="100" t="s">
        <v>141</v>
      </c>
    </row>
    <row r="13" spans="1:13" x14ac:dyDescent="0.2">
      <c r="A13" s="101" t="s">
        <v>142</v>
      </c>
      <c r="B13" s="101" t="s">
        <v>143</v>
      </c>
      <c r="C13" s="70" t="s">
        <v>144</v>
      </c>
      <c r="D13" s="71" t="s">
        <v>145</v>
      </c>
      <c r="E13" s="69" t="s">
        <v>146</v>
      </c>
      <c r="F13" s="101" t="s">
        <v>147</v>
      </c>
      <c r="G13" s="102" t="s">
        <v>148</v>
      </c>
    </row>
    <row r="14" spans="1:13" x14ac:dyDescent="0.2">
      <c r="A14" s="73"/>
      <c r="B14" s="73"/>
      <c r="C14" s="73"/>
      <c r="D14" s="74"/>
      <c r="E14" s="72" t="s">
        <v>149</v>
      </c>
      <c r="F14" s="73" t="s">
        <v>168</v>
      </c>
      <c r="G14" s="103" t="s">
        <v>169</v>
      </c>
    </row>
    <row r="15" spans="1:13" s="77" customFormat="1" x14ac:dyDescent="0.2">
      <c r="A15" s="75">
        <v>1</v>
      </c>
      <c r="B15" s="76">
        <v>2</v>
      </c>
      <c r="C15" s="75">
        <v>3</v>
      </c>
      <c r="D15" s="75">
        <v>4</v>
      </c>
      <c r="E15" s="75">
        <v>5</v>
      </c>
      <c r="F15" s="75">
        <v>6</v>
      </c>
      <c r="G15" s="75">
        <v>7</v>
      </c>
    </row>
    <row r="16" spans="1:13" s="84" customFormat="1" ht="29.45" customHeight="1" x14ac:dyDescent="0.2">
      <c r="A16" s="78">
        <v>1</v>
      </c>
      <c r="B16" s="79" t="s">
        <v>170</v>
      </c>
      <c r="C16" s="80"/>
      <c r="D16" s="81"/>
      <c r="E16" s="82"/>
      <c r="F16" s="83"/>
      <c r="G16" s="83"/>
    </row>
    <row r="17" spans="1:7" s="91" customFormat="1" ht="30" customHeight="1" x14ac:dyDescent="0.2">
      <c r="A17" s="85" t="s">
        <v>152</v>
      </c>
      <c r="B17" s="86" t="s">
        <v>153</v>
      </c>
      <c r="C17" s="87">
        <v>1</v>
      </c>
      <c r="D17" s="88" t="s">
        <v>154</v>
      </c>
      <c r="E17" s="89">
        <v>1</v>
      </c>
      <c r="F17" s="90">
        <v>3636.36</v>
      </c>
      <c r="G17" s="90">
        <f>C17*E17*F17</f>
        <v>3636.36</v>
      </c>
    </row>
    <row r="18" spans="1:7" s="91" customFormat="1" ht="34.9" customHeight="1" x14ac:dyDescent="0.2">
      <c r="A18" s="85" t="s">
        <v>155</v>
      </c>
      <c r="B18" s="86" t="s">
        <v>156</v>
      </c>
      <c r="C18" s="87">
        <v>1</v>
      </c>
      <c r="D18" s="88" t="s">
        <v>157</v>
      </c>
      <c r="E18" s="89">
        <v>1</v>
      </c>
      <c r="F18" s="92">
        <v>3538.08</v>
      </c>
      <c r="G18" s="90">
        <f>C18*E18*F18</f>
        <v>3538.08</v>
      </c>
    </row>
    <row r="19" spans="1:7" s="91" customFormat="1" ht="38.25" x14ac:dyDescent="0.2">
      <c r="A19" s="85" t="s">
        <v>158</v>
      </c>
      <c r="B19" s="86" t="s">
        <v>171</v>
      </c>
      <c r="C19" s="87">
        <v>1</v>
      </c>
      <c r="D19" s="88" t="s">
        <v>157</v>
      </c>
      <c r="E19" s="89">
        <v>2</v>
      </c>
      <c r="F19" s="92">
        <f>F18</f>
        <v>3538.08</v>
      </c>
      <c r="G19" s="90">
        <f>C19*E19*F19</f>
        <v>7076.16</v>
      </c>
    </row>
    <row r="20" spans="1:7" s="43" customFormat="1" ht="18" customHeight="1" x14ac:dyDescent="0.25">
      <c r="B20" s="43" t="s">
        <v>159</v>
      </c>
      <c r="G20" s="93">
        <f>SUM(G16:G19)</f>
        <v>14250.6</v>
      </c>
    </row>
    <row r="21" spans="1:7" s="43" customFormat="1" ht="15" x14ac:dyDescent="0.25">
      <c r="B21" s="43" t="s">
        <v>160</v>
      </c>
      <c r="G21" s="93" t="s">
        <v>161</v>
      </c>
    </row>
    <row r="22" spans="1:7" s="43" customFormat="1" ht="15" x14ac:dyDescent="0.25">
      <c r="B22" s="43" t="s">
        <v>162</v>
      </c>
      <c r="G22" s="93">
        <f>G20*0.55</f>
        <v>7837.8300000000008</v>
      </c>
    </row>
    <row r="23" spans="1:7" s="43" customFormat="1" ht="15" x14ac:dyDescent="0.25">
      <c r="B23" s="94" t="s">
        <v>163</v>
      </c>
      <c r="G23" s="93">
        <f>SUM(G20:G22)</f>
        <v>22088.43</v>
      </c>
    </row>
    <row r="24" spans="1:7" s="43" customFormat="1" ht="15" x14ac:dyDescent="0.25">
      <c r="B24" s="43" t="s">
        <v>164</v>
      </c>
      <c r="G24" s="93">
        <f>G23*0.12</f>
        <v>2650.6115999999997</v>
      </c>
    </row>
    <row r="25" spans="1:7" s="95" customFormat="1" ht="14.25" x14ac:dyDescent="0.2">
      <c r="B25" s="95" t="s">
        <v>165</v>
      </c>
      <c r="C25" s="214"/>
      <c r="D25" s="214"/>
      <c r="E25" s="214"/>
      <c r="F25" s="214"/>
      <c r="G25" s="96">
        <f>G23+G24</f>
        <v>24739.0416</v>
      </c>
    </row>
    <row r="26" spans="1:7" s="91" customFormat="1" ht="15.6" customHeight="1" x14ac:dyDescent="0.2">
      <c r="B26" s="91" t="s">
        <v>166</v>
      </c>
      <c r="C26" s="97"/>
      <c r="D26" s="97"/>
      <c r="E26" s="97"/>
      <c r="F26" s="97"/>
      <c r="G26" s="98">
        <f>ROUND(G25*0.18,2)</f>
        <v>4453.03</v>
      </c>
    </row>
    <row r="27" spans="1:7" s="95" customFormat="1" ht="15.6" customHeight="1" x14ac:dyDescent="0.2">
      <c r="B27" s="95" t="s">
        <v>167</v>
      </c>
      <c r="C27" s="99"/>
      <c r="D27" s="99"/>
      <c r="E27" s="99"/>
      <c r="F27" s="99"/>
      <c r="G27" s="96">
        <f>SUM(G25:G26)</f>
        <v>29192.071599999999</v>
      </c>
    </row>
    <row r="28" spans="1:7" s="43" customFormat="1" ht="11.45" customHeight="1" x14ac:dyDescent="0.25"/>
    <row r="29" spans="1:7" s="41" customFormat="1" ht="13.9" customHeight="1" x14ac:dyDescent="0.25">
      <c r="A29" s="216" t="s">
        <v>53</v>
      </c>
      <c r="B29" s="216"/>
      <c r="C29" s="216"/>
      <c r="D29" s="38"/>
      <c r="E29" s="39"/>
      <c r="F29" s="40"/>
      <c r="G29" s="40"/>
    </row>
    <row r="30" spans="1:7" s="43" customFormat="1" ht="15" x14ac:dyDescent="0.25">
      <c r="A30" s="216"/>
      <c r="B30" s="216"/>
      <c r="C30" s="216"/>
      <c r="D30" s="40"/>
      <c r="E30" s="42"/>
      <c r="F30" s="40"/>
      <c r="G30" s="40"/>
    </row>
    <row r="31" spans="1:7" ht="15" x14ac:dyDescent="0.25">
      <c r="A31" s="216" t="s">
        <v>54</v>
      </c>
      <c r="B31" s="216"/>
      <c r="C31" s="216"/>
      <c r="D31" s="38"/>
      <c r="E31" s="39"/>
      <c r="F31" s="40"/>
      <c r="G31" s="40"/>
    </row>
    <row r="32" spans="1:7" s="41" customFormat="1" ht="15" x14ac:dyDescent="0.25">
      <c r="A32" s="215"/>
      <c r="B32" s="215"/>
      <c r="C32" s="215"/>
      <c r="D32" s="104"/>
      <c r="E32" s="39"/>
      <c r="F32" s="40"/>
      <c r="G32" s="40"/>
    </row>
    <row r="33" s="43" customFormat="1" ht="15" x14ac:dyDescent="0.25"/>
  </sheetData>
  <mergeCells count="12">
    <mergeCell ref="A32:C32"/>
    <mergeCell ref="C1:G1"/>
    <mergeCell ref="A3:G3"/>
    <mergeCell ref="A4:G4"/>
    <mergeCell ref="A5:G5"/>
    <mergeCell ref="A6:G6"/>
    <mergeCell ref="B7:E7"/>
    <mergeCell ref="C12:D12"/>
    <mergeCell ref="C25:F25"/>
    <mergeCell ref="A29:C29"/>
    <mergeCell ref="A30:C30"/>
    <mergeCell ref="A31:C31"/>
  </mergeCells>
  <printOptions horizontalCentered="1"/>
  <pageMargins left="1.03" right="0.19685039370078741" top="0.4" bottom="0.38" header="0.27" footer="0.19"/>
  <pageSetup paperSize="9" orientation="portrait" r:id="rId1"/>
  <headerFooter alignWithMargins="0">
    <oddFooter>&amp;R6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7"/>
  <sheetViews>
    <sheetView view="pageBreakPreview" topLeftCell="A19" zoomScaleNormal="120" zoomScaleSheetLayoutView="100" workbookViewId="0">
      <selection activeCell="E49" sqref="E49"/>
    </sheetView>
  </sheetViews>
  <sheetFormatPr defaultColWidth="8.85546875" defaultRowHeight="12.75" x14ac:dyDescent="0.2"/>
  <cols>
    <col min="1" max="1" width="4.42578125" style="2" customWidth="1"/>
    <col min="2" max="2" width="31.42578125" style="2" customWidth="1"/>
    <col min="3" max="3" width="10.42578125" style="2" customWidth="1"/>
    <col min="4" max="4" width="6.42578125" style="2" customWidth="1"/>
    <col min="5" max="5" width="12.7109375" style="2" customWidth="1"/>
    <col min="6" max="6" width="17.140625" style="2" customWidth="1"/>
    <col min="7" max="7" width="11.42578125" style="50" customWidth="1"/>
    <col min="8" max="16384" width="8.85546875" style="2"/>
  </cols>
  <sheetData>
    <row r="1" spans="1:10" ht="15.75" customHeight="1" x14ac:dyDescent="0.2">
      <c r="A1" s="1"/>
      <c r="B1" s="1"/>
      <c r="C1" s="217"/>
      <c r="D1" s="218"/>
      <c r="E1" s="218"/>
      <c r="F1" s="218"/>
      <c r="G1" s="218"/>
    </row>
    <row r="2" spans="1:10" ht="15.75" x14ac:dyDescent="0.25">
      <c r="A2" s="227" t="s">
        <v>311</v>
      </c>
      <c r="B2" s="227"/>
      <c r="C2" s="227"/>
      <c r="D2" s="227"/>
      <c r="E2" s="227"/>
      <c r="F2" s="227"/>
      <c r="G2" s="227"/>
    </row>
    <row r="3" spans="1:10" ht="15.75" x14ac:dyDescent="0.25">
      <c r="A3" s="227" t="s">
        <v>313</v>
      </c>
      <c r="B3" s="227"/>
      <c r="C3" s="227"/>
      <c r="D3" s="227"/>
      <c r="E3" s="227"/>
      <c r="F3" s="227"/>
      <c r="G3" s="227"/>
    </row>
    <row r="4" spans="1:10" ht="45" customHeight="1" x14ac:dyDescent="0.2">
      <c r="A4" s="228" t="s">
        <v>258</v>
      </c>
      <c r="B4" s="228"/>
      <c r="C4" s="228"/>
      <c r="D4" s="228"/>
      <c r="E4" s="228"/>
      <c r="F4" s="228"/>
      <c r="G4" s="228"/>
    </row>
    <row r="5" spans="1:10" s="3" customFormat="1" ht="18" customHeight="1" x14ac:dyDescent="0.2">
      <c r="A5" s="229" t="s">
        <v>259</v>
      </c>
      <c r="B5" s="229"/>
      <c r="C5" s="229"/>
      <c r="D5" s="229"/>
      <c r="E5" s="229"/>
      <c r="F5" s="229"/>
      <c r="G5" s="229"/>
      <c r="H5" s="229"/>
      <c r="I5" s="229"/>
      <c r="J5" s="229"/>
    </row>
    <row r="6" spans="1:10" s="3" customFormat="1" ht="18" customHeight="1" x14ac:dyDescent="0.2">
      <c r="A6" s="230" t="s">
        <v>276</v>
      </c>
      <c r="B6" s="230"/>
      <c r="C6" s="230"/>
      <c r="D6" s="230"/>
      <c r="E6" s="230"/>
      <c r="F6" s="230"/>
      <c r="G6" s="230"/>
      <c r="H6" s="230"/>
      <c r="I6" s="230"/>
      <c r="J6" s="230"/>
    </row>
    <row r="7" spans="1:10" s="4" customFormat="1" ht="33" customHeight="1" x14ac:dyDescent="0.2">
      <c r="A7" s="231" t="s">
        <v>0</v>
      </c>
      <c r="B7" s="231"/>
      <c r="C7" s="231"/>
      <c r="D7" s="231"/>
      <c r="E7" s="231"/>
      <c r="F7" s="231"/>
      <c r="G7" s="231"/>
    </row>
    <row r="8" spans="1:10" s="4" customFormat="1" ht="17.45" customHeight="1" x14ac:dyDescent="0.2">
      <c r="A8" s="3" t="s">
        <v>312</v>
      </c>
      <c r="G8" s="5"/>
    </row>
    <row r="9" spans="1:10" ht="7.9" customHeight="1" x14ac:dyDescent="0.2">
      <c r="A9" s="49"/>
    </row>
    <row r="10" spans="1:10" s="4" customFormat="1" ht="33" customHeight="1" x14ac:dyDescent="0.2">
      <c r="A10" s="51" t="s">
        <v>2</v>
      </c>
      <c r="B10" s="51" t="s">
        <v>55</v>
      </c>
      <c r="C10" s="51" t="s">
        <v>56</v>
      </c>
      <c r="D10" s="51" t="s">
        <v>57</v>
      </c>
      <c r="E10" s="51" t="s">
        <v>58</v>
      </c>
      <c r="F10" s="51" t="s">
        <v>6</v>
      </c>
      <c r="G10" s="52" t="s">
        <v>59</v>
      </c>
    </row>
    <row r="11" spans="1:10" s="4" customFormat="1" ht="16.899999999999999" customHeight="1" x14ac:dyDescent="0.2">
      <c r="A11" s="51">
        <v>1</v>
      </c>
      <c r="B11" s="51">
        <v>2</v>
      </c>
      <c r="C11" s="51">
        <v>3</v>
      </c>
      <c r="D11" s="51">
        <v>4</v>
      </c>
      <c r="E11" s="51">
        <v>5</v>
      </c>
      <c r="F11" s="51">
        <v>6</v>
      </c>
      <c r="G11" s="53">
        <v>7</v>
      </c>
    </row>
    <row r="12" spans="1:10" s="4" customFormat="1" ht="18.600000000000001" customHeight="1" x14ac:dyDescent="0.2">
      <c r="A12" s="226" t="s">
        <v>60</v>
      </c>
      <c r="B12" s="226"/>
      <c r="C12" s="226"/>
      <c r="D12" s="226"/>
      <c r="E12" s="226"/>
      <c r="F12" s="226"/>
      <c r="G12" s="226"/>
    </row>
    <row r="13" spans="1:10" s="4" customFormat="1" ht="18.600000000000001" customHeight="1" x14ac:dyDescent="0.2">
      <c r="A13" s="226" t="s">
        <v>11</v>
      </c>
      <c r="B13" s="226"/>
      <c r="C13" s="226"/>
      <c r="D13" s="226"/>
      <c r="E13" s="226"/>
      <c r="F13" s="226"/>
      <c r="G13" s="226"/>
    </row>
    <row r="14" spans="1:10" s="4" customFormat="1" ht="24" x14ac:dyDescent="0.2">
      <c r="A14" s="51">
        <v>1</v>
      </c>
      <c r="B14" s="54" t="s">
        <v>61</v>
      </c>
      <c r="C14" s="51" t="s">
        <v>62</v>
      </c>
      <c r="D14" s="51">
        <v>50</v>
      </c>
      <c r="E14" s="51" t="s">
        <v>207</v>
      </c>
      <c r="F14" s="51" t="s">
        <v>304</v>
      </c>
      <c r="G14" s="52">
        <v>3520</v>
      </c>
    </row>
    <row r="15" spans="1:10" s="4" customFormat="1" ht="43.9" customHeight="1" x14ac:dyDescent="0.2">
      <c r="A15" s="51">
        <v>2</v>
      </c>
      <c r="B15" s="54" t="s">
        <v>63</v>
      </c>
      <c r="C15" s="51" t="s">
        <v>64</v>
      </c>
      <c r="D15" s="51">
        <v>4</v>
      </c>
      <c r="E15" s="51" t="s">
        <v>65</v>
      </c>
      <c r="F15" s="51" t="s">
        <v>66</v>
      </c>
      <c r="G15" s="52">
        <f>6.9*0.9*4</f>
        <v>24.840000000000003</v>
      </c>
    </row>
    <row r="16" spans="1:10" s="4" customFormat="1" ht="43.9" customHeight="1" x14ac:dyDescent="0.2">
      <c r="A16" s="51">
        <v>3</v>
      </c>
      <c r="B16" s="54" t="s">
        <v>67</v>
      </c>
      <c r="C16" s="51" t="s">
        <v>64</v>
      </c>
      <c r="D16" s="51">
        <v>1</v>
      </c>
      <c r="E16" s="51" t="s">
        <v>68</v>
      </c>
      <c r="F16" s="51" t="s">
        <v>69</v>
      </c>
      <c r="G16" s="52">
        <f>37.7*1</f>
        <v>37.700000000000003</v>
      </c>
    </row>
    <row r="17" spans="1:7" s="4" customFormat="1" ht="43.9" customHeight="1" x14ac:dyDescent="0.2">
      <c r="A17" s="51">
        <v>4</v>
      </c>
      <c r="B17" s="54" t="s">
        <v>70</v>
      </c>
      <c r="C17" s="51" t="s">
        <v>64</v>
      </c>
      <c r="D17" s="51">
        <v>1</v>
      </c>
      <c r="E17" s="51" t="s">
        <v>71</v>
      </c>
      <c r="F17" s="51" t="s">
        <v>72</v>
      </c>
      <c r="G17" s="52">
        <f>37.7*0.9*1</f>
        <v>33.930000000000007</v>
      </c>
    </row>
    <row r="18" spans="1:7" s="4" customFormat="1" ht="43.9" customHeight="1" x14ac:dyDescent="0.2">
      <c r="A18" s="51">
        <v>5</v>
      </c>
      <c r="B18" s="54" t="s">
        <v>73</v>
      </c>
      <c r="C18" s="51" t="s">
        <v>15</v>
      </c>
      <c r="D18" s="51">
        <v>5</v>
      </c>
      <c r="E18" s="51" t="s">
        <v>74</v>
      </c>
      <c r="F18" s="51" t="s">
        <v>75</v>
      </c>
      <c r="G18" s="52">
        <f>10*5</f>
        <v>50</v>
      </c>
    </row>
    <row r="19" spans="1:7" s="4" customFormat="1" ht="28.5" customHeight="1" x14ac:dyDescent="0.2">
      <c r="A19" s="51">
        <v>6</v>
      </c>
      <c r="B19" s="55" t="s">
        <v>76</v>
      </c>
      <c r="C19" s="56"/>
      <c r="D19" s="56"/>
      <c r="E19" s="56" t="s">
        <v>77</v>
      </c>
      <c r="F19" s="51" t="s">
        <v>208</v>
      </c>
      <c r="G19" s="57">
        <f>SUM(G14:G18)*0.85</f>
        <v>3116.4994999999999</v>
      </c>
    </row>
    <row r="20" spans="1:7" s="4" customFormat="1" ht="22.9" customHeight="1" x14ac:dyDescent="0.2">
      <c r="A20" s="226" t="s">
        <v>33</v>
      </c>
      <c r="B20" s="226"/>
      <c r="C20" s="226"/>
      <c r="D20" s="226"/>
      <c r="E20" s="226"/>
      <c r="F20" s="226"/>
      <c r="G20" s="226"/>
    </row>
    <row r="21" spans="1:7" s="4" customFormat="1" ht="30.6" customHeight="1" x14ac:dyDescent="0.2">
      <c r="A21" s="51">
        <v>7</v>
      </c>
      <c r="B21" s="54" t="s">
        <v>78</v>
      </c>
      <c r="C21" s="51" t="s">
        <v>64</v>
      </c>
      <c r="D21" s="51">
        <v>4</v>
      </c>
      <c r="E21" s="51" t="s">
        <v>79</v>
      </c>
      <c r="F21" s="51" t="s">
        <v>80</v>
      </c>
      <c r="G21" s="52">
        <f>2*4</f>
        <v>8</v>
      </c>
    </row>
    <row r="22" spans="1:7" s="4" customFormat="1" ht="42.6" customHeight="1" x14ac:dyDescent="0.2">
      <c r="A22" s="51">
        <v>8</v>
      </c>
      <c r="B22" s="54" t="s">
        <v>81</v>
      </c>
      <c r="C22" s="51" t="s">
        <v>64</v>
      </c>
      <c r="D22" s="51">
        <v>4</v>
      </c>
      <c r="E22" s="51" t="s">
        <v>82</v>
      </c>
      <c r="F22" s="51" t="s">
        <v>83</v>
      </c>
      <c r="G22" s="52">
        <f>52.3*4</f>
        <v>209.2</v>
      </c>
    </row>
    <row r="23" spans="1:7" s="4" customFormat="1" ht="42.75" customHeight="1" x14ac:dyDescent="0.2">
      <c r="A23" s="51">
        <v>9</v>
      </c>
      <c r="B23" s="54" t="s">
        <v>84</v>
      </c>
      <c r="C23" s="51" t="s">
        <v>64</v>
      </c>
      <c r="D23" s="51">
        <v>4</v>
      </c>
      <c r="E23" s="51" t="s">
        <v>85</v>
      </c>
      <c r="F23" s="51" t="s">
        <v>86</v>
      </c>
      <c r="G23" s="52">
        <f>7.8*4</f>
        <v>31.2</v>
      </c>
    </row>
    <row r="24" spans="1:7" s="4" customFormat="1" ht="30" customHeight="1" x14ac:dyDescent="0.2">
      <c r="A24" s="51">
        <v>10</v>
      </c>
      <c r="B24" s="54" t="s">
        <v>87</v>
      </c>
      <c r="C24" s="51" t="s">
        <v>64</v>
      </c>
      <c r="D24" s="51">
        <v>4</v>
      </c>
      <c r="E24" s="51" t="s">
        <v>88</v>
      </c>
      <c r="F24" s="51" t="s">
        <v>89</v>
      </c>
      <c r="G24" s="52">
        <f>19.7*4</f>
        <v>78.8</v>
      </c>
    </row>
    <row r="25" spans="1:7" s="4" customFormat="1" ht="31.9" customHeight="1" x14ac:dyDescent="0.2">
      <c r="A25" s="51">
        <v>11</v>
      </c>
      <c r="B25" s="54" t="s">
        <v>90</v>
      </c>
      <c r="C25" s="51" t="s">
        <v>64</v>
      </c>
      <c r="D25" s="51">
        <v>4</v>
      </c>
      <c r="E25" s="51" t="s">
        <v>91</v>
      </c>
      <c r="F25" s="51" t="s">
        <v>92</v>
      </c>
      <c r="G25" s="52">
        <f>95.8*4</f>
        <v>383.2</v>
      </c>
    </row>
    <row r="26" spans="1:7" s="4" customFormat="1" ht="19.899999999999999" customHeight="1" x14ac:dyDescent="0.2">
      <c r="A26" s="51">
        <v>12</v>
      </c>
      <c r="B26" s="55" t="s">
        <v>93</v>
      </c>
      <c r="C26" s="56"/>
      <c r="D26" s="56"/>
      <c r="E26" s="56"/>
      <c r="F26" s="56"/>
      <c r="G26" s="57">
        <f>SUM(G21:G25)</f>
        <v>710.4</v>
      </c>
    </row>
    <row r="27" spans="1:7" s="4" customFormat="1" ht="24" customHeight="1" x14ac:dyDescent="0.2">
      <c r="A27" s="226" t="s">
        <v>41</v>
      </c>
      <c r="B27" s="226"/>
      <c r="C27" s="226"/>
      <c r="D27" s="226"/>
      <c r="E27" s="226"/>
      <c r="F27" s="226"/>
      <c r="G27" s="226"/>
    </row>
    <row r="28" spans="1:7" s="4" customFormat="1" ht="36.6" customHeight="1" x14ac:dyDescent="0.2">
      <c r="A28" s="51">
        <v>13</v>
      </c>
      <c r="B28" s="54" t="s">
        <v>61</v>
      </c>
      <c r="C28" s="51" t="s">
        <v>62</v>
      </c>
      <c r="D28" s="51">
        <v>50</v>
      </c>
      <c r="E28" s="51" t="s">
        <v>207</v>
      </c>
      <c r="F28" s="51" t="s">
        <v>305</v>
      </c>
      <c r="G28" s="52">
        <v>1035</v>
      </c>
    </row>
    <row r="29" spans="1:7" s="4" customFormat="1" ht="40.15" customHeight="1" x14ac:dyDescent="0.2">
      <c r="A29" s="51">
        <v>14</v>
      </c>
      <c r="B29" s="54" t="s">
        <v>94</v>
      </c>
      <c r="C29" s="51" t="s">
        <v>95</v>
      </c>
      <c r="D29" s="51">
        <v>12</v>
      </c>
      <c r="E29" s="51" t="s">
        <v>96</v>
      </c>
      <c r="F29" s="51" t="s">
        <v>97</v>
      </c>
      <c r="G29" s="52">
        <f>G26*0.12</f>
        <v>85.24799999999999</v>
      </c>
    </row>
    <row r="30" spans="1:7" s="4" customFormat="1" ht="19.899999999999999" customHeight="1" x14ac:dyDescent="0.2">
      <c r="A30" s="51">
        <v>15</v>
      </c>
      <c r="B30" s="55" t="s">
        <v>98</v>
      </c>
      <c r="C30" s="56"/>
      <c r="D30" s="56"/>
      <c r="E30" s="56"/>
      <c r="F30" s="56"/>
      <c r="G30" s="57">
        <f>SUM(G28:G29)</f>
        <v>1120.248</v>
      </c>
    </row>
    <row r="31" spans="1:7" s="4" customFormat="1" ht="23.45" customHeight="1" x14ac:dyDescent="0.2">
      <c r="A31" s="226" t="s">
        <v>99</v>
      </c>
      <c r="B31" s="226"/>
      <c r="C31" s="226"/>
      <c r="D31" s="226"/>
      <c r="E31" s="226"/>
      <c r="F31" s="226"/>
      <c r="G31" s="226"/>
    </row>
    <row r="32" spans="1:7" s="4" customFormat="1" ht="24" x14ac:dyDescent="0.2">
      <c r="A32" s="51">
        <v>16</v>
      </c>
      <c r="B32" s="54" t="s">
        <v>26</v>
      </c>
      <c r="C32" s="51" t="s">
        <v>100</v>
      </c>
      <c r="D32" s="51">
        <v>18.75</v>
      </c>
      <c r="E32" s="51" t="s">
        <v>101</v>
      </c>
      <c r="F32" s="51" t="s">
        <v>102</v>
      </c>
      <c r="G32" s="52">
        <f>G19*0.1875</f>
        <v>584.34365624999998</v>
      </c>
    </row>
    <row r="33" spans="1:7" s="4" customFormat="1" ht="36" x14ac:dyDescent="0.2">
      <c r="A33" s="51">
        <v>17</v>
      </c>
      <c r="B33" s="54" t="s">
        <v>29</v>
      </c>
      <c r="C33" s="51" t="s">
        <v>100</v>
      </c>
      <c r="D33" s="51">
        <v>6</v>
      </c>
      <c r="E33" s="51" t="s">
        <v>103</v>
      </c>
      <c r="F33" s="51" t="s">
        <v>104</v>
      </c>
      <c r="G33" s="52">
        <f>(G19+G32)*2*0.06</f>
        <v>444.10117874999997</v>
      </c>
    </row>
    <row r="34" spans="1:7" s="4" customFormat="1" ht="21.6" customHeight="1" x14ac:dyDescent="0.2">
      <c r="A34" s="51">
        <v>18</v>
      </c>
      <c r="B34" s="232" t="s">
        <v>105</v>
      </c>
      <c r="C34" s="232"/>
      <c r="D34" s="232"/>
      <c r="E34" s="232"/>
      <c r="F34" s="232"/>
      <c r="G34" s="57">
        <f>SUM(G32:G33)</f>
        <v>1028.444835</v>
      </c>
    </row>
    <row r="35" spans="1:7" s="4" customFormat="1" ht="21.6" customHeight="1" x14ac:dyDescent="0.2">
      <c r="A35" s="56">
        <v>19</v>
      </c>
      <c r="B35" s="232" t="s">
        <v>106</v>
      </c>
      <c r="C35" s="232"/>
      <c r="D35" s="232"/>
      <c r="E35" s="232"/>
      <c r="F35" s="232"/>
      <c r="G35" s="57">
        <f>G19+G26+G30+G34</f>
        <v>5975.5923350000003</v>
      </c>
    </row>
    <row r="36" spans="1:7" s="4" customFormat="1" x14ac:dyDescent="0.2">
      <c r="A36" s="233">
        <v>20</v>
      </c>
      <c r="B36" s="232" t="s">
        <v>211</v>
      </c>
      <c r="C36" s="232"/>
      <c r="D36" s="232"/>
      <c r="E36" s="232"/>
      <c r="F36" s="233" t="s">
        <v>213</v>
      </c>
      <c r="G36" s="234">
        <f>G35*38.29</f>
        <v>228805.43050715001</v>
      </c>
    </row>
    <row r="37" spans="1:7" s="4" customFormat="1" x14ac:dyDescent="0.2">
      <c r="A37" s="233"/>
      <c r="B37" s="235" t="s">
        <v>212</v>
      </c>
      <c r="C37" s="235"/>
      <c r="D37" s="235"/>
      <c r="E37" s="235"/>
      <c r="F37" s="233"/>
      <c r="G37" s="234"/>
    </row>
    <row r="38" spans="1:7" s="4" customFormat="1" ht="19.899999999999999" customHeight="1" x14ac:dyDescent="0.2">
      <c r="A38" s="226" t="s">
        <v>107</v>
      </c>
      <c r="B38" s="226"/>
      <c r="C38" s="226"/>
      <c r="D38" s="226"/>
      <c r="E38" s="226"/>
      <c r="F38" s="226"/>
      <c r="G38" s="226"/>
    </row>
    <row r="39" spans="1:7" s="4" customFormat="1" ht="36" x14ac:dyDescent="0.2">
      <c r="A39" s="51">
        <v>21</v>
      </c>
      <c r="B39" s="54" t="s">
        <v>108</v>
      </c>
      <c r="C39" s="51" t="s">
        <v>64</v>
      </c>
      <c r="D39" s="51">
        <v>4</v>
      </c>
      <c r="E39" s="51" t="s">
        <v>109</v>
      </c>
      <c r="F39" s="51" t="s">
        <v>110</v>
      </c>
      <c r="G39" s="52">
        <f>1224.18*4</f>
        <v>4896.72</v>
      </c>
    </row>
    <row r="40" spans="1:7" s="4" customFormat="1" ht="36" x14ac:dyDescent="0.2">
      <c r="A40" s="51">
        <v>22</v>
      </c>
      <c r="B40" s="54" t="s">
        <v>111</v>
      </c>
      <c r="C40" s="51" t="s">
        <v>64</v>
      </c>
      <c r="D40" s="51">
        <v>4</v>
      </c>
      <c r="E40" s="51" t="s">
        <v>109</v>
      </c>
      <c r="F40" s="51" t="s">
        <v>112</v>
      </c>
      <c r="G40" s="52">
        <f>615*4</f>
        <v>2460</v>
      </c>
    </row>
    <row r="41" spans="1:7" s="4" customFormat="1" ht="36" x14ac:dyDescent="0.2">
      <c r="A41" s="51">
        <v>23</v>
      </c>
      <c r="B41" s="54" t="s">
        <v>113</v>
      </c>
      <c r="C41" s="51" t="s">
        <v>64</v>
      </c>
      <c r="D41" s="51">
        <v>1</v>
      </c>
      <c r="E41" s="51" t="s">
        <v>109</v>
      </c>
      <c r="F41" s="51" t="s">
        <v>114</v>
      </c>
      <c r="G41" s="52">
        <v>3599.87</v>
      </c>
    </row>
    <row r="42" spans="1:7" s="4" customFormat="1" ht="36" x14ac:dyDescent="0.2">
      <c r="A42" s="51">
        <v>24</v>
      </c>
      <c r="B42" s="54" t="s">
        <v>115</v>
      </c>
      <c r="C42" s="51" t="s">
        <v>20</v>
      </c>
      <c r="D42" s="51">
        <v>1</v>
      </c>
      <c r="E42" s="51" t="s">
        <v>109</v>
      </c>
      <c r="F42" s="51" t="s">
        <v>116</v>
      </c>
      <c r="G42" s="52">
        <f>473.39*1</f>
        <v>473.39</v>
      </c>
    </row>
    <row r="43" spans="1:7" s="4" customFormat="1" ht="36" x14ac:dyDescent="0.2">
      <c r="A43" s="51">
        <v>25</v>
      </c>
      <c r="B43" s="54" t="s">
        <v>117</v>
      </c>
      <c r="C43" s="51" t="s">
        <v>20</v>
      </c>
      <c r="D43" s="51">
        <v>1</v>
      </c>
      <c r="E43" s="51" t="s">
        <v>109</v>
      </c>
      <c r="F43" s="51" t="s">
        <v>118</v>
      </c>
      <c r="G43" s="52">
        <v>718.1</v>
      </c>
    </row>
    <row r="44" spans="1:7" s="4" customFormat="1" ht="41.45" customHeight="1" x14ac:dyDescent="0.2">
      <c r="A44" s="51">
        <v>26</v>
      </c>
      <c r="B44" s="54" t="s">
        <v>119</v>
      </c>
      <c r="C44" s="51" t="s">
        <v>20</v>
      </c>
      <c r="D44" s="51">
        <v>4</v>
      </c>
      <c r="E44" s="51" t="s">
        <v>109</v>
      </c>
      <c r="F44" s="51" t="s">
        <v>120</v>
      </c>
      <c r="G44" s="52">
        <v>2066.2399999999998</v>
      </c>
    </row>
    <row r="45" spans="1:7" s="4" customFormat="1" ht="36" x14ac:dyDescent="0.2">
      <c r="A45" s="51">
        <v>27</v>
      </c>
      <c r="B45" s="54" t="s">
        <v>121</v>
      </c>
      <c r="C45" s="51" t="s">
        <v>20</v>
      </c>
      <c r="D45" s="51">
        <v>4</v>
      </c>
      <c r="E45" s="51" t="s">
        <v>109</v>
      </c>
      <c r="F45" s="51" t="s">
        <v>120</v>
      </c>
      <c r="G45" s="52">
        <v>2066.2399999999998</v>
      </c>
    </row>
    <row r="46" spans="1:7" s="4" customFormat="1" ht="38.25" customHeight="1" x14ac:dyDescent="0.2">
      <c r="A46" s="51">
        <v>28</v>
      </c>
      <c r="B46" s="54" t="s">
        <v>122</v>
      </c>
      <c r="C46" s="51" t="s">
        <v>20</v>
      </c>
      <c r="D46" s="51">
        <v>1</v>
      </c>
      <c r="E46" s="51" t="s">
        <v>123</v>
      </c>
      <c r="F46" s="51" t="s">
        <v>124</v>
      </c>
      <c r="G46" s="52">
        <v>1180</v>
      </c>
    </row>
    <row r="47" spans="1:7" s="4" customFormat="1" ht="43.15" customHeight="1" x14ac:dyDescent="0.2">
      <c r="A47" s="51">
        <v>29</v>
      </c>
      <c r="B47" s="54" t="s">
        <v>125</v>
      </c>
      <c r="C47" s="51" t="s">
        <v>126</v>
      </c>
      <c r="D47" s="51">
        <v>1</v>
      </c>
      <c r="E47" s="51" t="s">
        <v>109</v>
      </c>
      <c r="F47" s="51" t="s">
        <v>127</v>
      </c>
      <c r="G47" s="52">
        <v>2005</v>
      </c>
    </row>
    <row r="48" spans="1:7" s="4" customFormat="1" ht="43.9" customHeight="1" x14ac:dyDescent="0.2">
      <c r="A48" s="51">
        <v>30</v>
      </c>
      <c r="B48" s="54" t="s">
        <v>128</v>
      </c>
      <c r="C48" s="51" t="s">
        <v>20</v>
      </c>
      <c r="D48" s="51">
        <v>1</v>
      </c>
      <c r="E48" s="51" t="s">
        <v>109</v>
      </c>
      <c r="F48" s="51" t="s">
        <v>129</v>
      </c>
      <c r="G48" s="52">
        <v>5729.99</v>
      </c>
    </row>
    <row r="49" spans="1:7" s="4" customFormat="1" ht="43.9" customHeight="1" x14ac:dyDescent="0.2">
      <c r="A49" s="51">
        <v>31</v>
      </c>
      <c r="B49" s="54" t="s">
        <v>130</v>
      </c>
      <c r="C49" s="51" t="s">
        <v>126</v>
      </c>
      <c r="D49" s="51">
        <v>1</v>
      </c>
      <c r="E49" s="51" t="s">
        <v>109</v>
      </c>
      <c r="F49" s="51" t="s">
        <v>127</v>
      </c>
      <c r="G49" s="52">
        <v>2005</v>
      </c>
    </row>
    <row r="50" spans="1:7" s="4" customFormat="1" ht="19.149999999999999" customHeight="1" x14ac:dyDescent="0.2">
      <c r="A50" s="51">
        <v>32</v>
      </c>
      <c r="B50" s="55" t="s">
        <v>131</v>
      </c>
      <c r="C50" s="56"/>
      <c r="D50" s="51"/>
      <c r="E50" s="51"/>
      <c r="F50" s="51"/>
      <c r="G50" s="57">
        <f>SUM(G39:G49)</f>
        <v>27200.549999999996</v>
      </c>
    </row>
    <row r="51" spans="1:7" s="4" customFormat="1" ht="19.149999999999999" customHeight="1" x14ac:dyDescent="0.2">
      <c r="A51" s="51">
        <v>33</v>
      </c>
      <c r="B51" s="55" t="s">
        <v>132</v>
      </c>
      <c r="C51" s="56"/>
      <c r="D51" s="51"/>
      <c r="E51" s="51"/>
      <c r="F51" s="51"/>
      <c r="G51" s="57">
        <f>G36+G50</f>
        <v>256005.98050715</v>
      </c>
    </row>
    <row r="52" spans="1:7" s="4" customFormat="1" ht="19.149999999999999" customHeight="1" x14ac:dyDescent="0.2">
      <c r="A52" s="51">
        <v>34</v>
      </c>
      <c r="B52" s="55" t="s">
        <v>50</v>
      </c>
      <c r="C52" s="58">
        <v>0.18</v>
      </c>
      <c r="D52" s="51"/>
      <c r="E52" s="51"/>
      <c r="F52" s="51"/>
      <c r="G52" s="57">
        <f>G51*0.18</f>
        <v>46081.076491287</v>
      </c>
    </row>
    <row r="53" spans="1:7" s="4" customFormat="1" ht="19.149999999999999" customHeight="1" x14ac:dyDescent="0.2">
      <c r="A53" s="51">
        <v>35</v>
      </c>
      <c r="B53" s="55" t="s">
        <v>133</v>
      </c>
      <c r="C53" s="56"/>
      <c r="D53" s="56"/>
      <c r="E53" s="51"/>
      <c r="F53" s="51"/>
      <c r="G53" s="57">
        <f>G51+G52</f>
        <v>302087.05699843698</v>
      </c>
    </row>
    <row r="54" spans="1:7" x14ac:dyDescent="0.2">
      <c r="A54" s="59"/>
    </row>
    <row r="55" spans="1:7" s="41" customFormat="1" ht="13.9" customHeight="1" x14ac:dyDescent="0.25">
      <c r="A55" s="216" t="s">
        <v>53</v>
      </c>
      <c r="B55" s="216"/>
      <c r="C55" s="216"/>
      <c r="D55" s="38"/>
      <c r="E55" s="39"/>
      <c r="F55" s="40"/>
      <c r="G55" s="40"/>
    </row>
    <row r="56" spans="1:7" s="43" customFormat="1" ht="15" x14ac:dyDescent="0.25">
      <c r="A56" s="216"/>
      <c r="B56" s="216"/>
      <c r="C56" s="216"/>
      <c r="D56" s="40"/>
      <c r="E56" s="42"/>
      <c r="F56" s="40"/>
      <c r="G56" s="40"/>
    </row>
    <row r="57" spans="1:7" s="44" customFormat="1" ht="15" x14ac:dyDescent="0.25">
      <c r="A57" s="216" t="s">
        <v>54</v>
      </c>
      <c r="B57" s="216"/>
      <c r="C57" s="216"/>
      <c r="D57" s="38"/>
      <c r="E57" s="39"/>
      <c r="F57" s="40"/>
      <c r="G57" s="40"/>
    </row>
  </sheetData>
  <mergeCells count="23">
    <mergeCell ref="A38:G38"/>
    <mergeCell ref="A55:C55"/>
    <mergeCell ref="A56:C56"/>
    <mergeCell ref="A57:C57"/>
    <mergeCell ref="B34:F34"/>
    <mergeCell ref="B35:F35"/>
    <mergeCell ref="A36:A37"/>
    <mergeCell ref="B36:E36"/>
    <mergeCell ref="F36:F37"/>
    <mergeCell ref="G36:G37"/>
    <mergeCell ref="B37:E37"/>
    <mergeCell ref="A31:G31"/>
    <mergeCell ref="C1:G1"/>
    <mergeCell ref="A2:G2"/>
    <mergeCell ref="A3:G3"/>
    <mergeCell ref="A4:G4"/>
    <mergeCell ref="A5:J5"/>
    <mergeCell ref="A6:J6"/>
    <mergeCell ref="A7:G7"/>
    <mergeCell ref="A12:G12"/>
    <mergeCell ref="A13:G13"/>
    <mergeCell ref="A20:G20"/>
    <mergeCell ref="A27:G27"/>
  </mergeCells>
  <printOptions horizontalCentered="1"/>
  <pageMargins left="0.59055118110236227" right="0.27559055118110237" top="0.37" bottom="0.47244094488188981" header="0.18" footer="0.23622047244094491"/>
  <pageSetup paperSize="9" scale="97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T2083"/>
  <sheetViews>
    <sheetView view="pageBreakPreview" topLeftCell="A19" zoomScale="110" zoomScaleSheetLayoutView="110" workbookViewId="0">
      <selection activeCell="H40" sqref="H40:H41"/>
    </sheetView>
  </sheetViews>
  <sheetFormatPr defaultRowHeight="12.75" x14ac:dyDescent="0.2"/>
  <cols>
    <col min="1" max="1" width="4" customWidth="1"/>
    <col min="2" max="2" width="22.7109375" customWidth="1"/>
    <col min="8" max="8" width="9.28515625" bestFit="1" customWidth="1"/>
  </cols>
  <sheetData>
    <row r="1" spans="1:32" s="2" customFormat="1" ht="15.75" customHeight="1" x14ac:dyDescent="0.2">
      <c r="A1" s="1"/>
      <c r="B1" s="1"/>
      <c r="C1" s="217"/>
      <c r="D1" s="218"/>
      <c r="E1" s="218"/>
      <c r="F1" s="218"/>
      <c r="G1" s="218"/>
    </row>
    <row r="2" spans="1:32" s="2" customFormat="1" ht="15.75" x14ac:dyDescent="0.25">
      <c r="A2" s="227" t="s">
        <v>302</v>
      </c>
      <c r="B2" s="227"/>
      <c r="C2" s="227"/>
      <c r="D2" s="227"/>
      <c r="E2" s="227"/>
      <c r="F2" s="227"/>
      <c r="G2" s="227"/>
    </row>
    <row r="3" spans="1:32" s="2" customFormat="1" ht="15.75" x14ac:dyDescent="0.25">
      <c r="A3" s="227" t="s">
        <v>314</v>
      </c>
      <c r="B3" s="227"/>
      <c r="C3" s="227"/>
      <c r="D3" s="227"/>
      <c r="E3" s="227"/>
      <c r="F3" s="227"/>
      <c r="G3" s="227"/>
    </row>
    <row r="4" spans="1:32" s="2" customFormat="1" ht="60" customHeight="1" x14ac:dyDescent="0.2">
      <c r="A4" s="228" t="s">
        <v>258</v>
      </c>
      <c r="B4" s="228"/>
      <c r="C4" s="228"/>
      <c r="D4" s="228"/>
      <c r="E4" s="228"/>
      <c r="F4" s="228"/>
      <c r="G4" s="228"/>
      <c r="H4" s="228"/>
    </row>
    <row r="5" spans="1:32" s="3" customFormat="1" ht="18" customHeight="1" x14ac:dyDescent="0.2">
      <c r="A5" s="229" t="s">
        <v>259</v>
      </c>
      <c r="B5" s="229"/>
      <c r="C5" s="229"/>
      <c r="D5" s="229"/>
      <c r="E5" s="229"/>
      <c r="F5" s="229"/>
      <c r="G5" s="229"/>
      <c r="H5" s="229"/>
    </row>
    <row r="6" spans="1:32" s="3" customFormat="1" ht="18" customHeight="1" x14ac:dyDescent="0.2">
      <c r="A6" s="230" t="s">
        <v>275</v>
      </c>
      <c r="B6" s="230"/>
      <c r="C6" s="230"/>
      <c r="D6" s="230"/>
      <c r="E6" s="230"/>
      <c r="F6" s="230"/>
      <c r="G6" s="230"/>
      <c r="H6" s="230"/>
    </row>
    <row r="7" spans="1:32" s="4" customFormat="1" ht="33" customHeight="1" x14ac:dyDescent="0.2">
      <c r="A7" s="231" t="s">
        <v>0</v>
      </c>
      <c r="B7" s="231"/>
      <c r="C7" s="231"/>
      <c r="D7" s="231"/>
      <c r="E7" s="231"/>
      <c r="F7" s="231"/>
      <c r="G7" s="231"/>
    </row>
    <row r="8" spans="1:32" s="4" customFormat="1" ht="17.45" customHeight="1" x14ac:dyDescent="0.2">
      <c r="A8" s="3"/>
      <c r="G8" s="5"/>
    </row>
    <row r="9" spans="1:32" ht="11.25" customHeight="1" x14ac:dyDescent="0.2">
      <c r="A9" s="6"/>
      <c r="B9" s="6"/>
      <c r="C9" s="6"/>
      <c r="D9" s="6"/>
      <c r="E9" s="6"/>
      <c r="F9" s="6"/>
      <c r="G9" s="6"/>
      <c r="H9" s="6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32" ht="36.75" customHeight="1" x14ac:dyDescent="0.2">
      <c r="A10" s="236" t="s">
        <v>1</v>
      </c>
      <c r="B10" s="237"/>
      <c r="C10" s="237"/>
      <c r="D10" s="237"/>
      <c r="E10" s="237"/>
      <c r="F10" s="237"/>
      <c r="G10" s="237"/>
      <c r="H10" s="238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32" ht="87" customHeight="1" x14ac:dyDescent="0.2">
      <c r="A11" s="239" t="s">
        <v>2</v>
      </c>
      <c r="B11" s="239" t="s">
        <v>3</v>
      </c>
      <c r="C11" s="240" t="s">
        <v>4</v>
      </c>
      <c r="D11" s="239" t="s">
        <v>5</v>
      </c>
      <c r="E11" s="236" t="s">
        <v>6</v>
      </c>
      <c r="F11" s="237"/>
      <c r="G11" s="237"/>
      <c r="H11" s="238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2" ht="38.25" x14ac:dyDescent="0.2">
      <c r="A12" s="239"/>
      <c r="B12" s="239"/>
      <c r="C12" s="240"/>
      <c r="D12" s="239"/>
      <c r="E12" s="8" t="s">
        <v>7</v>
      </c>
      <c r="F12" s="8" t="s">
        <v>8</v>
      </c>
      <c r="G12" s="8" t="s">
        <v>9</v>
      </c>
      <c r="H12" s="8" t="s">
        <v>10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32" x14ac:dyDescent="0.2">
      <c r="A13" s="8">
        <v>1</v>
      </c>
      <c r="B13" s="8">
        <v>2</v>
      </c>
      <c r="C13" s="8">
        <v>3</v>
      </c>
      <c r="D13" s="8">
        <v>4</v>
      </c>
      <c r="E13" s="8"/>
      <c r="F13" s="8">
        <v>5</v>
      </c>
      <c r="G13" s="8">
        <v>6</v>
      </c>
      <c r="H13" s="8">
        <v>7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32" x14ac:dyDescent="0.2">
      <c r="A14" s="242" t="s">
        <v>11</v>
      </c>
      <c r="B14" s="239"/>
      <c r="C14" s="239"/>
      <c r="D14" s="239"/>
      <c r="E14" s="239"/>
      <c r="F14" s="239"/>
      <c r="G14" s="239"/>
      <c r="H14" s="239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32" x14ac:dyDescent="0.2">
      <c r="A15" s="239">
        <v>1</v>
      </c>
      <c r="B15" s="239" t="s">
        <v>12</v>
      </c>
      <c r="C15" s="243" t="s">
        <v>13</v>
      </c>
      <c r="D15" s="9" t="s">
        <v>14</v>
      </c>
      <c r="E15" s="246" t="s">
        <v>15</v>
      </c>
      <c r="F15" s="10">
        <v>36</v>
      </c>
      <c r="G15" s="10">
        <v>12</v>
      </c>
      <c r="H15" s="11">
        <f>F15*G15</f>
        <v>432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x14ac:dyDescent="0.2">
      <c r="A16" s="239"/>
      <c r="B16" s="239"/>
      <c r="C16" s="244"/>
      <c r="D16" s="12"/>
      <c r="E16" s="247"/>
      <c r="F16" s="12"/>
      <c r="G16" s="13"/>
      <c r="H16" s="11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254" ht="47.25" customHeight="1" x14ac:dyDescent="0.2">
      <c r="A17" s="239"/>
      <c r="B17" s="239"/>
      <c r="C17" s="245"/>
      <c r="D17" s="14"/>
      <c r="E17" s="248"/>
      <c r="F17" s="14"/>
      <c r="G17" s="15" t="s">
        <v>16</v>
      </c>
      <c r="H17" s="1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254" ht="46.5" customHeight="1" x14ac:dyDescent="0.2">
      <c r="A18" s="8">
        <v>2</v>
      </c>
      <c r="B18" s="8" t="s">
        <v>17</v>
      </c>
      <c r="C18" s="23" t="s">
        <v>199</v>
      </c>
      <c r="D18" s="17"/>
      <c r="E18" s="8" t="s">
        <v>15</v>
      </c>
      <c r="F18" s="18">
        <v>1.6</v>
      </c>
      <c r="G18" s="18">
        <f>G15+G16</f>
        <v>12</v>
      </c>
      <c r="H18" s="11">
        <f>G18*F18</f>
        <v>19.200000000000003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54" s="7" customFormat="1" ht="39.75" customHeight="1" x14ac:dyDescent="0.2">
      <c r="A19" s="8">
        <v>3</v>
      </c>
      <c r="B19" s="8" t="s">
        <v>18</v>
      </c>
      <c r="C19" s="8" t="s">
        <v>19</v>
      </c>
      <c r="D19" s="17"/>
      <c r="E19" s="8" t="s">
        <v>20</v>
      </c>
      <c r="F19" s="19">
        <v>6.2</v>
      </c>
      <c r="G19" s="20">
        <v>2</v>
      </c>
      <c r="H19" s="21">
        <f>F19*G19</f>
        <v>12.4</v>
      </c>
    </row>
    <row r="20" spans="1:254" ht="25.5" x14ac:dyDescent="0.2">
      <c r="A20" s="239">
        <v>4</v>
      </c>
      <c r="B20" s="9" t="s">
        <v>21</v>
      </c>
      <c r="C20" s="9" t="s">
        <v>22</v>
      </c>
      <c r="D20" s="9"/>
      <c r="E20" s="249" t="s">
        <v>23</v>
      </c>
      <c r="F20" s="19"/>
      <c r="G20" s="21"/>
      <c r="H20" s="21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54" x14ac:dyDescent="0.2">
      <c r="A21" s="239"/>
      <c r="B21" s="22" t="s">
        <v>24</v>
      </c>
      <c r="C21" s="22" t="s">
        <v>25</v>
      </c>
      <c r="D21" s="22"/>
      <c r="E21" s="250"/>
      <c r="F21" s="18">
        <v>22.9</v>
      </c>
      <c r="G21" s="22">
        <v>10</v>
      </c>
      <c r="H21" s="11">
        <f>F21*G21</f>
        <v>229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54" x14ac:dyDescent="0.2">
      <c r="A22" s="239"/>
      <c r="B22" s="22"/>
      <c r="C22" s="22"/>
      <c r="D22" s="17"/>
      <c r="E22" s="251"/>
      <c r="F22" s="18"/>
      <c r="G22" s="24"/>
      <c r="H22" s="11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54" s="7" customFormat="1" ht="25.5" x14ac:dyDescent="0.2">
      <c r="A23" s="8">
        <v>5</v>
      </c>
      <c r="B23" s="8" t="s">
        <v>26</v>
      </c>
      <c r="C23" s="8" t="s">
        <v>27</v>
      </c>
      <c r="D23" s="17"/>
      <c r="E23" s="8" t="s">
        <v>28</v>
      </c>
      <c r="F23" s="21">
        <f>SUM(H15:H22)</f>
        <v>692.59999999999991</v>
      </c>
      <c r="G23" s="25">
        <v>16.25</v>
      </c>
      <c r="H23" s="21">
        <f>F23*G23/100</f>
        <v>112.54749999999999</v>
      </c>
    </row>
    <row r="24" spans="1:254" s="7" customFormat="1" ht="51" x14ac:dyDescent="0.2">
      <c r="A24" s="8">
        <v>6</v>
      </c>
      <c r="B24" s="8" t="s">
        <v>29</v>
      </c>
      <c r="C24" s="8" t="s">
        <v>30</v>
      </c>
      <c r="D24" s="17"/>
      <c r="E24" s="8" t="s">
        <v>28</v>
      </c>
      <c r="F24" s="25">
        <f>SUM(H15:H23)</f>
        <v>805.14749999999992</v>
      </c>
      <c r="G24" s="20">
        <v>6</v>
      </c>
      <c r="H24" s="21">
        <f>F24*G24/100*2.5</f>
        <v>120.77212499999999</v>
      </c>
    </row>
    <row r="25" spans="1:254" ht="13.5" x14ac:dyDescent="0.2">
      <c r="A25" s="252" t="s">
        <v>31</v>
      </c>
      <c r="B25" s="253"/>
      <c r="C25" s="8" t="s">
        <v>32</v>
      </c>
      <c r="D25" s="26"/>
      <c r="E25" s="26"/>
      <c r="F25" s="27">
        <f>SUM(H15:H24)</f>
        <v>925.91962499999988</v>
      </c>
      <c r="G25" s="28">
        <v>0.85</v>
      </c>
      <c r="H25" s="28">
        <f>F25*G25</f>
        <v>787.03168124999991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54" ht="13.5" x14ac:dyDescent="0.2">
      <c r="A26" s="254" t="s">
        <v>33</v>
      </c>
      <c r="B26" s="255"/>
      <c r="C26" s="255"/>
      <c r="D26" s="255"/>
      <c r="E26" s="255"/>
      <c r="F26" s="255"/>
      <c r="G26" s="255"/>
      <c r="H26" s="25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54" s="35" customFormat="1" ht="38.25" x14ac:dyDescent="0.2">
      <c r="A27" s="29">
        <v>7</v>
      </c>
      <c r="B27" s="30" t="s">
        <v>34</v>
      </c>
      <c r="C27" s="30" t="s">
        <v>35</v>
      </c>
      <c r="D27" s="31"/>
      <c r="E27" s="31" t="s">
        <v>36</v>
      </c>
      <c r="F27" s="31">
        <v>47.1</v>
      </c>
      <c r="G27" s="32">
        <v>10</v>
      </c>
      <c r="H27" s="33">
        <f>F27*G27</f>
        <v>471</v>
      </c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</row>
    <row r="28" spans="1:254" ht="25.5" x14ac:dyDescent="0.2">
      <c r="A28" s="8">
        <v>8</v>
      </c>
      <c r="B28" s="8" t="s">
        <v>37</v>
      </c>
      <c r="C28" s="8" t="s">
        <v>38</v>
      </c>
      <c r="D28" s="8"/>
      <c r="E28" s="31" t="s">
        <v>36</v>
      </c>
      <c r="F28" s="31">
        <v>18.2</v>
      </c>
      <c r="G28" s="29">
        <v>2</v>
      </c>
      <c r="H28" s="33">
        <f>F28*G28</f>
        <v>36.4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54" ht="25.5" x14ac:dyDescent="0.2">
      <c r="A29" s="9">
        <v>9</v>
      </c>
      <c r="B29" s="9" t="s">
        <v>39</v>
      </c>
      <c r="C29" s="9" t="s">
        <v>40</v>
      </c>
      <c r="D29" s="8"/>
      <c r="E29" s="31" t="s">
        <v>36</v>
      </c>
      <c r="F29" s="19">
        <v>96.2</v>
      </c>
      <c r="G29" s="20">
        <v>2</v>
      </c>
      <c r="H29" s="21">
        <f>F29*G29</f>
        <v>192.4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54" ht="13.5" x14ac:dyDescent="0.2">
      <c r="A30" s="252" t="s">
        <v>31</v>
      </c>
      <c r="B30" s="253"/>
      <c r="C30" s="8"/>
      <c r="D30" s="8"/>
      <c r="E30" s="8"/>
      <c r="F30" s="31"/>
      <c r="G30" s="33"/>
      <c r="H30" s="27">
        <f>SUM(H27:H29)</f>
        <v>699.8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54" ht="13.5" x14ac:dyDescent="0.2">
      <c r="A31" s="252" t="s">
        <v>41</v>
      </c>
      <c r="B31" s="257"/>
      <c r="C31" s="257"/>
      <c r="D31" s="257"/>
      <c r="E31" s="257"/>
      <c r="F31" s="257"/>
      <c r="G31" s="257"/>
      <c r="H31" s="253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54" ht="38.25" x14ac:dyDescent="0.2">
      <c r="A32" s="9">
        <v>10</v>
      </c>
      <c r="B32" s="9" t="s">
        <v>42</v>
      </c>
      <c r="C32" s="9" t="s">
        <v>43</v>
      </c>
      <c r="D32" s="8"/>
      <c r="E32" s="9" t="s">
        <v>44</v>
      </c>
      <c r="F32" s="21">
        <v>8</v>
      </c>
      <c r="G32" s="21">
        <f>G15</f>
        <v>12</v>
      </c>
      <c r="H32" s="21">
        <f>F32*G32</f>
        <v>96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ht="25.5" x14ac:dyDescent="0.2">
      <c r="A33" s="8">
        <v>11</v>
      </c>
      <c r="B33" s="8" t="s">
        <v>45</v>
      </c>
      <c r="C33" s="8" t="s">
        <v>46</v>
      </c>
      <c r="D33" s="8"/>
      <c r="E33" s="8" t="s">
        <v>28</v>
      </c>
      <c r="F33" s="21">
        <f>H30</f>
        <v>699.8</v>
      </c>
      <c r="G33" s="19">
        <v>20</v>
      </c>
      <c r="H33" s="21">
        <f>F33*G33/100</f>
        <v>139.96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5.5" x14ac:dyDescent="0.2">
      <c r="A34" s="8">
        <v>12</v>
      </c>
      <c r="B34" s="8" t="s">
        <v>47</v>
      </c>
      <c r="C34" s="8" t="s">
        <v>48</v>
      </c>
      <c r="D34" s="8"/>
      <c r="E34" s="8" t="s">
        <v>28</v>
      </c>
      <c r="F34" s="21">
        <f>SUM(H32:H33)</f>
        <v>235.96</v>
      </c>
      <c r="G34" s="19">
        <v>18</v>
      </c>
      <c r="H34" s="21">
        <f>F34*G34/100</f>
        <v>42.472799999999999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ht="19.5" customHeight="1" x14ac:dyDescent="0.2">
      <c r="A35" s="252" t="s">
        <v>31</v>
      </c>
      <c r="B35" s="253"/>
      <c r="C35" s="8"/>
      <c r="D35" s="8"/>
      <c r="E35" s="9"/>
      <c r="F35" s="21"/>
      <c r="G35" s="21"/>
      <c r="H35" s="28">
        <f>SUM(H32:H34)</f>
        <v>278.43279999999999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ht="24" customHeight="1" x14ac:dyDescent="0.2">
      <c r="A36" s="241" t="s">
        <v>49</v>
      </c>
      <c r="B36" s="239"/>
      <c r="C36" s="8"/>
      <c r="D36" s="8"/>
      <c r="E36" s="8"/>
      <c r="F36" s="33"/>
      <c r="G36" s="33"/>
      <c r="H36" s="27">
        <f>H25+H30+H35</f>
        <v>1765.2644812499998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ht="54.75" customHeight="1" x14ac:dyDescent="0.2">
      <c r="A37" s="239" t="s">
        <v>215</v>
      </c>
      <c r="B37" s="239"/>
      <c r="C37" s="36" t="s">
        <v>214</v>
      </c>
      <c r="D37" s="8"/>
      <c r="E37" s="8"/>
      <c r="F37" s="33"/>
      <c r="G37" s="33"/>
      <c r="H37" s="37">
        <f>H36*38.29</f>
        <v>67591.976987062488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 ht="27.75" customHeight="1" x14ac:dyDescent="0.2">
      <c r="A38" s="239" t="s">
        <v>50</v>
      </c>
      <c r="B38" s="239"/>
      <c r="C38" s="8" t="s">
        <v>51</v>
      </c>
      <c r="D38" s="8"/>
      <c r="E38" s="8"/>
      <c r="F38" s="33"/>
      <c r="G38" s="33"/>
      <c r="H38" s="37">
        <f>H37*0.18</f>
        <v>12166.555857671246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 ht="18" customHeight="1" x14ac:dyDescent="0.2">
      <c r="A39" s="241" t="s">
        <v>52</v>
      </c>
      <c r="B39" s="241"/>
      <c r="C39" s="8"/>
      <c r="D39" s="8"/>
      <c r="E39" s="8"/>
      <c r="F39" s="33"/>
      <c r="G39" s="33"/>
      <c r="H39" s="27">
        <f>H37+H38</f>
        <v>79758.532844733738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 s="41" customFormat="1" ht="13.9" customHeight="1" x14ac:dyDescent="0.25">
      <c r="A41" s="216" t="s">
        <v>53</v>
      </c>
      <c r="B41" s="216"/>
      <c r="C41" s="216"/>
      <c r="D41" s="38"/>
      <c r="E41" s="39"/>
      <c r="F41" s="40"/>
      <c r="G41" s="40"/>
    </row>
    <row r="42" spans="1:28" s="43" customFormat="1" ht="15" x14ac:dyDescent="0.25">
      <c r="A42" s="216"/>
      <c r="B42" s="216"/>
      <c r="C42" s="216"/>
      <c r="D42" s="40"/>
      <c r="E42" s="42"/>
      <c r="F42" s="40"/>
      <c r="G42" s="40"/>
    </row>
    <row r="43" spans="1:28" s="44" customFormat="1" ht="15" x14ac:dyDescent="0.25">
      <c r="A43" s="216" t="s">
        <v>54</v>
      </c>
      <c r="B43" s="216"/>
      <c r="C43" s="216"/>
      <c r="D43" s="38"/>
      <c r="E43" s="39"/>
      <c r="F43" s="40"/>
      <c r="G43" s="40"/>
    </row>
    <row r="44" spans="1:28" s="44" customFormat="1" x14ac:dyDescent="0.2">
      <c r="A44" s="258"/>
      <c r="B44" s="258"/>
      <c r="C44" s="45"/>
      <c r="D44" s="46"/>
      <c r="E44" s="47"/>
    </row>
    <row r="45" spans="1:28" s="44" customFormat="1" x14ac:dyDescent="0.2">
      <c r="A45" s="48"/>
      <c r="B45" s="48"/>
      <c r="C45" s="48"/>
      <c r="D45" s="48"/>
      <c r="E45" s="48"/>
      <c r="F45" s="48"/>
      <c r="G45" s="48"/>
    </row>
    <row r="46" spans="1:28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 x14ac:dyDescent="0.2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 x14ac:dyDescent="0.2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 x14ac:dyDescent="0.2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 x14ac:dyDescent="0.2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 x14ac:dyDescent="0.2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 x14ac:dyDescent="0.2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 x14ac:dyDescent="0.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 x14ac:dyDescent="0.2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 x14ac:dyDescent="0.2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 x14ac:dyDescent="0.2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 x14ac:dyDescent="0.2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 x14ac:dyDescent="0.2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 x14ac:dyDescent="0.2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 x14ac:dyDescent="0.2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 x14ac:dyDescent="0.2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 x14ac:dyDescent="0.2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spans="1:28" x14ac:dyDescent="0.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spans="1:28" x14ac:dyDescent="0.2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spans="1:28" x14ac:dyDescent="0.2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spans="1:28" x14ac:dyDescent="0.2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spans="1:28" x14ac:dyDescent="0.2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spans="1:28" x14ac:dyDescent="0.2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spans="1:28" x14ac:dyDescent="0.2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spans="1:28" x14ac:dyDescent="0.2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spans="1:28" x14ac:dyDescent="0.2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spans="1:28" x14ac:dyDescent="0.2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</row>
    <row r="1012" spans="1:28" x14ac:dyDescent="0.2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</row>
    <row r="1013" spans="1:28" x14ac:dyDescent="0.2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</row>
    <row r="1014" spans="1:28" x14ac:dyDescent="0.2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</row>
    <row r="1015" spans="1:28" x14ac:dyDescent="0.2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</row>
    <row r="1016" spans="1:28" x14ac:dyDescent="0.2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</row>
    <row r="1017" spans="1:28" x14ac:dyDescent="0.2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</row>
    <row r="1018" spans="1:28" x14ac:dyDescent="0.2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</row>
    <row r="1019" spans="1:28" x14ac:dyDescent="0.2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</row>
    <row r="1020" spans="1:28" x14ac:dyDescent="0.2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</row>
    <row r="1021" spans="1:28" x14ac:dyDescent="0.2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</row>
    <row r="1022" spans="1:28" x14ac:dyDescent="0.2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</row>
    <row r="1023" spans="1:28" x14ac:dyDescent="0.2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</row>
    <row r="1024" spans="1:28" x14ac:dyDescent="0.2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</row>
    <row r="1025" spans="1:28" x14ac:dyDescent="0.2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</row>
    <row r="1026" spans="1:28" x14ac:dyDescent="0.2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</row>
    <row r="1027" spans="1:28" x14ac:dyDescent="0.2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</row>
    <row r="1028" spans="1:28" x14ac:dyDescent="0.2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</row>
    <row r="1029" spans="1:28" x14ac:dyDescent="0.2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</row>
    <row r="1030" spans="1:28" x14ac:dyDescent="0.2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</row>
    <row r="1031" spans="1:28" x14ac:dyDescent="0.2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</row>
    <row r="1032" spans="1:28" x14ac:dyDescent="0.2">
      <c r="A1032" s="7"/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</row>
    <row r="1033" spans="1:28" x14ac:dyDescent="0.2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</row>
    <row r="1034" spans="1:28" x14ac:dyDescent="0.2">
      <c r="A1034" s="7"/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</row>
    <row r="1035" spans="1:28" x14ac:dyDescent="0.2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</row>
    <row r="1036" spans="1:28" x14ac:dyDescent="0.2">
      <c r="A1036" s="7"/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</row>
    <row r="1037" spans="1:28" x14ac:dyDescent="0.2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</row>
    <row r="1038" spans="1:28" x14ac:dyDescent="0.2">
      <c r="A1038" s="7"/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</row>
    <row r="1039" spans="1:28" x14ac:dyDescent="0.2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</row>
    <row r="1040" spans="1:28" x14ac:dyDescent="0.2">
      <c r="A1040" s="7"/>
      <c r="B1040" s="7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</row>
    <row r="1041" spans="1:28" x14ac:dyDescent="0.2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</row>
    <row r="1042" spans="1:28" x14ac:dyDescent="0.2">
      <c r="A1042" s="7"/>
      <c r="B1042" s="7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</row>
    <row r="1043" spans="1:28" x14ac:dyDescent="0.2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</row>
    <row r="1044" spans="1:28" x14ac:dyDescent="0.2">
      <c r="A1044" s="7"/>
      <c r="B1044" s="7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</row>
    <row r="1045" spans="1:28" x14ac:dyDescent="0.2">
      <c r="A1045" s="7"/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</row>
    <row r="1046" spans="1:28" x14ac:dyDescent="0.2">
      <c r="A1046" s="7"/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</row>
    <row r="1047" spans="1:28" x14ac:dyDescent="0.2">
      <c r="A1047" s="7"/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</row>
    <row r="1048" spans="1:28" x14ac:dyDescent="0.2">
      <c r="A1048" s="7"/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</row>
    <row r="1049" spans="1:28" x14ac:dyDescent="0.2">
      <c r="A1049" s="7"/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</row>
    <row r="1050" spans="1:28" x14ac:dyDescent="0.2">
      <c r="A1050" s="7"/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</row>
    <row r="1051" spans="1:28" x14ac:dyDescent="0.2">
      <c r="A1051" s="7"/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</row>
    <row r="1052" spans="1:28" x14ac:dyDescent="0.2">
      <c r="A1052" s="7"/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</row>
    <row r="1053" spans="1:28" x14ac:dyDescent="0.2">
      <c r="A1053" s="7"/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</row>
    <row r="1054" spans="1:28" x14ac:dyDescent="0.2">
      <c r="A1054" s="7"/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</row>
    <row r="1055" spans="1:28" x14ac:dyDescent="0.2">
      <c r="A1055" s="7"/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</row>
    <row r="1056" spans="1:28" x14ac:dyDescent="0.2">
      <c r="A1056" s="7"/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</row>
    <row r="1057" spans="1:28" x14ac:dyDescent="0.2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</row>
    <row r="1058" spans="1:28" x14ac:dyDescent="0.2">
      <c r="A1058" s="7"/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</row>
    <row r="1059" spans="1:28" x14ac:dyDescent="0.2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</row>
    <row r="1060" spans="1:28" x14ac:dyDescent="0.2">
      <c r="A1060" s="7"/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</row>
    <row r="1061" spans="1:28" x14ac:dyDescent="0.2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</row>
    <row r="1062" spans="1:28" x14ac:dyDescent="0.2">
      <c r="A1062" s="7"/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</row>
    <row r="1063" spans="1:28" x14ac:dyDescent="0.2">
      <c r="A1063" s="7"/>
      <c r="B1063" s="7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</row>
    <row r="1064" spans="1:28" x14ac:dyDescent="0.2">
      <c r="A1064" s="7"/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</row>
    <row r="1065" spans="1:28" x14ac:dyDescent="0.2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</row>
    <row r="1066" spans="1:28" x14ac:dyDescent="0.2">
      <c r="A1066" s="7"/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</row>
    <row r="1067" spans="1:28" x14ac:dyDescent="0.2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</row>
    <row r="1068" spans="1:28" x14ac:dyDescent="0.2">
      <c r="A1068" s="7"/>
      <c r="B1068" s="7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</row>
    <row r="1069" spans="1:28" x14ac:dyDescent="0.2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</row>
    <row r="1070" spans="1:28" x14ac:dyDescent="0.2">
      <c r="A1070" s="7"/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</row>
    <row r="1071" spans="1:28" x14ac:dyDescent="0.2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</row>
    <row r="1072" spans="1:28" x14ac:dyDescent="0.2">
      <c r="A1072" s="7"/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</row>
    <row r="1073" spans="1:28" x14ac:dyDescent="0.2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</row>
    <row r="1074" spans="1:28" x14ac:dyDescent="0.2">
      <c r="A1074" s="7"/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</row>
    <row r="1075" spans="1:28" x14ac:dyDescent="0.2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</row>
    <row r="1076" spans="1:28" x14ac:dyDescent="0.2">
      <c r="A1076" s="7"/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</row>
    <row r="1077" spans="1:28" x14ac:dyDescent="0.2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</row>
    <row r="1078" spans="1:28" x14ac:dyDescent="0.2">
      <c r="A1078" s="7"/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</row>
    <row r="1079" spans="1:28" x14ac:dyDescent="0.2">
      <c r="A1079" s="7"/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</row>
    <row r="1080" spans="1:28" x14ac:dyDescent="0.2">
      <c r="A1080" s="7"/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</row>
    <row r="1081" spans="1:28" x14ac:dyDescent="0.2">
      <c r="A1081" s="7"/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</row>
    <row r="1082" spans="1:28" x14ac:dyDescent="0.2">
      <c r="A1082" s="7"/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</row>
    <row r="1083" spans="1:28" x14ac:dyDescent="0.2">
      <c r="A1083" s="7"/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</row>
    <row r="1084" spans="1:28" x14ac:dyDescent="0.2">
      <c r="A1084" s="7"/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</row>
    <row r="1085" spans="1:28" x14ac:dyDescent="0.2">
      <c r="A1085" s="7"/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</row>
    <row r="1086" spans="1:28" x14ac:dyDescent="0.2">
      <c r="A1086" s="7"/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</row>
    <row r="1087" spans="1:28" x14ac:dyDescent="0.2">
      <c r="A1087" s="7"/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</row>
    <row r="1088" spans="1:28" x14ac:dyDescent="0.2">
      <c r="A1088" s="7"/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</row>
    <row r="1089" spans="1:28" x14ac:dyDescent="0.2">
      <c r="A1089" s="7"/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</row>
    <row r="1090" spans="1:28" x14ac:dyDescent="0.2">
      <c r="A1090" s="7"/>
      <c r="B1090" s="7"/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</row>
    <row r="1091" spans="1:28" x14ac:dyDescent="0.2">
      <c r="A1091" s="7"/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</row>
    <row r="1092" spans="1:28" x14ac:dyDescent="0.2">
      <c r="A1092" s="7"/>
      <c r="B1092" s="7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</row>
    <row r="1093" spans="1:28" x14ac:dyDescent="0.2">
      <c r="A1093" s="7"/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</row>
    <row r="1094" spans="1:28" x14ac:dyDescent="0.2">
      <c r="A1094" s="7"/>
      <c r="B1094" s="7"/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</row>
    <row r="1095" spans="1:28" x14ac:dyDescent="0.2">
      <c r="A1095" s="7"/>
      <c r="B1095" s="7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</row>
    <row r="1096" spans="1:28" x14ac:dyDescent="0.2">
      <c r="A1096" s="7"/>
      <c r="B1096" s="7"/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</row>
    <row r="1097" spans="1:28" x14ac:dyDescent="0.2">
      <c r="A1097" s="7"/>
      <c r="B1097" s="7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</row>
    <row r="1098" spans="1:28" x14ac:dyDescent="0.2">
      <c r="A1098" s="7"/>
      <c r="B1098" s="7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</row>
    <row r="1099" spans="1:28" x14ac:dyDescent="0.2">
      <c r="A1099" s="7"/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</row>
    <row r="1100" spans="1:28" x14ac:dyDescent="0.2">
      <c r="A1100" s="7"/>
      <c r="B1100" s="7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</row>
    <row r="1101" spans="1:28" x14ac:dyDescent="0.2">
      <c r="A1101" s="7"/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</row>
    <row r="1102" spans="1:28" x14ac:dyDescent="0.2">
      <c r="A1102" s="7"/>
      <c r="B1102" s="7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</row>
    <row r="1103" spans="1:28" x14ac:dyDescent="0.2">
      <c r="A1103" s="7"/>
      <c r="B1103" s="7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</row>
    <row r="1104" spans="1:28" x14ac:dyDescent="0.2">
      <c r="A1104" s="7"/>
      <c r="B1104" s="7"/>
      <c r="C1104" s="7"/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</row>
    <row r="1105" spans="1:28" x14ac:dyDescent="0.2">
      <c r="A1105" s="7"/>
      <c r="B1105" s="7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</row>
    <row r="1106" spans="1:28" x14ac:dyDescent="0.2">
      <c r="A1106" s="7"/>
      <c r="B1106" s="7"/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</row>
    <row r="1107" spans="1:28" x14ac:dyDescent="0.2">
      <c r="A1107" s="7"/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</row>
    <row r="1108" spans="1:28" x14ac:dyDescent="0.2">
      <c r="A1108" s="7"/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</row>
    <row r="1109" spans="1:28" x14ac:dyDescent="0.2">
      <c r="A1109" s="7"/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</row>
    <row r="1110" spans="1:28" x14ac:dyDescent="0.2">
      <c r="A1110" s="7"/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</row>
    <row r="1111" spans="1:28" x14ac:dyDescent="0.2">
      <c r="A1111" s="7"/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</row>
    <row r="1112" spans="1:28" x14ac:dyDescent="0.2">
      <c r="A1112" s="7"/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</row>
    <row r="1113" spans="1:28" x14ac:dyDescent="0.2">
      <c r="A1113" s="7"/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</row>
    <row r="1114" spans="1:28" x14ac:dyDescent="0.2">
      <c r="A1114" s="7"/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</row>
    <row r="1115" spans="1:28" x14ac:dyDescent="0.2">
      <c r="A1115" s="7"/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</row>
    <row r="1116" spans="1:28" x14ac:dyDescent="0.2">
      <c r="A1116" s="7"/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</row>
    <row r="1117" spans="1:28" x14ac:dyDescent="0.2">
      <c r="A1117" s="7"/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</row>
    <row r="1118" spans="1:28" x14ac:dyDescent="0.2">
      <c r="A1118" s="7"/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</row>
    <row r="1119" spans="1:28" x14ac:dyDescent="0.2">
      <c r="A1119" s="7"/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</row>
    <row r="1120" spans="1:28" x14ac:dyDescent="0.2">
      <c r="A1120" s="7"/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</row>
    <row r="1121" spans="1:28" x14ac:dyDescent="0.2">
      <c r="A1121" s="7"/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</row>
    <row r="1122" spans="1:28" x14ac:dyDescent="0.2">
      <c r="A1122" s="7"/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</row>
    <row r="1123" spans="1:28" x14ac:dyDescent="0.2">
      <c r="A1123" s="7"/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</row>
    <row r="1124" spans="1:28" x14ac:dyDescent="0.2">
      <c r="A1124" s="7"/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</row>
    <row r="1125" spans="1:28" x14ac:dyDescent="0.2">
      <c r="A1125" s="7"/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</row>
    <row r="1126" spans="1:28" x14ac:dyDescent="0.2">
      <c r="A1126" s="7"/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</row>
    <row r="1127" spans="1:28" x14ac:dyDescent="0.2">
      <c r="A1127" s="7"/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</row>
    <row r="1128" spans="1:28" x14ac:dyDescent="0.2">
      <c r="A1128" s="7"/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</row>
    <row r="1129" spans="1:28" x14ac:dyDescent="0.2">
      <c r="A1129" s="7"/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</row>
    <row r="1130" spans="1:28" x14ac:dyDescent="0.2">
      <c r="A1130" s="7"/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</row>
    <row r="1131" spans="1:28" x14ac:dyDescent="0.2">
      <c r="A1131" s="7"/>
      <c r="B1131" s="7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</row>
    <row r="1132" spans="1:28" x14ac:dyDescent="0.2">
      <c r="A1132" s="7"/>
      <c r="B1132" s="7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</row>
    <row r="1133" spans="1:28" x14ac:dyDescent="0.2">
      <c r="A1133" s="7"/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</row>
    <row r="1134" spans="1:28" x14ac:dyDescent="0.2">
      <c r="A1134" s="7"/>
      <c r="B1134" s="7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</row>
    <row r="1135" spans="1:28" x14ac:dyDescent="0.2">
      <c r="A1135" s="7"/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</row>
    <row r="1136" spans="1:28" x14ac:dyDescent="0.2">
      <c r="A1136" s="7"/>
      <c r="B1136" s="7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</row>
    <row r="1137" spans="1:28" x14ac:dyDescent="0.2">
      <c r="A1137" s="7"/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</row>
    <row r="1138" spans="1:28" x14ac:dyDescent="0.2">
      <c r="A1138" s="7"/>
      <c r="B1138" s="7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</row>
    <row r="1139" spans="1:28" x14ac:dyDescent="0.2">
      <c r="A1139" s="7"/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</row>
    <row r="1140" spans="1:28" x14ac:dyDescent="0.2">
      <c r="A1140" s="7"/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</row>
    <row r="1141" spans="1:28" x14ac:dyDescent="0.2">
      <c r="A1141" s="7"/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</row>
    <row r="1142" spans="1:28" x14ac:dyDescent="0.2">
      <c r="A1142" s="7"/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</row>
    <row r="1143" spans="1:28" x14ac:dyDescent="0.2">
      <c r="A1143" s="7"/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</row>
    <row r="1144" spans="1:28" x14ac:dyDescent="0.2">
      <c r="A1144" s="7"/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</row>
    <row r="1145" spans="1:28" x14ac:dyDescent="0.2">
      <c r="A1145" s="7"/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</row>
    <row r="1146" spans="1:28" x14ac:dyDescent="0.2">
      <c r="A1146" s="7"/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</row>
    <row r="1147" spans="1:28" x14ac:dyDescent="0.2">
      <c r="A1147" s="7"/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</row>
    <row r="1148" spans="1:28" x14ac:dyDescent="0.2">
      <c r="A1148" s="7"/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</row>
    <row r="1149" spans="1:28" x14ac:dyDescent="0.2">
      <c r="A1149" s="7"/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</row>
    <row r="1150" spans="1:28" x14ac:dyDescent="0.2">
      <c r="A1150" s="7"/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</row>
    <row r="1151" spans="1:28" x14ac:dyDescent="0.2">
      <c r="A1151" s="7"/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</row>
    <row r="1152" spans="1:28" x14ac:dyDescent="0.2">
      <c r="A1152" s="7"/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</row>
    <row r="1153" spans="1:28" x14ac:dyDescent="0.2">
      <c r="A1153" s="7"/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</row>
    <row r="1154" spans="1:28" x14ac:dyDescent="0.2">
      <c r="A1154" s="7"/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</row>
    <row r="1155" spans="1:28" x14ac:dyDescent="0.2">
      <c r="A1155" s="7"/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</row>
    <row r="1156" spans="1:28" x14ac:dyDescent="0.2">
      <c r="A1156" s="7"/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</row>
    <row r="1157" spans="1:28" x14ac:dyDescent="0.2">
      <c r="A1157" s="7"/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</row>
    <row r="1158" spans="1:28" x14ac:dyDescent="0.2">
      <c r="A1158" s="7"/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</row>
    <row r="1159" spans="1:28" x14ac:dyDescent="0.2">
      <c r="A1159" s="7"/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</row>
    <row r="1160" spans="1:28" x14ac:dyDescent="0.2">
      <c r="A1160" s="7"/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</row>
    <row r="1161" spans="1:28" x14ac:dyDescent="0.2">
      <c r="A1161" s="7"/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</row>
    <row r="1162" spans="1:28" x14ac:dyDescent="0.2">
      <c r="A1162" s="7"/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</row>
    <row r="1163" spans="1:28" x14ac:dyDescent="0.2">
      <c r="A1163" s="7"/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</row>
    <row r="1164" spans="1:28" x14ac:dyDescent="0.2">
      <c r="A1164" s="7"/>
      <c r="B1164" s="7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</row>
    <row r="1165" spans="1:28" x14ac:dyDescent="0.2">
      <c r="A1165" s="7"/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</row>
    <row r="1166" spans="1:28" x14ac:dyDescent="0.2">
      <c r="A1166" s="7"/>
      <c r="B1166" s="7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</row>
    <row r="1167" spans="1:28" x14ac:dyDescent="0.2">
      <c r="A1167" s="7"/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</row>
    <row r="1168" spans="1:28" x14ac:dyDescent="0.2">
      <c r="A1168" s="7"/>
      <c r="B1168" s="7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</row>
    <row r="1169" spans="1:28" x14ac:dyDescent="0.2">
      <c r="A1169" s="7"/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</row>
    <row r="1170" spans="1:28" x14ac:dyDescent="0.2">
      <c r="A1170" s="7"/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</row>
    <row r="1171" spans="1:28" x14ac:dyDescent="0.2">
      <c r="A1171" s="7"/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</row>
    <row r="1172" spans="1:28" x14ac:dyDescent="0.2">
      <c r="A1172" s="7"/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</row>
    <row r="1173" spans="1:28" x14ac:dyDescent="0.2">
      <c r="A1173" s="7"/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</row>
    <row r="1174" spans="1:28" x14ac:dyDescent="0.2">
      <c r="A1174" s="7"/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</row>
    <row r="1175" spans="1:28" x14ac:dyDescent="0.2">
      <c r="A1175" s="7"/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</row>
    <row r="1176" spans="1:28" x14ac:dyDescent="0.2">
      <c r="A1176" s="7"/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</row>
    <row r="1177" spans="1:28" x14ac:dyDescent="0.2">
      <c r="A1177" s="7"/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</row>
    <row r="1178" spans="1:28" x14ac:dyDescent="0.2">
      <c r="A1178" s="7"/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</row>
    <row r="1179" spans="1:28" x14ac:dyDescent="0.2">
      <c r="A1179" s="7"/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</row>
    <row r="1180" spans="1:28" x14ac:dyDescent="0.2">
      <c r="A1180" s="7"/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</row>
    <row r="1181" spans="1:28" x14ac:dyDescent="0.2">
      <c r="A1181" s="7"/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</row>
    <row r="1182" spans="1:28" x14ac:dyDescent="0.2">
      <c r="A1182" s="7"/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</row>
    <row r="1183" spans="1:28" x14ac:dyDescent="0.2">
      <c r="A1183" s="7"/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</row>
    <row r="1184" spans="1:28" x14ac:dyDescent="0.2">
      <c r="A1184" s="7"/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</row>
    <row r="1185" spans="1:28" x14ac:dyDescent="0.2">
      <c r="A1185" s="7"/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</row>
    <row r="1186" spans="1:28" x14ac:dyDescent="0.2">
      <c r="A1186" s="7"/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</row>
    <row r="1187" spans="1:28" x14ac:dyDescent="0.2">
      <c r="A1187" s="7"/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</row>
    <row r="1188" spans="1:28" x14ac:dyDescent="0.2">
      <c r="A1188" s="7"/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</row>
    <row r="1189" spans="1:28" x14ac:dyDescent="0.2">
      <c r="A1189" s="7"/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</row>
    <row r="1190" spans="1:28" x14ac:dyDescent="0.2">
      <c r="A1190" s="7"/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</row>
    <row r="1191" spans="1:28" x14ac:dyDescent="0.2">
      <c r="A1191" s="7"/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</row>
    <row r="1192" spans="1:28" x14ac:dyDescent="0.2">
      <c r="A1192" s="7"/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</row>
    <row r="1193" spans="1:28" x14ac:dyDescent="0.2">
      <c r="A1193" s="7"/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</row>
    <row r="1194" spans="1:28" x14ac:dyDescent="0.2">
      <c r="A1194" s="7"/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</row>
    <row r="1195" spans="1:28" x14ac:dyDescent="0.2">
      <c r="A1195" s="7"/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</row>
    <row r="1196" spans="1:28" x14ac:dyDescent="0.2">
      <c r="A1196" s="7"/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</row>
    <row r="1197" spans="1:28" x14ac:dyDescent="0.2">
      <c r="A1197" s="7"/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</row>
    <row r="1198" spans="1:28" x14ac:dyDescent="0.2">
      <c r="A1198" s="7"/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</row>
    <row r="1199" spans="1:28" x14ac:dyDescent="0.2">
      <c r="A1199" s="7"/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</row>
    <row r="1200" spans="1:28" x14ac:dyDescent="0.2">
      <c r="A1200" s="7"/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</row>
    <row r="1201" spans="1:28" x14ac:dyDescent="0.2">
      <c r="A1201" s="7"/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</row>
    <row r="1202" spans="1:28" x14ac:dyDescent="0.2">
      <c r="A1202" s="7"/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</row>
    <row r="1203" spans="1:28" x14ac:dyDescent="0.2">
      <c r="A1203" s="7"/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</row>
    <row r="1204" spans="1:28" x14ac:dyDescent="0.2">
      <c r="A1204" s="7"/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</row>
    <row r="1205" spans="1:28" x14ac:dyDescent="0.2">
      <c r="A1205" s="7"/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</row>
    <row r="1206" spans="1:28" x14ac:dyDescent="0.2">
      <c r="A1206" s="7"/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</row>
    <row r="1207" spans="1:28" x14ac:dyDescent="0.2">
      <c r="A1207" s="7"/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</row>
    <row r="1208" spans="1:28" x14ac:dyDescent="0.2">
      <c r="A1208" s="7"/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</row>
    <row r="1209" spans="1:28" x14ac:dyDescent="0.2">
      <c r="A1209" s="7"/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</row>
    <row r="1210" spans="1:28" x14ac:dyDescent="0.2">
      <c r="A1210" s="7"/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</row>
    <row r="1211" spans="1:28" x14ac:dyDescent="0.2">
      <c r="A1211" s="7"/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</row>
    <row r="1212" spans="1:28" x14ac:dyDescent="0.2">
      <c r="A1212" s="7"/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</row>
    <row r="1213" spans="1:28" x14ac:dyDescent="0.2">
      <c r="A1213" s="7"/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</row>
    <row r="1214" spans="1:28" x14ac:dyDescent="0.2">
      <c r="A1214" s="7"/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</row>
    <row r="1215" spans="1:28" x14ac:dyDescent="0.2">
      <c r="A1215" s="7"/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</row>
    <row r="1216" spans="1:28" x14ac:dyDescent="0.2">
      <c r="A1216" s="7"/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</row>
    <row r="1217" spans="1:28" x14ac:dyDescent="0.2">
      <c r="A1217" s="7"/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</row>
    <row r="1218" spans="1:28" x14ac:dyDescent="0.2">
      <c r="A1218" s="7"/>
      <c r="B1218" s="7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</row>
    <row r="1219" spans="1:28" x14ac:dyDescent="0.2">
      <c r="A1219" s="7"/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</row>
    <row r="1220" spans="1:28" x14ac:dyDescent="0.2">
      <c r="A1220" s="7"/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</row>
    <row r="1221" spans="1:28" x14ac:dyDescent="0.2">
      <c r="A1221" s="7"/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</row>
    <row r="1222" spans="1:28" x14ac:dyDescent="0.2">
      <c r="A1222" s="7"/>
      <c r="B1222" s="7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</row>
    <row r="1223" spans="1:28" x14ac:dyDescent="0.2">
      <c r="A1223" s="7"/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</row>
    <row r="1224" spans="1:28" x14ac:dyDescent="0.2">
      <c r="A1224" s="7"/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</row>
    <row r="1225" spans="1:28" x14ac:dyDescent="0.2">
      <c r="A1225" s="7"/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</row>
    <row r="1226" spans="1:28" x14ac:dyDescent="0.2">
      <c r="A1226" s="7"/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</row>
    <row r="1227" spans="1:28" x14ac:dyDescent="0.2">
      <c r="A1227" s="7"/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</row>
    <row r="1228" spans="1:28" x14ac:dyDescent="0.2">
      <c r="A1228" s="7"/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</row>
    <row r="1229" spans="1:28" x14ac:dyDescent="0.2">
      <c r="A1229" s="7"/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</row>
    <row r="1230" spans="1:28" x14ac:dyDescent="0.2">
      <c r="A1230" s="7"/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</row>
    <row r="1231" spans="1:28" x14ac:dyDescent="0.2">
      <c r="A1231" s="7"/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</row>
    <row r="1232" spans="1:28" x14ac:dyDescent="0.2">
      <c r="A1232" s="7"/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</row>
    <row r="1233" spans="1:28" x14ac:dyDescent="0.2">
      <c r="A1233" s="7"/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</row>
    <row r="1234" spans="1:28" x14ac:dyDescent="0.2">
      <c r="A1234" s="7"/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</row>
    <row r="1235" spans="1:28" x14ac:dyDescent="0.2">
      <c r="A1235" s="7"/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</row>
    <row r="1236" spans="1:28" x14ac:dyDescent="0.2">
      <c r="A1236" s="7"/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</row>
    <row r="1237" spans="1:28" x14ac:dyDescent="0.2">
      <c r="A1237" s="7"/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</row>
    <row r="1238" spans="1:28" x14ac:dyDescent="0.2">
      <c r="A1238" s="7"/>
      <c r="B1238" s="7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</row>
    <row r="1239" spans="1:28" x14ac:dyDescent="0.2">
      <c r="A1239" s="7"/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</row>
    <row r="1240" spans="1:28" x14ac:dyDescent="0.2">
      <c r="A1240" s="7"/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</row>
    <row r="1241" spans="1:28" x14ac:dyDescent="0.2">
      <c r="A1241" s="7"/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</row>
    <row r="1242" spans="1:28" x14ac:dyDescent="0.2">
      <c r="A1242" s="7"/>
      <c r="B1242" s="7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</row>
    <row r="1243" spans="1:28" x14ac:dyDescent="0.2">
      <c r="A1243" s="7"/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</row>
    <row r="1244" spans="1:28" x14ac:dyDescent="0.2">
      <c r="A1244" s="7"/>
      <c r="B1244" s="7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</row>
    <row r="1245" spans="1:28" x14ac:dyDescent="0.2">
      <c r="A1245" s="7"/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</row>
    <row r="1246" spans="1:28" x14ac:dyDescent="0.2">
      <c r="A1246" s="7"/>
      <c r="B1246" s="7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</row>
    <row r="1247" spans="1:28" x14ac:dyDescent="0.2">
      <c r="A1247" s="7"/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</row>
    <row r="1248" spans="1:28" x14ac:dyDescent="0.2">
      <c r="A1248" s="7"/>
      <c r="B1248" s="7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</row>
    <row r="1249" spans="1:28" x14ac:dyDescent="0.2">
      <c r="A1249" s="7"/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</row>
    <row r="1250" spans="1:28" x14ac:dyDescent="0.2">
      <c r="A1250" s="7"/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</row>
    <row r="1251" spans="1:28" x14ac:dyDescent="0.2">
      <c r="A1251" s="7"/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</row>
    <row r="1252" spans="1:28" x14ac:dyDescent="0.2">
      <c r="A1252" s="7"/>
      <c r="B1252" s="7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</row>
    <row r="1253" spans="1:28" x14ac:dyDescent="0.2">
      <c r="A1253" s="7"/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</row>
    <row r="1254" spans="1:28" x14ac:dyDescent="0.2">
      <c r="A1254" s="7"/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</row>
    <row r="1255" spans="1:28" x14ac:dyDescent="0.2">
      <c r="A1255" s="7"/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</row>
    <row r="1256" spans="1:28" x14ac:dyDescent="0.2">
      <c r="A1256" s="7"/>
      <c r="B1256" s="7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</row>
    <row r="1257" spans="1:28" x14ac:dyDescent="0.2">
      <c r="A1257" s="7"/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</row>
    <row r="1258" spans="1:28" x14ac:dyDescent="0.2">
      <c r="A1258" s="7"/>
      <c r="B1258" s="7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</row>
    <row r="1259" spans="1:28" x14ac:dyDescent="0.2">
      <c r="A1259" s="7"/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</row>
    <row r="1260" spans="1:28" x14ac:dyDescent="0.2">
      <c r="A1260" s="7"/>
      <c r="B1260" s="7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</row>
    <row r="1261" spans="1:28" x14ac:dyDescent="0.2">
      <c r="A1261" s="7"/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</row>
    <row r="1262" spans="1:28" x14ac:dyDescent="0.2">
      <c r="A1262" s="7"/>
      <c r="B1262" s="7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</row>
    <row r="1263" spans="1:28" x14ac:dyDescent="0.2">
      <c r="A1263" s="7"/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</row>
    <row r="1264" spans="1:28" x14ac:dyDescent="0.2">
      <c r="A1264" s="7"/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</row>
    <row r="1265" spans="1:28" x14ac:dyDescent="0.2">
      <c r="A1265" s="7"/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</row>
    <row r="1266" spans="1:28" x14ac:dyDescent="0.2">
      <c r="A1266" s="7"/>
      <c r="B1266" s="7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</row>
    <row r="1267" spans="1:28" x14ac:dyDescent="0.2">
      <c r="A1267" s="7"/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</row>
    <row r="1268" spans="1:28" x14ac:dyDescent="0.2">
      <c r="A1268" s="7"/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</row>
    <row r="1269" spans="1:28" x14ac:dyDescent="0.2">
      <c r="A1269" s="7"/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</row>
    <row r="1270" spans="1:28" x14ac:dyDescent="0.2">
      <c r="A1270" s="7"/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</row>
    <row r="1271" spans="1:28" x14ac:dyDescent="0.2">
      <c r="A1271" s="7"/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</row>
    <row r="1272" spans="1:28" x14ac:dyDescent="0.2">
      <c r="A1272" s="7"/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</row>
    <row r="1273" spans="1:28" x14ac:dyDescent="0.2">
      <c r="A1273" s="7"/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</row>
    <row r="1274" spans="1:28" x14ac:dyDescent="0.2">
      <c r="A1274" s="7"/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</row>
    <row r="1275" spans="1:28" x14ac:dyDescent="0.2">
      <c r="A1275" s="7"/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</row>
    <row r="1276" spans="1:28" x14ac:dyDescent="0.2">
      <c r="A1276" s="7"/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</row>
    <row r="1277" spans="1:28" x14ac:dyDescent="0.2">
      <c r="A1277" s="7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</row>
    <row r="1278" spans="1:28" x14ac:dyDescent="0.2">
      <c r="A1278" s="7"/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</row>
    <row r="1279" spans="1:28" x14ac:dyDescent="0.2">
      <c r="A1279" s="7"/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</row>
    <row r="1280" spans="1:28" x14ac:dyDescent="0.2">
      <c r="A1280" s="7"/>
      <c r="B1280" s="7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</row>
    <row r="1281" spans="1:28" x14ac:dyDescent="0.2">
      <c r="A1281" s="7"/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7"/>
    </row>
    <row r="1282" spans="1:28" x14ac:dyDescent="0.2">
      <c r="A1282" s="7"/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</row>
    <row r="1283" spans="1:28" x14ac:dyDescent="0.2">
      <c r="A1283" s="7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</row>
    <row r="1284" spans="1:28" x14ac:dyDescent="0.2">
      <c r="A1284" s="7"/>
      <c r="B1284" s="7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7"/>
    </row>
    <row r="1285" spans="1:28" x14ac:dyDescent="0.2">
      <c r="A1285" s="7"/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</row>
    <row r="1286" spans="1:28" x14ac:dyDescent="0.2">
      <c r="A1286" s="7"/>
      <c r="B1286" s="7"/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</row>
    <row r="1287" spans="1:28" x14ac:dyDescent="0.2">
      <c r="A1287" s="7"/>
      <c r="B1287" s="7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</row>
    <row r="1288" spans="1:28" x14ac:dyDescent="0.2">
      <c r="A1288" s="7"/>
      <c r="B1288" s="7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</row>
    <row r="1289" spans="1:28" x14ac:dyDescent="0.2">
      <c r="A1289" s="7"/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</row>
    <row r="1290" spans="1:28" x14ac:dyDescent="0.2">
      <c r="A1290" s="7"/>
      <c r="B1290" s="7"/>
      <c r="C1290" s="7"/>
      <c r="D1290" s="7"/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7"/>
    </row>
    <row r="1291" spans="1:28" x14ac:dyDescent="0.2">
      <c r="A1291" s="7"/>
      <c r="B1291" s="7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7"/>
    </row>
    <row r="1292" spans="1:28" x14ac:dyDescent="0.2">
      <c r="A1292" s="7"/>
      <c r="B1292" s="7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</row>
    <row r="1293" spans="1:28" x14ac:dyDescent="0.2">
      <c r="A1293" s="7"/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</row>
    <row r="1294" spans="1:28" x14ac:dyDescent="0.2">
      <c r="A1294" s="7"/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</row>
    <row r="1295" spans="1:28" x14ac:dyDescent="0.2">
      <c r="A1295" s="7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7"/>
    </row>
    <row r="1296" spans="1:28" x14ac:dyDescent="0.2">
      <c r="A1296" s="7"/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7"/>
    </row>
    <row r="1297" spans="1:28" x14ac:dyDescent="0.2">
      <c r="A1297" s="7"/>
      <c r="B1297" s="7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7"/>
    </row>
    <row r="1298" spans="1:28" x14ac:dyDescent="0.2">
      <c r="A1298" s="7"/>
      <c r="B1298" s="7"/>
      <c r="C1298" s="7"/>
      <c r="D1298" s="7"/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</row>
    <row r="1299" spans="1:28" x14ac:dyDescent="0.2">
      <c r="A1299" s="7"/>
      <c r="B1299" s="7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7"/>
    </row>
    <row r="1300" spans="1:28" x14ac:dyDescent="0.2">
      <c r="A1300" s="7"/>
      <c r="B1300" s="7"/>
      <c r="C1300" s="7"/>
      <c r="D1300" s="7"/>
      <c r="E1300" s="7"/>
      <c r="F1300" s="7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7"/>
    </row>
    <row r="1301" spans="1:28" x14ac:dyDescent="0.2">
      <c r="A1301" s="7"/>
      <c r="B1301" s="7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7"/>
    </row>
    <row r="1302" spans="1:28" x14ac:dyDescent="0.2">
      <c r="A1302" s="7"/>
      <c r="B1302" s="7"/>
      <c r="C1302" s="7"/>
      <c r="D1302" s="7"/>
      <c r="E1302" s="7"/>
      <c r="F1302" s="7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7"/>
    </row>
    <row r="1303" spans="1:28" x14ac:dyDescent="0.2">
      <c r="A1303" s="7"/>
      <c r="B1303" s="7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  <c r="AB1303" s="7"/>
    </row>
    <row r="1304" spans="1:28" x14ac:dyDescent="0.2">
      <c r="A1304" s="7"/>
      <c r="B1304" s="7"/>
      <c r="C1304" s="7"/>
      <c r="D1304" s="7"/>
      <c r="E1304" s="7"/>
      <c r="F1304" s="7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  <c r="AB1304" s="7"/>
    </row>
    <row r="1305" spans="1:28" x14ac:dyDescent="0.2">
      <c r="A1305" s="7"/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7"/>
    </row>
    <row r="1306" spans="1:28" x14ac:dyDescent="0.2">
      <c r="A1306" s="7"/>
      <c r="B1306" s="7"/>
      <c r="C1306" s="7"/>
      <c r="D1306" s="7"/>
      <c r="E1306" s="7"/>
      <c r="F1306" s="7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  <c r="AB1306" s="7"/>
    </row>
    <row r="1307" spans="1:28" x14ac:dyDescent="0.2">
      <c r="A1307" s="7"/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  <c r="AB1307" s="7"/>
    </row>
    <row r="1308" spans="1:28" x14ac:dyDescent="0.2">
      <c r="A1308" s="7"/>
      <c r="B1308" s="7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7"/>
    </row>
    <row r="1309" spans="1:28" x14ac:dyDescent="0.2">
      <c r="A1309" s="7"/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7"/>
    </row>
    <row r="1310" spans="1:28" x14ac:dyDescent="0.2">
      <c r="A1310" s="7"/>
      <c r="B1310" s="7"/>
      <c r="C1310" s="7"/>
      <c r="D1310" s="7"/>
      <c r="E1310" s="7"/>
      <c r="F1310" s="7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7"/>
    </row>
    <row r="1311" spans="1:28" x14ac:dyDescent="0.2">
      <c r="A1311" s="7"/>
      <c r="B1311" s="7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7"/>
    </row>
    <row r="1312" spans="1:28" x14ac:dyDescent="0.2">
      <c r="A1312" s="7"/>
      <c r="B1312" s="7"/>
      <c r="C1312" s="7"/>
      <c r="D1312" s="7"/>
      <c r="E1312" s="7"/>
      <c r="F1312" s="7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  <c r="V1312" s="7"/>
      <c r="W1312" s="7"/>
      <c r="X1312" s="7"/>
      <c r="Y1312" s="7"/>
      <c r="Z1312" s="7"/>
      <c r="AA1312" s="7"/>
      <c r="AB1312" s="7"/>
    </row>
    <row r="1313" spans="1:28" x14ac:dyDescent="0.2">
      <c r="A1313" s="7"/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7"/>
    </row>
    <row r="1314" spans="1:28" x14ac:dyDescent="0.2">
      <c r="A1314" s="7"/>
      <c r="B1314" s="7"/>
      <c r="C1314" s="7"/>
      <c r="D1314" s="7"/>
      <c r="E1314" s="7"/>
      <c r="F1314" s="7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  <c r="V1314" s="7"/>
      <c r="W1314" s="7"/>
      <c r="X1314" s="7"/>
      <c r="Y1314" s="7"/>
      <c r="Z1314" s="7"/>
      <c r="AA1314" s="7"/>
      <c r="AB1314" s="7"/>
    </row>
    <row r="1315" spans="1:28" x14ac:dyDescent="0.2">
      <c r="A1315" s="7"/>
      <c r="B1315" s="7"/>
      <c r="C1315" s="7"/>
      <c r="D1315" s="7"/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7"/>
    </row>
    <row r="1316" spans="1:28" x14ac:dyDescent="0.2">
      <c r="A1316" s="7"/>
      <c r="B1316" s="7"/>
      <c r="C1316" s="7"/>
      <c r="D1316" s="7"/>
      <c r="E1316" s="7"/>
      <c r="F1316" s="7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7"/>
    </row>
    <row r="1317" spans="1:28" x14ac:dyDescent="0.2">
      <c r="A1317" s="7"/>
      <c r="B1317" s="7"/>
      <c r="C1317" s="7"/>
      <c r="D1317" s="7"/>
      <c r="E1317" s="7"/>
      <c r="F1317" s="7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7"/>
    </row>
    <row r="1318" spans="1:28" x14ac:dyDescent="0.2">
      <c r="A1318" s="7"/>
      <c r="B1318" s="7"/>
      <c r="C1318" s="7"/>
      <c r="D1318" s="7"/>
      <c r="E1318" s="7"/>
      <c r="F1318" s="7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7"/>
    </row>
    <row r="1319" spans="1:28" x14ac:dyDescent="0.2">
      <c r="A1319" s="7"/>
      <c r="B1319" s="7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  <c r="AB1319" s="7"/>
    </row>
    <row r="1320" spans="1:28" x14ac:dyDescent="0.2">
      <c r="A1320" s="7"/>
      <c r="B1320" s="7"/>
      <c r="C1320" s="7"/>
      <c r="D1320" s="7"/>
      <c r="E1320" s="7"/>
      <c r="F1320" s="7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7"/>
    </row>
    <row r="1321" spans="1:28" x14ac:dyDescent="0.2">
      <c r="A1321" s="7"/>
      <c r="B1321" s="7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7"/>
    </row>
    <row r="1322" spans="1:28" x14ac:dyDescent="0.2">
      <c r="A1322" s="7"/>
      <c r="B1322" s="7"/>
      <c r="C1322" s="7"/>
      <c r="D1322" s="7"/>
      <c r="E1322" s="7"/>
      <c r="F1322" s="7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7"/>
    </row>
    <row r="1323" spans="1:28" x14ac:dyDescent="0.2">
      <c r="A1323" s="7"/>
      <c r="B1323" s="7"/>
      <c r="C1323" s="7"/>
      <c r="D1323" s="7"/>
      <c r="E1323" s="7"/>
      <c r="F1323" s="7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  <c r="AB1323" s="7"/>
    </row>
    <row r="1324" spans="1:28" x14ac:dyDescent="0.2">
      <c r="A1324" s="7"/>
      <c r="B1324" s="7"/>
      <c r="C1324" s="7"/>
      <c r="D1324" s="7"/>
      <c r="E1324" s="7"/>
      <c r="F1324" s="7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  <c r="AB1324" s="7"/>
    </row>
    <row r="1325" spans="1:28" x14ac:dyDescent="0.2">
      <c r="A1325" s="7"/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7"/>
    </row>
    <row r="1326" spans="1:28" x14ac:dyDescent="0.2">
      <c r="A1326" s="7"/>
      <c r="B1326" s="7"/>
      <c r="C1326" s="7"/>
      <c r="D1326" s="7"/>
      <c r="E1326" s="7"/>
      <c r="F1326" s="7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7"/>
    </row>
    <row r="1327" spans="1:28" x14ac:dyDescent="0.2">
      <c r="A1327" s="7"/>
      <c r="B1327" s="7"/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7"/>
    </row>
    <row r="1328" spans="1:28" x14ac:dyDescent="0.2">
      <c r="A1328" s="7"/>
      <c r="B1328" s="7"/>
      <c r="C1328" s="7"/>
      <c r="D1328" s="7"/>
      <c r="E1328" s="7"/>
      <c r="F1328" s="7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7"/>
    </row>
    <row r="1329" spans="1:28" x14ac:dyDescent="0.2">
      <c r="A1329" s="7"/>
      <c r="B1329" s="7"/>
      <c r="C1329" s="7"/>
      <c r="D1329" s="7"/>
      <c r="E1329" s="7"/>
      <c r="F1329" s="7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7"/>
    </row>
    <row r="1330" spans="1:28" x14ac:dyDescent="0.2">
      <c r="A1330" s="7"/>
      <c r="B1330" s="7"/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  <c r="AB1330" s="7"/>
    </row>
    <row r="1331" spans="1:28" x14ac:dyDescent="0.2">
      <c r="A1331" s="7"/>
      <c r="B1331" s="7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7"/>
    </row>
    <row r="1332" spans="1:28" x14ac:dyDescent="0.2">
      <c r="A1332" s="7"/>
      <c r="B1332" s="7"/>
      <c r="C1332" s="7"/>
      <c r="D1332" s="7"/>
      <c r="E1332" s="7"/>
      <c r="F1332" s="7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7"/>
    </row>
    <row r="1333" spans="1:28" x14ac:dyDescent="0.2">
      <c r="A1333" s="7"/>
      <c r="B1333" s="7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  <c r="V1333" s="7"/>
      <c r="W1333" s="7"/>
      <c r="X1333" s="7"/>
      <c r="Y1333" s="7"/>
      <c r="Z1333" s="7"/>
      <c r="AA1333" s="7"/>
      <c r="AB1333" s="7"/>
    </row>
    <row r="1334" spans="1:28" x14ac:dyDescent="0.2">
      <c r="A1334" s="7"/>
      <c r="B1334" s="7"/>
      <c r="C1334" s="7"/>
      <c r="D1334" s="7"/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  <c r="AB1334" s="7"/>
    </row>
    <row r="1335" spans="1:28" x14ac:dyDescent="0.2">
      <c r="A1335" s="7"/>
      <c r="B1335" s="7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  <c r="AB1335" s="7"/>
    </row>
    <row r="1336" spans="1:28" x14ac:dyDescent="0.2">
      <c r="A1336" s="7"/>
      <c r="B1336" s="7"/>
      <c r="C1336" s="7"/>
      <c r="D1336" s="7"/>
      <c r="E1336" s="7"/>
      <c r="F1336" s="7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7"/>
    </row>
    <row r="1337" spans="1:28" x14ac:dyDescent="0.2">
      <c r="A1337" s="7"/>
      <c r="B1337" s="7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7"/>
    </row>
    <row r="1338" spans="1:28" x14ac:dyDescent="0.2">
      <c r="A1338" s="7"/>
      <c r="B1338" s="7"/>
      <c r="C1338" s="7"/>
      <c r="D1338" s="7"/>
      <c r="E1338" s="7"/>
      <c r="F1338" s="7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7"/>
    </row>
    <row r="1339" spans="1:28" x14ac:dyDescent="0.2">
      <c r="A1339" s="7"/>
      <c r="B1339" s="7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  <c r="AB1339" s="7"/>
    </row>
    <row r="1340" spans="1:28" x14ac:dyDescent="0.2">
      <c r="A1340" s="7"/>
      <c r="B1340" s="7"/>
      <c r="C1340" s="7"/>
      <c r="D1340" s="7"/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7"/>
    </row>
    <row r="1341" spans="1:28" x14ac:dyDescent="0.2">
      <c r="A1341" s="7"/>
      <c r="B1341" s="7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  <c r="AB1341" s="7"/>
    </row>
    <row r="1342" spans="1:28" x14ac:dyDescent="0.2">
      <c r="A1342" s="7"/>
      <c r="B1342" s="7"/>
      <c r="C1342" s="7"/>
      <c r="D1342" s="7"/>
      <c r="E1342" s="7"/>
      <c r="F1342" s="7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  <c r="V1342" s="7"/>
      <c r="W1342" s="7"/>
      <c r="X1342" s="7"/>
      <c r="Y1342" s="7"/>
      <c r="Z1342" s="7"/>
      <c r="AA1342" s="7"/>
      <c r="AB1342" s="7"/>
    </row>
    <row r="1343" spans="1:28" x14ac:dyDescent="0.2">
      <c r="A1343" s="7"/>
      <c r="B1343" s="7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  <c r="V1343" s="7"/>
      <c r="W1343" s="7"/>
      <c r="X1343" s="7"/>
      <c r="Y1343" s="7"/>
      <c r="Z1343" s="7"/>
      <c r="AA1343" s="7"/>
      <c r="AB1343" s="7"/>
    </row>
    <row r="1344" spans="1:28" x14ac:dyDescent="0.2">
      <c r="A1344" s="7"/>
      <c r="B1344" s="7"/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7"/>
    </row>
    <row r="1345" spans="1:28" x14ac:dyDescent="0.2">
      <c r="A1345" s="7"/>
      <c r="B1345" s="7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  <c r="AB1345" s="7"/>
    </row>
    <row r="1346" spans="1:28" x14ac:dyDescent="0.2">
      <c r="A1346" s="7"/>
      <c r="B1346" s="7"/>
      <c r="C1346" s="7"/>
      <c r="D1346" s="7"/>
      <c r="E1346" s="7"/>
      <c r="F1346" s="7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  <c r="AB1346" s="7"/>
    </row>
    <row r="1347" spans="1:28" x14ac:dyDescent="0.2">
      <c r="A1347" s="7"/>
      <c r="B1347" s="7"/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7"/>
    </row>
    <row r="1348" spans="1:28" x14ac:dyDescent="0.2">
      <c r="A1348" s="7"/>
      <c r="B1348" s="7"/>
      <c r="C1348" s="7"/>
      <c r="D1348" s="7"/>
      <c r="E1348" s="7"/>
      <c r="F1348" s="7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  <c r="V1348" s="7"/>
      <c r="W1348" s="7"/>
      <c r="X1348" s="7"/>
      <c r="Y1348" s="7"/>
      <c r="Z1348" s="7"/>
      <c r="AA1348" s="7"/>
      <c r="AB1348" s="7"/>
    </row>
    <row r="1349" spans="1:28" x14ac:dyDescent="0.2">
      <c r="A1349" s="7"/>
      <c r="B1349" s="7"/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7"/>
    </row>
    <row r="1350" spans="1:28" x14ac:dyDescent="0.2">
      <c r="A1350" s="7"/>
      <c r="B1350" s="7"/>
      <c r="C1350" s="7"/>
      <c r="D1350" s="7"/>
      <c r="E1350" s="7"/>
      <c r="F1350" s="7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7"/>
    </row>
    <row r="1351" spans="1:28" x14ac:dyDescent="0.2">
      <c r="A1351" s="7"/>
      <c r="B1351" s="7"/>
      <c r="C1351" s="7"/>
      <c r="D1351" s="7"/>
      <c r="E1351" s="7"/>
      <c r="F1351" s="7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  <c r="V1351" s="7"/>
      <c r="W1351" s="7"/>
      <c r="X1351" s="7"/>
      <c r="Y1351" s="7"/>
      <c r="Z1351" s="7"/>
      <c r="AA1351" s="7"/>
      <c r="AB1351" s="7"/>
    </row>
    <row r="1352" spans="1:28" x14ac:dyDescent="0.2">
      <c r="A1352" s="7"/>
      <c r="B1352" s="7"/>
      <c r="C1352" s="7"/>
      <c r="D1352" s="7"/>
      <c r="E1352" s="7"/>
      <c r="F1352" s="7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7"/>
    </row>
    <row r="1353" spans="1:28" x14ac:dyDescent="0.2">
      <c r="A1353" s="7"/>
      <c r="B1353" s="7"/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7"/>
    </row>
    <row r="1354" spans="1:28" x14ac:dyDescent="0.2">
      <c r="A1354" s="7"/>
      <c r="B1354" s="7"/>
      <c r="C1354" s="7"/>
      <c r="D1354" s="7"/>
      <c r="E1354" s="7"/>
      <c r="F1354" s="7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7"/>
    </row>
    <row r="1355" spans="1:28" x14ac:dyDescent="0.2">
      <c r="A1355" s="7"/>
      <c r="B1355" s="7"/>
      <c r="C1355" s="7"/>
      <c r="D1355" s="7"/>
      <c r="E1355" s="7"/>
      <c r="F1355" s="7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  <c r="AA1355" s="7"/>
      <c r="AB1355" s="7"/>
    </row>
    <row r="1356" spans="1:28" x14ac:dyDescent="0.2">
      <c r="A1356" s="7"/>
      <c r="B1356" s="7"/>
      <c r="C1356" s="7"/>
      <c r="D1356" s="7"/>
      <c r="E1356" s="7"/>
      <c r="F1356" s="7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  <c r="V1356" s="7"/>
      <c r="W1356" s="7"/>
      <c r="X1356" s="7"/>
      <c r="Y1356" s="7"/>
      <c r="Z1356" s="7"/>
      <c r="AA1356" s="7"/>
      <c r="AB1356" s="7"/>
    </row>
    <row r="1357" spans="1:28" x14ac:dyDescent="0.2">
      <c r="A1357" s="7"/>
      <c r="B1357" s="7"/>
      <c r="C1357" s="7"/>
      <c r="D1357" s="7"/>
      <c r="E1357" s="7"/>
      <c r="F1357" s="7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7"/>
    </row>
    <row r="1358" spans="1:28" x14ac:dyDescent="0.2">
      <c r="A1358" s="7"/>
      <c r="B1358" s="7"/>
      <c r="C1358" s="7"/>
      <c r="D1358" s="7"/>
      <c r="E1358" s="7"/>
      <c r="F1358" s="7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  <c r="AA1358" s="7"/>
      <c r="AB1358" s="7"/>
    </row>
    <row r="1359" spans="1:28" x14ac:dyDescent="0.2">
      <c r="A1359" s="7"/>
      <c r="B1359" s="7"/>
      <c r="C1359" s="7"/>
      <c r="D1359" s="7"/>
      <c r="E1359" s="7"/>
      <c r="F1359" s="7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  <c r="AA1359" s="7"/>
      <c r="AB1359" s="7"/>
    </row>
    <row r="1360" spans="1:28" x14ac:dyDescent="0.2">
      <c r="A1360" s="7"/>
      <c r="B1360" s="7"/>
      <c r="C1360" s="7"/>
      <c r="D1360" s="7"/>
      <c r="E1360" s="7"/>
      <c r="F1360" s="7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  <c r="V1360" s="7"/>
      <c r="W1360" s="7"/>
      <c r="X1360" s="7"/>
      <c r="Y1360" s="7"/>
      <c r="Z1360" s="7"/>
      <c r="AA1360" s="7"/>
      <c r="AB1360" s="7"/>
    </row>
    <row r="1361" spans="1:28" x14ac:dyDescent="0.2">
      <c r="A1361" s="7"/>
      <c r="B1361" s="7"/>
      <c r="C1361" s="7"/>
      <c r="D1361" s="7"/>
      <c r="E1361" s="7"/>
      <c r="F1361" s="7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  <c r="V1361" s="7"/>
      <c r="W1361" s="7"/>
      <c r="X1361" s="7"/>
      <c r="Y1361" s="7"/>
      <c r="Z1361" s="7"/>
      <c r="AA1361" s="7"/>
      <c r="AB1361" s="7"/>
    </row>
    <row r="1362" spans="1:28" x14ac:dyDescent="0.2">
      <c r="A1362" s="7"/>
      <c r="B1362" s="7"/>
      <c r="C1362" s="7"/>
      <c r="D1362" s="7"/>
      <c r="E1362" s="7"/>
      <c r="F1362" s="7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  <c r="V1362" s="7"/>
      <c r="W1362" s="7"/>
      <c r="X1362" s="7"/>
      <c r="Y1362" s="7"/>
      <c r="Z1362" s="7"/>
      <c r="AA1362" s="7"/>
      <c r="AB1362" s="7"/>
    </row>
    <row r="1363" spans="1:28" x14ac:dyDescent="0.2">
      <c r="A1363" s="7"/>
      <c r="B1363" s="7"/>
      <c r="C1363" s="7"/>
      <c r="D1363" s="7"/>
      <c r="E1363" s="7"/>
      <c r="F1363" s="7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  <c r="V1363" s="7"/>
      <c r="W1363" s="7"/>
      <c r="X1363" s="7"/>
      <c r="Y1363" s="7"/>
      <c r="Z1363" s="7"/>
      <c r="AA1363" s="7"/>
      <c r="AB1363" s="7"/>
    </row>
    <row r="1364" spans="1:28" x14ac:dyDescent="0.2">
      <c r="A1364" s="7"/>
      <c r="B1364" s="7"/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  <c r="V1364" s="7"/>
      <c r="W1364" s="7"/>
      <c r="X1364" s="7"/>
      <c r="Y1364" s="7"/>
      <c r="Z1364" s="7"/>
      <c r="AA1364" s="7"/>
      <c r="AB1364" s="7"/>
    </row>
    <row r="1365" spans="1:28" x14ac:dyDescent="0.2">
      <c r="A1365" s="7"/>
      <c r="B1365" s="7"/>
      <c r="C1365" s="7"/>
      <c r="D1365" s="7"/>
      <c r="E1365" s="7"/>
      <c r="F1365" s="7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  <c r="V1365" s="7"/>
      <c r="W1365" s="7"/>
      <c r="X1365" s="7"/>
      <c r="Y1365" s="7"/>
      <c r="Z1365" s="7"/>
      <c r="AA1365" s="7"/>
      <c r="AB1365" s="7"/>
    </row>
    <row r="1366" spans="1:28" x14ac:dyDescent="0.2">
      <c r="A1366" s="7"/>
      <c r="B1366" s="7"/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  <c r="V1366" s="7"/>
      <c r="W1366" s="7"/>
      <c r="X1366" s="7"/>
      <c r="Y1366" s="7"/>
      <c r="Z1366" s="7"/>
      <c r="AA1366" s="7"/>
      <c r="AB1366" s="7"/>
    </row>
    <row r="1367" spans="1:28" x14ac:dyDescent="0.2">
      <c r="A1367" s="7"/>
      <c r="B1367" s="7"/>
      <c r="C1367" s="7"/>
      <c r="D1367" s="7"/>
      <c r="E1367" s="7"/>
      <c r="F1367" s="7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  <c r="V1367" s="7"/>
      <c r="W1367" s="7"/>
      <c r="X1367" s="7"/>
      <c r="Y1367" s="7"/>
      <c r="Z1367" s="7"/>
      <c r="AA1367" s="7"/>
      <c r="AB1367" s="7"/>
    </row>
    <row r="1368" spans="1:28" x14ac:dyDescent="0.2">
      <c r="A1368" s="7"/>
      <c r="B1368" s="7"/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  <c r="V1368" s="7"/>
      <c r="W1368" s="7"/>
      <c r="X1368" s="7"/>
      <c r="Y1368" s="7"/>
      <c r="Z1368" s="7"/>
      <c r="AA1368" s="7"/>
      <c r="AB1368" s="7"/>
    </row>
    <row r="1369" spans="1:28" x14ac:dyDescent="0.2">
      <c r="A1369" s="7"/>
      <c r="B1369" s="7"/>
      <c r="C1369" s="7"/>
      <c r="D1369" s="7"/>
      <c r="E1369" s="7"/>
      <c r="F1369" s="7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  <c r="V1369" s="7"/>
      <c r="W1369" s="7"/>
      <c r="X1369" s="7"/>
      <c r="Y1369" s="7"/>
      <c r="Z1369" s="7"/>
      <c r="AA1369" s="7"/>
      <c r="AB1369" s="7"/>
    </row>
    <row r="1370" spans="1:28" x14ac:dyDescent="0.2">
      <c r="A1370" s="7"/>
      <c r="B1370" s="7"/>
      <c r="C1370" s="7"/>
      <c r="D1370" s="7"/>
      <c r="E1370" s="7"/>
      <c r="F1370" s="7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  <c r="V1370" s="7"/>
      <c r="W1370" s="7"/>
      <c r="X1370" s="7"/>
      <c r="Y1370" s="7"/>
      <c r="Z1370" s="7"/>
      <c r="AA1370" s="7"/>
      <c r="AB1370" s="7"/>
    </row>
    <row r="1371" spans="1:28" x14ac:dyDescent="0.2">
      <c r="A1371" s="7"/>
      <c r="B1371" s="7"/>
      <c r="C1371" s="7"/>
      <c r="D1371" s="7"/>
      <c r="E1371" s="7"/>
      <c r="F1371" s="7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  <c r="V1371" s="7"/>
      <c r="W1371" s="7"/>
      <c r="X1371" s="7"/>
      <c r="Y1371" s="7"/>
      <c r="Z1371" s="7"/>
      <c r="AA1371" s="7"/>
      <c r="AB1371" s="7"/>
    </row>
    <row r="1372" spans="1:28" x14ac:dyDescent="0.2">
      <c r="A1372" s="7"/>
      <c r="B1372" s="7"/>
      <c r="C1372" s="7"/>
      <c r="D1372" s="7"/>
      <c r="E1372" s="7"/>
      <c r="F1372" s="7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  <c r="V1372" s="7"/>
      <c r="W1372" s="7"/>
      <c r="X1372" s="7"/>
      <c r="Y1372" s="7"/>
      <c r="Z1372" s="7"/>
      <c r="AA1372" s="7"/>
      <c r="AB1372" s="7"/>
    </row>
    <row r="1373" spans="1:28" x14ac:dyDescent="0.2">
      <c r="A1373" s="7"/>
      <c r="B1373" s="7"/>
      <c r="C1373" s="7"/>
      <c r="D1373" s="7"/>
      <c r="E1373" s="7"/>
      <c r="F1373" s="7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  <c r="V1373" s="7"/>
      <c r="W1373" s="7"/>
      <c r="X1373" s="7"/>
      <c r="Y1373" s="7"/>
      <c r="Z1373" s="7"/>
      <c r="AA1373" s="7"/>
      <c r="AB1373" s="7"/>
    </row>
    <row r="1374" spans="1:28" x14ac:dyDescent="0.2">
      <c r="A1374" s="7"/>
      <c r="B1374" s="7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  <c r="V1374" s="7"/>
      <c r="W1374" s="7"/>
      <c r="X1374" s="7"/>
      <c r="Y1374" s="7"/>
      <c r="Z1374" s="7"/>
      <c r="AA1374" s="7"/>
      <c r="AB1374" s="7"/>
    </row>
    <row r="1375" spans="1:28" x14ac:dyDescent="0.2">
      <c r="A1375" s="7"/>
      <c r="B1375" s="7"/>
      <c r="C1375" s="7"/>
      <c r="D1375" s="7"/>
      <c r="E1375" s="7"/>
      <c r="F1375" s="7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  <c r="V1375" s="7"/>
      <c r="W1375" s="7"/>
      <c r="X1375" s="7"/>
      <c r="Y1375" s="7"/>
      <c r="Z1375" s="7"/>
      <c r="AA1375" s="7"/>
      <c r="AB1375" s="7"/>
    </row>
    <row r="1376" spans="1:28" x14ac:dyDescent="0.2">
      <c r="A1376" s="7"/>
      <c r="B1376" s="7"/>
      <c r="C1376" s="7"/>
      <c r="D1376" s="7"/>
      <c r="E1376" s="7"/>
      <c r="F1376" s="7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  <c r="V1376" s="7"/>
      <c r="W1376" s="7"/>
      <c r="X1376" s="7"/>
      <c r="Y1376" s="7"/>
      <c r="Z1376" s="7"/>
      <c r="AA1376" s="7"/>
      <c r="AB1376" s="7"/>
    </row>
    <row r="1377" spans="1:28" x14ac:dyDescent="0.2">
      <c r="A1377" s="7"/>
      <c r="B1377" s="7"/>
      <c r="C1377" s="7"/>
      <c r="D1377" s="7"/>
      <c r="E1377" s="7"/>
      <c r="F1377" s="7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  <c r="V1377" s="7"/>
      <c r="W1377" s="7"/>
      <c r="X1377" s="7"/>
      <c r="Y1377" s="7"/>
      <c r="Z1377" s="7"/>
      <c r="AA1377" s="7"/>
      <c r="AB1377" s="7"/>
    </row>
    <row r="1378" spans="1:28" x14ac:dyDescent="0.2">
      <c r="A1378" s="7"/>
      <c r="B1378" s="7"/>
      <c r="C1378" s="7"/>
      <c r="D1378" s="7"/>
      <c r="E1378" s="7"/>
      <c r="F1378" s="7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  <c r="V1378" s="7"/>
      <c r="W1378" s="7"/>
      <c r="X1378" s="7"/>
      <c r="Y1378" s="7"/>
      <c r="Z1378" s="7"/>
      <c r="AA1378" s="7"/>
      <c r="AB1378" s="7"/>
    </row>
    <row r="1379" spans="1:28" x14ac:dyDescent="0.2">
      <c r="A1379" s="7"/>
      <c r="B1379" s="7"/>
      <c r="C1379" s="7"/>
      <c r="D1379" s="7"/>
      <c r="E1379" s="7"/>
      <c r="F1379" s="7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  <c r="V1379" s="7"/>
      <c r="W1379" s="7"/>
      <c r="X1379" s="7"/>
      <c r="Y1379" s="7"/>
      <c r="Z1379" s="7"/>
      <c r="AA1379" s="7"/>
      <c r="AB1379" s="7"/>
    </row>
    <row r="1380" spans="1:28" x14ac:dyDescent="0.2">
      <c r="A1380" s="7"/>
      <c r="B1380" s="7"/>
      <c r="C1380" s="7"/>
      <c r="D1380" s="7"/>
      <c r="E1380" s="7"/>
      <c r="F1380" s="7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  <c r="V1380" s="7"/>
      <c r="W1380" s="7"/>
      <c r="X1380" s="7"/>
      <c r="Y1380" s="7"/>
      <c r="Z1380" s="7"/>
      <c r="AA1380" s="7"/>
      <c r="AB1380" s="7"/>
    </row>
    <row r="1381" spans="1:28" x14ac:dyDescent="0.2">
      <c r="A1381" s="7"/>
      <c r="B1381" s="7"/>
      <c r="C1381" s="7"/>
      <c r="D1381" s="7"/>
      <c r="E1381" s="7"/>
      <c r="F1381" s="7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  <c r="V1381" s="7"/>
      <c r="W1381" s="7"/>
      <c r="X1381" s="7"/>
      <c r="Y1381" s="7"/>
      <c r="Z1381" s="7"/>
      <c r="AA1381" s="7"/>
      <c r="AB1381" s="7"/>
    </row>
    <row r="1382" spans="1:28" x14ac:dyDescent="0.2">
      <c r="A1382" s="7"/>
      <c r="B1382" s="7"/>
      <c r="C1382" s="7"/>
      <c r="D1382" s="7"/>
      <c r="E1382" s="7"/>
      <c r="F1382" s="7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  <c r="V1382" s="7"/>
      <c r="W1382" s="7"/>
      <c r="X1382" s="7"/>
      <c r="Y1382" s="7"/>
      <c r="Z1382" s="7"/>
      <c r="AA1382" s="7"/>
      <c r="AB1382" s="7"/>
    </row>
    <row r="1383" spans="1:28" x14ac:dyDescent="0.2">
      <c r="A1383" s="7"/>
      <c r="B1383" s="7"/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  <c r="V1383" s="7"/>
      <c r="W1383" s="7"/>
      <c r="X1383" s="7"/>
      <c r="Y1383" s="7"/>
      <c r="Z1383" s="7"/>
      <c r="AA1383" s="7"/>
      <c r="AB1383" s="7"/>
    </row>
    <row r="1384" spans="1:28" x14ac:dyDescent="0.2">
      <c r="A1384" s="7"/>
      <c r="B1384" s="7"/>
      <c r="C1384" s="7"/>
      <c r="D1384" s="7"/>
      <c r="E1384" s="7"/>
      <c r="F1384" s="7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  <c r="V1384" s="7"/>
      <c r="W1384" s="7"/>
      <c r="X1384" s="7"/>
      <c r="Y1384" s="7"/>
      <c r="Z1384" s="7"/>
      <c r="AA1384" s="7"/>
      <c r="AB1384" s="7"/>
    </row>
    <row r="1385" spans="1:28" x14ac:dyDescent="0.2">
      <c r="A1385" s="7"/>
      <c r="B1385" s="7"/>
      <c r="C1385" s="7"/>
      <c r="D1385" s="7"/>
      <c r="E1385" s="7"/>
      <c r="F1385" s="7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  <c r="V1385" s="7"/>
      <c r="W1385" s="7"/>
      <c r="X1385" s="7"/>
      <c r="Y1385" s="7"/>
      <c r="Z1385" s="7"/>
      <c r="AA1385" s="7"/>
      <c r="AB1385" s="7"/>
    </row>
    <row r="1386" spans="1:28" x14ac:dyDescent="0.2">
      <c r="A1386" s="7"/>
      <c r="B1386" s="7"/>
      <c r="C1386" s="7"/>
      <c r="D1386" s="7"/>
      <c r="E1386" s="7"/>
      <c r="F1386" s="7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  <c r="V1386" s="7"/>
      <c r="W1386" s="7"/>
      <c r="X1386" s="7"/>
      <c r="Y1386" s="7"/>
      <c r="Z1386" s="7"/>
      <c r="AA1386" s="7"/>
      <c r="AB1386" s="7"/>
    </row>
    <row r="1387" spans="1:28" x14ac:dyDescent="0.2">
      <c r="A1387" s="7"/>
      <c r="B1387" s="7"/>
      <c r="C1387" s="7"/>
      <c r="D1387" s="7"/>
      <c r="E1387" s="7"/>
      <c r="F1387" s="7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  <c r="V1387" s="7"/>
      <c r="W1387" s="7"/>
      <c r="X1387" s="7"/>
      <c r="Y1387" s="7"/>
      <c r="Z1387" s="7"/>
      <c r="AA1387" s="7"/>
      <c r="AB1387" s="7"/>
    </row>
    <row r="1388" spans="1:28" x14ac:dyDescent="0.2">
      <c r="A1388" s="7"/>
      <c r="B1388" s="7"/>
      <c r="C1388" s="7"/>
      <c r="D1388" s="7"/>
      <c r="E1388" s="7"/>
      <c r="F1388" s="7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  <c r="V1388" s="7"/>
      <c r="W1388" s="7"/>
      <c r="X1388" s="7"/>
      <c r="Y1388" s="7"/>
      <c r="Z1388" s="7"/>
      <c r="AA1388" s="7"/>
      <c r="AB1388" s="7"/>
    </row>
    <row r="1389" spans="1:28" x14ac:dyDescent="0.2">
      <c r="A1389" s="7"/>
      <c r="B1389" s="7"/>
      <c r="C1389" s="7"/>
      <c r="D1389" s="7"/>
      <c r="E1389" s="7"/>
      <c r="F1389" s="7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  <c r="V1389" s="7"/>
      <c r="W1389" s="7"/>
      <c r="X1389" s="7"/>
      <c r="Y1389" s="7"/>
      <c r="Z1389" s="7"/>
      <c r="AA1389" s="7"/>
      <c r="AB1389" s="7"/>
    </row>
    <row r="1390" spans="1:28" x14ac:dyDescent="0.2">
      <c r="A1390" s="7"/>
      <c r="B1390" s="7"/>
      <c r="C1390" s="7"/>
      <c r="D1390" s="7"/>
      <c r="E1390" s="7"/>
      <c r="F1390" s="7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  <c r="V1390" s="7"/>
      <c r="W1390" s="7"/>
      <c r="X1390" s="7"/>
      <c r="Y1390" s="7"/>
      <c r="Z1390" s="7"/>
      <c r="AA1390" s="7"/>
      <c r="AB1390" s="7"/>
    </row>
    <row r="1391" spans="1:28" x14ac:dyDescent="0.2">
      <c r="A1391" s="7"/>
      <c r="B1391" s="7"/>
      <c r="C1391" s="7"/>
      <c r="D1391" s="7"/>
      <c r="E1391" s="7"/>
      <c r="F1391" s="7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  <c r="V1391" s="7"/>
      <c r="W1391" s="7"/>
      <c r="X1391" s="7"/>
      <c r="Y1391" s="7"/>
      <c r="Z1391" s="7"/>
      <c r="AA1391" s="7"/>
      <c r="AB1391" s="7"/>
    </row>
    <row r="1392" spans="1:28" x14ac:dyDescent="0.2">
      <c r="A1392" s="7"/>
      <c r="B1392" s="7"/>
      <c r="C1392" s="7"/>
      <c r="D1392" s="7"/>
      <c r="E1392" s="7"/>
      <c r="F1392" s="7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  <c r="V1392" s="7"/>
      <c r="W1392" s="7"/>
      <c r="X1392" s="7"/>
      <c r="Y1392" s="7"/>
      <c r="Z1392" s="7"/>
      <c r="AA1392" s="7"/>
      <c r="AB1392" s="7"/>
    </row>
    <row r="1393" spans="1:28" x14ac:dyDescent="0.2">
      <c r="A1393" s="7"/>
      <c r="B1393" s="7"/>
      <c r="C1393" s="7"/>
      <c r="D1393" s="7"/>
      <c r="E1393" s="7"/>
      <c r="F1393" s="7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  <c r="V1393" s="7"/>
      <c r="W1393" s="7"/>
      <c r="X1393" s="7"/>
      <c r="Y1393" s="7"/>
      <c r="Z1393" s="7"/>
      <c r="AA1393" s="7"/>
      <c r="AB1393" s="7"/>
    </row>
    <row r="1394" spans="1:28" x14ac:dyDescent="0.2">
      <c r="A1394" s="7"/>
      <c r="B1394" s="7"/>
      <c r="C1394" s="7"/>
      <c r="D1394" s="7"/>
      <c r="E1394" s="7"/>
      <c r="F1394" s="7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  <c r="V1394" s="7"/>
      <c r="W1394" s="7"/>
      <c r="X1394" s="7"/>
      <c r="Y1394" s="7"/>
      <c r="Z1394" s="7"/>
      <c r="AA1394" s="7"/>
      <c r="AB1394" s="7"/>
    </row>
    <row r="1395" spans="1:28" x14ac:dyDescent="0.2">
      <c r="A1395" s="7"/>
      <c r="B1395" s="7"/>
      <c r="C1395" s="7"/>
      <c r="D1395" s="7"/>
      <c r="E1395" s="7"/>
      <c r="F1395" s="7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  <c r="V1395" s="7"/>
      <c r="W1395" s="7"/>
      <c r="X1395" s="7"/>
      <c r="Y1395" s="7"/>
      <c r="Z1395" s="7"/>
      <c r="AA1395" s="7"/>
      <c r="AB1395" s="7"/>
    </row>
    <row r="1396" spans="1:28" x14ac:dyDescent="0.2">
      <c r="A1396" s="7"/>
      <c r="B1396" s="7"/>
      <c r="C1396" s="7"/>
      <c r="D1396" s="7"/>
      <c r="E1396" s="7"/>
      <c r="F1396" s="7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  <c r="V1396" s="7"/>
      <c r="W1396" s="7"/>
      <c r="X1396" s="7"/>
      <c r="Y1396" s="7"/>
      <c r="Z1396" s="7"/>
      <c r="AA1396" s="7"/>
      <c r="AB1396" s="7"/>
    </row>
    <row r="1397" spans="1:28" x14ac:dyDescent="0.2">
      <c r="A1397" s="7"/>
      <c r="B1397" s="7"/>
      <c r="C1397" s="7"/>
      <c r="D1397" s="7"/>
      <c r="E1397" s="7"/>
      <c r="F1397" s="7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  <c r="V1397" s="7"/>
      <c r="W1397" s="7"/>
      <c r="X1397" s="7"/>
      <c r="Y1397" s="7"/>
      <c r="Z1397" s="7"/>
      <c r="AA1397" s="7"/>
      <c r="AB1397" s="7"/>
    </row>
    <row r="1398" spans="1:28" x14ac:dyDescent="0.2">
      <c r="A1398" s="7"/>
      <c r="B1398" s="7"/>
      <c r="C1398" s="7"/>
      <c r="D1398" s="7"/>
      <c r="E1398" s="7"/>
      <c r="F1398" s="7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  <c r="V1398" s="7"/>
      <c r="W1398" s="7"/>
      <c r="X1398" s="7"/>
      <c r="Y1398" s="7"/>
      <c r="Z1398" s="7"/>
      <c r="AA1398" s="7"/>
      <c r="AB1398" s="7"/>
    </row>
    <row r="1399" spans="1:28" x14ac:dyDescent="0.2">
      <c r="A1399" s="7"/>
      <c r="B1399" s="7"/>
      <c r="C1399" s="7"/>
      <c r="D1399" s="7"/>
      <c r="E1399" s="7"/>
      <c r="F1399" s="7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  <c r="V1399" s="7"/>
      <c r="W1399" s="7"/>
      <c r="X1399" s="7"/>
      <c r="Y1399" s="7"/>
      <c r="Z1399" s="7"/>
      <c r="AA1399" s="7"/>
      <c r="AB1399" s="7"/>
    </row>
    <row r="1400" spans="1:28" x14ac:dyDescent="0.2">
      <c r="A1400" s="7"/>
      <c r="B1400" s="7"/>
      <c r="C1400" s="7"/>
      <c r="D1400" s="7"/>
      <c r="E1400" s="7"/>
      <c r="F1400" s="7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  <c r="V1400" s="7"/>
      <c r="W1400" s="7"/>
      <c r="X1400" s="7"/>
      <c r="Y1400" s="7"/>
      <c r="Z1400" s="7"/>
      <c r="AA1400" s="7"/>
      <c r="AB1400" s="7"/>
    </row>
    <row r="1401" spans="1:28" x14ac:dyDescent="0.2">
      <c r="A1401" s="7"/>
      <c r="B1401" s="7"/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  <c r="V1401" s="7"/>
      <c r="W1401" s="7"/>
      <c r="X1401" s="7"/>
      <c r="Y1401" s="7"/>
      <c r="Z1401" s="7"/>
      <c r="AA1401" s="7"/>
      <c r="AB1401" s="7"/>
    </row>
    <row r="1402" spans="1:28" x14ac:dyDescent="0.2">
      <c r="A1402" s="7"/>
      <c r="B1402" s="7"/>
      <c r="C1402" s="7"/>
      <c r="D1402" s="7"/>
      <c r="E1402" s="7"/>
      <c r="F1402" s="7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  <c r="V1402" s="7"/>
      <c r="W1402" s="7"/>
      <c r="X1402" s="7"/>
      <c r="Y1402" s="7"/>
      <c r="Z1402" s="7"/>
      <c r="AA1402" s="7"/>
      <c r="AB1402" s="7"/>
    </row>
    <row r="1403" spans="1:28" x14ac:dyDescent="0.2">
      <c r="A1403" s="7"/>
      <c r="B1403" s="7"/>
      <c r="C1403" s="7"/>
      <c r="D1403" s="7"/>
      <c r="E1403" s="7"/>
      <c r="F1403" s="7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  <c r="V1403" s="7"/>
      <c r="W1403" s="7"/>
      <c r="X1403" s="7"/>
      <c r="Y1403" s="7"/>
      <c r="Z1403" s="7"/>
      <c r="AA1403" s="7"/>
      <c r="AB1403" s="7"/>
    </row>
    <row r="1404" spans="1:28" x14ac:dyDescent="0.2">
      <c r="A1404" s="7"/>
      <c r="B1404" s="7"/>
      <c r="C1404" s="7"/>
      <c r="D1404" s="7"/>
      <c r="E1404" s="7"/>
      <c r="F1404" s="7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  <c r="V1404" s="7"/>
      <c r="W1404" s="7"/>
      <c r="X1404" s="7"/>
      <c r="Y1404" s="7"/>
      <c r="Z1404" s="7"/>
      <c r="AA1404" s="7"/>
      <c r="AB1404" s="7"/>
    </row>
    <row r="1405" spans="1:28" x14ac:dyDescent="0.2">
      <c r="A1405" s="7"/>
      <c r="B1405" s="7"/>
      <c r="C1405" s="7"/>
      <c r="D1405" s="7"/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  <c r="V1405" s="7"/>
      <c r="W1405" s="7"/>
      <c r="X1405" s="7"/>
      <c r="Y1405" s="7"/>
      <c r="Z1405" s="7"/>
      <c r="AA1405" s="7"/>
      <c r="AB1405" s="7"/>
    </row>
    <row r="1406" spans="1:28" x14ac:dyDescent="0.2">
      <c r="A1406" s="7"/>
      <c r="B1406" s="7"/>
      <c r="C1406" s="7"/>
      <c r="D1406" s="7"/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  <c r="V1406" s="7"/>
      <c r="W1406" s="7"/>
      <c r="X1406" s="7"/>
      <c r="Y1406" s="7"/>
      <c r="Z1406" s="7"/>
      <c r="AA1406" s="7"/>
      <c r="AB1406" s="7"/>
    </row>
    <row r="1407" spans="1:28" x14ac:dyDescent="0.2">
      <c r="A1407" s="7"/>
      <c r="B1407" s="7"/>
      <c r="C1407" s="7"/>
      <c r="D1407" s="7"/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  <c r="V1407" s="7"/>
      <c r="W1407" s="7"/>
      <c r="X1407" s="7"/>
      <c r="Y1407" s="7"/>
      <c r="Z1407" s="7"/>
      <c r="AA1407" s="7"/>
      <c r="AB1407" s="7"/>
    </row>
    <row r="1408" spans="1:28" x14ac:dyDescent="0.2">
      <c r="A1408" s="7"/>
      <c r="B1408" s="7"/>
      <c r="C1408" s="7"/>
      <c r="D1408" s="7"/>
      <c r="E1408" s="7"/>
      <c r="F1408" s="7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  <c r="V1408" s="7"/>
      <c r="W1408" s="7"/>
      <c r="X1408" s="7"/>
      <c r="Y1408" s="7"/>
      <c r="Z1408" s="7"/>
      <c r="AA1408" s="7"/>
      <c r="AB1408" s="7"/>
    </row>
    <row r="1409" spans="1:28" x14ac:dyDescent="0.2">
      <c r="A1409" s="7"/>
      <c r="B1409" s="7"/>
      <c r="C1409" s="7"/>
      <c r="D1409" s="7"/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  <c r="V1409" s="7"/>
      <c r="W1409" s="7"/>
      <c r="X1409" s="7"/>
      <c r="Y1409" s="7"/>
      <c r="Z1409" s="7"/>
      <c r="AA1409" s="7"/>
      <c r="AB1409" s="7"/>
    </row>
    <row r="1410" spans="1:28" x14ac:dyDescent="0.2">
      <c r="A1410" s="7"/>
      <c r="B1410" s="7"/>
      <c r="C1410" s="7"/>
      <c r="D1410" s="7"/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  <c r="V1410" s="7"/>
      <c r="W1410" s="7"/>
      <c r="X1410" s="7"/>
      <c r="Y1410" s="7"/>
      <c r="Z1410" s="7"/>
      <c r="AA1410" s="7"/>
      <c r="AB1410" s="7"/>
    </row>
    <row r="1411" spans="1:28" x14ac:dyDescent="0.2">
      <c r="A1411" s="7"/>
      <c r="B1411" s="7"/>
      <c r="C1411" s="7"/>
      <c r="D1411" s="7"/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  <c r="V1411" s="7"/>
      <c r="W1411" s="7"/>
      <c r="X1411" s="7"/>
      <c r="Y1411" s="7"/>
      <c r="Z1411" s="7"/>
      <c r="AA1411" s="7"/>
      <c r="AB1411" s="7"/>
    </row>
    <row r="1412" spans="1:28" x14ac:dyDescent="0.2">
      <c r="A1412" s="7"/>
      <c r="B1412" s="7"/>
      <c r="C1412" s="7"/>
      <c r="D1412" s="7"/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  <c r="V1412" s="7"/>
      <c r="W1412" s="7"/>
      <c r="X1412" s="7"/>
      <c r="Y1412" s="7"/>
      <c r="Z1412" s="7"/>
      <c r="AA1412" s="7"/>
      <c r="AB1412" s="7"/>
    </row>
    <row r="1413" spans="1:28" x14ac:dyDescent="0.2">
      <c r="A1413" s="7"/>
      <c r="B1413" s="7"/>
      <c r="C1413" s="7"/>
      <c r="D1413" s="7"/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  <c r="V1413" s="7"/>
      <c r="W1413" s="7"/>
      <c r="X1413" s="7"/>
      <c r="Y1413" s="7"/>
      <c r="Z1413" s="7"/>
      <c r="AA1413" s="7"/>
      <c r="AB1413" s="7"/>
    </row>
    <row r="1414" spans="1:28" x14ac:dyDescent="0.2">
      <c r="A1414" s="7"/>
      <c r="B1414" s="7"/>
      <c r="C1414" s="7"/>
      <c r="D1414" s="7"/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  <c r="V1414" s="7"/>
      <c r="W1414" s="7"/>
      <c r="X1414" s="7"/>
      <c r="Y1414" s="7"/>
      <c r="Z1414" s="7"/>
      <c r="AA1414" s="7"/>
      <c r="AB1414" s="7"/>
    </row>
    <row r="1415" spans="1:28" x14ac:dyDescent="0.2">
      <c r="A1415" s="7"/>
      <c r="B1415" s="7"/>
      <c r="C1415" s="7"/>
      <c r="D1415" s="7"/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  <c r="V1415" s="7"/>
      <c r="W1415" s="7"/>
      <c r="X1415" s="7"/>
      <c r="Y1415" s="7"/>
      <c r="Z1415" s="7"/>
      <c r="AA1415" s="7"/>
      <c r="AB1415" s="7"/>
    </row>
    <row r="1416" spans="1:28" x14ac:dyDescent="0.2">
      <c r="A1416" s="7"/>
      <c r="B1416" s="7"/>
      <c r="C1416" s="7"/>
      <c r="D1416" s="7"/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  <c r="V1416" s="7"/>
      <c r="W1416" s="7"/>
      <c r="X1416" s="7"/>
      <c r="Y1416" s="7"/>
      <c r="Z1416" s="7"/>
      <c r="AA1416" s="7"/>
      <c r="AB1416" s="7"/>
    </row>
    <row r="1417" spans="1:28" x14ac:dyDescent="0.2">
      <c r="A1417" s="7"/>
      <c r="B1417" s="7"/>
      <c r="C1417" s="7"/>
      <c r="D1417" s="7"/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  <c r="V1417" s="7"/>
      <c r="W1417" s="7"/>
      <c r="X1417" s="7"/>
      <c r="Y1417" s="7"/>
      <c r="Z1417" s="7"/>
      <c r="AA1417" s="7"/>
      <c r="AB1417" s="7"/>
    </row>
    <row r="1418" spans="1:28" x14ac:dyDescent="0.2">
      <c r="A1418" s="7"/>
      <c r="B1418" s="7"/>
      <c r="C1418" s="7"/>
      <c r="D1418" s="7"/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  <c r="V1418" s="7"/>
      <c r="W1418" s="7"/>
      <c r="X1418" s="7"/>
      <c r="Y1418" s="7"/>
      <c r="Z1418" s="7"/>
      <c r="AA1418" s="7"/>
      <c r="AB1418" s="7"/>
    </row>
    <row r="1419" spans="1:28" x14ac:dyDescent="0.2">
      <c r="A1419" s="7"/>
      <c r="B1419" s="7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  <c r="V1419" s="7"/>
      <c r="W1419" s="7"/>
      <c r="X1419" s="7"/>
      <c r="Y1419" s="7"/>
      <c r="Z1419" s="7"/>
      <c r="AA1419" s="7"/>
      <c r="AB1419" s="7"/>
    </row>
    <row r="1420" spans="1:28" x14ac:dyDescent="0.2">
      <c r="A1420" s="7"/>
      <c r="B1420" s="7"/>
      <c r="C1420" s="7"/>
      <c r="D1420" s="7"/>
      <c r="E1420" s="7"/>
      <c r="F1420" s="7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  <c r="V1420" s="7"/>
      <c r="W1420" s="7"/>
      <c r="X1420" s="7"/>
      <c r="Y1420" s="7"/>
      <c r="Z1420" s="7"/>
      <c r="AA1420" s="7"/>
      <c r="AB1420" s="7"/>
    </row>
    <row r="1421" spans="1:28" x14ac:dyDescent="0.2">
      <c r="A1421" s="7"/>
      <c r="B1421" s="7"/>
      <c r="C1421" s="7"/>
      <c r="D1421" s="7"/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  <c r="V1421" s="7"/>
      <c r="W1421" s="7"/>
      <c r="X1421" s="7"/>
      <c r="Y1421" s="7"/>
      <c r="Z1421" s="7"/>
      <c r="AA1421" s="7"/>
      <c r="AB1421" s="7"/>
    </row>
    <row r="1422" spans="1:28" x14ac:dyDescent="0.2">
      <c r="A1422" s="7"/>
      <c r="B1422" s="7"/>
      <c r="C1422" s="7"/>
      <c r="D1422" s="7"/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  <c r="V1422" s="7"/>
      <c r="W1422" s="7"/>
      <c r="X1422" s="7"/>
      <c r="Y1422" s="7"/>
      <c r="Z1422" s="7"/>
      <c r="AA1422" s="7"/>
      <c r="AB1422" s="7"/>
    </row>
    <row r="1423" spans="1:28" x14ac:dyDescent="0.2">
      <c r="A1423" s="7"/>
      <c r="B1423" s="7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  <c r="V1423" s="7"/>
      <c r="W1423" s="7"/>
      <c r="X1423" s="7"/>
      <c r="Y1423" s="7"/>
      <c r="Z1423" s="7"/>
      <c r="AA1423" s="7"/>
      <c r="AB1423" s="7"/>
    </row>
    <row r="1424" spans="1:28" x14ac:dyDescent="0.2">
      <c r="A1424" s="7"/>
      <c r="B1424" s="7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  <c r="V1424" s="7"/>
      <c r="W1424" s="7"/>
      <c r="X1424" s="7"/>
      <c r="Y1424" s="7"/>
      <c r="Z1424" s="7"/>
      <c r="AA1424" s="7"/>
      <c r="AB1424" s="7"/>
    </row>
    <row r="1425" spans="1:28" x14ac:dyDescent="0.2">
      <c r="A1425" s="7"/>
      <c r="B1425" s="7"/>
      <c r="C1425" s="7"/>
      <c r="D1425" s="7"/>
      <c r="E1425" s="7"/>
      <c r="F1425" s="7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  <c r="V1425" s="7"/>
      <c r="W1425" s="7"/>
      <c r="X1425" s="7"/>
      <c r="Y1425" s="7"/>
      <c r="Z1425" s="7"/>
      <c r="AA1425" s="7"/>
      <c r="AB1425" s="7"/>
    </row>
    <row r="1426" spans="1:28" x14ac:dyDescent="0.2">
      <c r="A1426" s="7"/>
      <c r="B1426" s="7"/>
      <c r="C1426" s="7"/>
      <c r="D1426" s="7"/>
      <c r="E1426" s="7"/>
      <c r="F1426" s="7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  <c r="V1426" s="7"/>
      <c r="W1426" s="7"/>
      <c r="X1426" s="7"/>
      <c r="Y1426" s="7"/>
      <c r="Z1426" s="7"/>
      <c r="AA1426" s="7"/>
      <c r="AB1426" s="7"/>
    </row>
    <row r="1427" spans="1:28" x14ac:dyDescent="0.2">
      <c r="A1427" s="7"/>
      <c r="B1427" s="7"/>
      <c r="C1427" s="7"/>
      <c r="D1427" s="7"/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  <c r="V1427" s="7"/>
      <c r="W1427" s="7"/>
      <c r="X1427" s="7"/>
      <c r="Y1427" s="7"/>
      <c r="Z1427" s="7"/>
      <c r="AA1427" s="7"/>
      <c r="AB1427" s="7"/>
    </row>
    <row r="1428" spans="1:28" x14ac:dyDescent="0.2">
      <c r="A1428" s="7"/>
      <c r="B1428" s="7"/>
      <c r="C1428" s="7"/>
      <c r="D1428" s="7"/>
      <c r="E1428" s="7"/>
      <c r="F1428" s="7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  <c r="V1428" s="7"/>
      <c r="W1428" s="7"/>
      <c r="X1428" s="7"/>
      <c r="Y1428" s="7"/>
      <c r="Z1428" s="7"/>
      <c r="AA1428" s="7"/>
      <c r="AB1428" s="7"/>
    </row>
    <row r="1429" spans="1:28" x14ac:dyDescent="0.2">
      <c r="A1429" s="7"/>
      <c r="B1429" s="7"/>
      <c r="C1429" s="7"/>
      <c r="D1429" s="7"/>
      <c r="E1429" s="7"/>
      <c r="F1429" s="7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  <c r="V1429" s="7"/>
      <c r="W1429" s="7"/>
      <c r="X1429" s="7"/>
      <c r="Y1429" s="7"/>
      <c r="Z1429" s="7"/>
      <c r="AA1429" s="7"/>
      <c r="AB1429" s="7"/>
    </row>
    <row r="1430" spans="1:28" x14ac:dyDescent="0.2">
      <c r="A1430" s="7"/>
      <c r="B1430" s="7"/>
      <c r="C1430" s="7"/>
      <c r="D1430" s="7"/>
      <c r="E1430" s="7"/>
      <c r="F1430" s="7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  <c r="V1430" s="7"/>
      <c r="W1430" s="7"/>
      <c r="X1430" s="7"/>
      <c r="Y1430" s="7"/>
      <c r="Z1430" s="7"/>
      <c r="AA1430" s="7"/>
      <c r="AB1430" s="7"/>
    </row>
    <row r="1431" spans="1:28" x14ac:dyDescent="0.2">
      <c r="A1431" s="7"/>
      <c r="B1431" s="7"/>
      <c r="C1431" s="7"/>
      <c r="D1431" s="7"/>
      <c r="E1431" s="7"/>
      <c r="F1431" s="7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  <c r="V1431" s="7"/>
      <c r="W1431" s="7"/>
      <c r="X1431" s="7"/>
      <c r="Y1431" s="7"/>
      <c r="Z1431" s="7"/>
      <c r="AA1431" s="7"/>
      <c r="AB1431" s="7"/>
    </row>
    <row r="1432" spans="1:28" x14ac:dyDescent="0.2">
      <c r="A1432" s="7"/>
      <c r="B1432" s="7"/>
      <c r="C1432" s="7"/>
      <c r="D1432" s="7"/>
      <c r="E1432" s="7"/>
      <c r="F1432" s="7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  <c r="V1432" s="7"/>
      <c r="W1432" s="7"/>
      <c r="X1432" s="7"/>
      <c r="Y1432" s="7"/>
      <c r="Z1432" s="7"/>
      <c r="AA1432" s="7"/>
      <c r="AB1432" s="7"/>
    </row>
    <row r="1433" spans="1:28" x14ac:dyDescent="0.2">
      <c r="A1433" s="7"/>
      <c r="B1433" s="7"/>
      <c r="C1433" s="7"/>
      <c r="D1433" s="7"/>
      <c r="E1433" s="7"/>
      <c r="F1433" s="7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  <c r="V1433" s="7"/>
      <c r="W1433" s="7"/>
      <c r="X1433" s="7"/>
      <c r="Y1433" s="7"/>
      <c r="Z1433" s="7"/>
      <c r="AA1433" s="7"/>
      <c r="AB1433" s="7"/>
    </row>
    <row r="1434" spans="1:28" x14ac:dyDescent="0.2">
      <c r="A1434" s="7"/>
      <c r="B1434" s="7"/>
      <c r="C1434" s="7"/>
      <c r="D1434" s="7"/>
      <c r="E1434" s="7"/>
      <c r="F1434" s="7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  <c r="V1434" s="7"/>
      <c r="W1434" s="7"/>
      <c r="X1434" s="7"/>
      <c r="Y1434" s="7"/>
      <c r="Z1434" s="7"/>
      <c r="AA1434" s="7"/>
      <c r="AB1434" s="7"/>
    </row>
    <row r="1435" spans="1:28" x14ac:dyDescent="0.2">
      <c r="A1435" s="7"/>
      <c r="B1435" s="7"/>
      <c r="C1435" s="7"/>
      <c r="D1435" s="7"/>
      <c r="E1435" s="7"/>
      <c r="F1435" s="7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  <c r="V1435" s="7"/>
      <c r="W1435" s="7"/>
      <c r="X1435" s="7"/>
      <c r="Y1435" s="7"/>
      <c r="Z1435" s="7"/>
      <c r="AA1435" s="7"/>
      <c r="AB1435" s="7"/>
    </row>
    <row r="1436" spans="1:28" x14ac:dyDescent="0.2">
      <c r="A1436" s="7"/>
      <c r="B1436" s="7"/>
      <c r="C1436" s="7"/>
      <c r="D1436" s="7"/>
      <c r="E1436" s="7"/>
      <c r="F1436" s="7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  <c r="V1436" s="7"/>
      <c r="W1436" s="7"/>
      <c r="X1436" s="7"/>
      <c r="Y1436" s="7"/>
      <c r="Z1436" s="7"/>
      <c r="AA1436" s="7"/>
      <c r="AB1436" s="7"/>
    </row>
    <row r="1437" spans="1:28" x14ac:dyDescent="0.2">
      <c r="A1437" s="7"/>
      <c r="B1437" s="7"/>
      <c r="C1437" s="7"/>
      <c r="D1437" s="7"/>
      <c r="E1437" s="7"/>
      <c r="F1437" s="7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  <c r="V1437" s="7"/>
      <c r="W1437" s="7"/>
      <c r="X1437" s="7"/>
      <c r="Y1437" s="7"/>
      <c r="Z1437" s="7"/>
      <c r="AA1437" s="7"/>
      <c r="AB1437" s="7"/>
    </row>
    <row r="1438" spans="1:28" x14ac:dyDescent="0.2">
      <c r="A1438" s="7"/>
      <c r="B1438" s="7"/>
      <c r="C1438" s="7"/>
      <c r="D1438" s="7"/>
      <c r="E1438" s="7"/>
      <c r="F1438" s="7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  <c r="V1438" s="7"/>
      <c r="W1438" s="7"/>
      <c r="X1438" s="7"/>
      <c r="Y1438" s="7"/>
      <c r="Z1438" s="7"/>
      <c r="AA1438" s="7"/>
      <c r="AB1438" s="7"/>
    </row>
    <row r="1439" spans="1:28" x14ac:dyDescent="0.2">
      <c r="A1439" s="7"/>
      <c r="B1439" s="7"/>
      <c r="C1439" s="7"/>
      <c r="D1439" s="7"/>
      <c r="E1439" s="7"/>
      <c r="F1439" s="7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  <c r="V1439" s="7"/>
      <c r="W1439" s="7"/>
      <c r="X1439" s="7"/>
      <c r="Y1439" s="7"/>
      <c r="Z1439" s="7"/>
      <c r="AA1439" s="7"/>
      <c r="AB1439" s="7"/>
    </row>
    <row r="1440" spans="1:28" x14ac:dyDescent="0.2">
      <c r="A1440" s="7"/>
      <c r="B1440" s="7"/>
      <c r="C1440" s="7"/>
      <c r="D1440" s="7"/>
      <c r="E1440" s="7"/>
      <c r="F1440" s="7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  <c r="V1440" s="7"/>
      <c r="W1440" s="7"/>
      <c r="X1440" s="7"/>
      <c r="Y1440" s="7"/>
      <c r="Z1440" s="7"/>
      <c r="AA1440" s="7"/>
      <c r="AB1440" s="7"/>
    </row>
    <row r="1441" spans="1:28" x14ac:dyDescent="0.2">
      <c r="A1441" s="7"/>
      <c r="B1441" s="7"/>
      <c r="C1441" s="7"/>
      <c r="D1441" s="7"/>
      <c r="E1441" s="7"/>
      <c r="F1441" s="7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  <c r="V1441" s="7"/>
      <c r="W1441" s="7"/>
      <c r="X1441" s="7"/>
      <c r="Y1441" s="7"/>
      <c r="Z1441" s="7"/>
      <c r="AA1441" s="7"/>
      <c r="AB1441" s="7"/>
    </row>
    <row r="1442" spans="1:28" x14ac:dyDescent="0.2">
      <c r="A1442" s="7"/>
      <c r="B1442" s="7"/>
      <c r="C1442" s="7"/>
      <c r="D1442" s="7"/>
      <c r="E1442" s="7"/>
      <c r="F1442" s="7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  <c r="V1442" s="7"/>
      <c r="W1442" s="7"/>
      <c r="X1442" s="7"/>
      <c r="Y1442" s="7"/>
      <c r="Z1442" s="7"/>
      <c r="AA1442" s="7"/>
      <c r="AB1442" s="7"/>
    </row>
    <row r="1443" spans="1:28" x14ac:dyDescent="0.2">
      <c r="A1443" s="7"/>
      <c r="B1443" s="7"/>
      <c r="C1443" s="7"/>
      <c r="D1443" s="7"/>
      <c r="E1443" s="7"/>
      <c r="F1443" s="7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  <c r="V1443" s="7"/>
      <c r="W1443" s="7"/>
      <c r="X1443" s="7"/>
      <c r="Y1443" s="7"/>
      <c r="Z1443" s="7"/>
      <c r="AA1443" s="7"/>
      <c r="AB1443" s="7"/>
    </row>
    <row r="1444" spans="1:28" x14ac:dyDescent="0.2">
      <c r="A1444" s="7"/>
      <c r="B1444" s="7"/>
      <c r="C1444" s="7"/>
      <c r="D1444" s="7"/>
      <c r="E1444" s="7"/>
      <c r="F1444" s="7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  <c r="V1444" s="7"/>
      <c r="W1444" s="7"/>
      <c r="X1444" s="7"/>
      <c r="Y1444" s="7"/>
      <c r="Z1444" s="7"/>
      <c r="AA1444" s="7"/>
      <c r="AB1444" s="7"/>
    </row>
    <row r="1445" spans="1:28" x14ac:dyDescent="0.2">
      <c r="A1445" s="7"/>
      <c r="B1445" s="7"/>
      <c r="C1445" s="7"/>
      <c r="D1445" s="7"/>
      <c r="E1445" s="7"/>
      <c r="F1445" s="7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  <c r="V1445" s="7"/>
      <c r="W1445" s="7"/>
      <c r="X1445" s="7"/>
      <c r="Y1445" s="7"/>
      <c r="Z1445" s="7"/>
      <c r="AA1445" s="7"/>
      <c r="AB1445" s="7"/>
    </row>
    <row r="1446" spans="1:28" x14ac:dyDescent="0.2">
      <c r="A1446" s="7"/>
      <c r="B1446" s="7"/>
      <c r="C1446" s="7"/>
      <c r="D1446" s="7"/>
      <c r="E1446" s="7"/>
      <c r="F1446" s="7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  <c r="V1446" s="7"/>
      <c r="W1446" s="7"/>
      <c r="X1446" s="7"/>
      <c r="Y1446" s="7"/>
      <c r="Z1446" s="7"/>
      <c r="AA1446" s="7"/>
      <c r="AB1446" s="7"/>
    </row>
    <row r="1447" spans="1:28" x14ac:dyDescent="0.2">
      <c r="A1447" s="7"/>
      <c r="B1447" s="7"/>
      <c r="C1447" s="7"/>
      <c r="D1447" s="7"/>
      <c r="E1447" s="7"/>
      <c r="F1447" s="7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  <c r="V1447" s="7"/>
      <c r="W1447" s="7"/>
      <c r="X1447" s="7"/>
      <c r="Y1447" s="7"/>
      <c r="Z1447" s="7"/>
      <c r="AA1447" s="7"/>
      <c r="AB1447" s="7"/>
    </row>
    <row r="1448" spans="1:28" x14ac:dyDescent="0.2">
      <c r="A1448" s="7"/>
      <c r="B1448" s="7"/>
      <c r="C1448" s="7"/>
      <c r="D1448" s="7"/>
      <c r="E1448" s="7"/>
      <c r="F1448" s="7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  <c r="V1448" s="7"/>
      <c r="W1448" s="7"/>
      <c r="X1448" s="7"/>
      <c r="Y1448" s="7"/>
      <c r="Z1448" s="7"/>
      <c r="AA1448" s="7"/>
      <c r="AB1448" s="7"/>
    </row>
    <row r="1449" spans="1:28" x14ac:dyDescent="0.2">
      <c r="A1449" s="7"/>
      <c r="B1449" s="7"/>
      <c r="C1449" s="7"/>
      <c r="D1449" s="7"/>
      <c r="E1449" s="7"/>
      <c r="F1449" s="7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  <c r="V1449" s="7"/>
      <c r="W1449" s="7"/>
      <c r="X1449" s="7"/>
      <c r="Y1449" s="7"/>
      <c r="Z1449" s="7"/>
      <c r="AA1449" s="7"/>
      <c r="AB1449" s="7"/>
    </row>
    <row r="1450" spans="1:28" x14ac:dyDescent="0.2">
      <c r="A1450" s="7"/>
      <c r="B1450" s="7"/>
      <c r="C1450" s="7"/>
      <c r="D1450" s="7"/>
      <c r="E1450" s="7"/>
      <c r="F1450" s="7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  <c r="V1450" s="7"/>
      <c r="W1450" s="7"/>
      <c r="X1450" s="7"/>
      <c r="Y1450" s="7"/>
      <c r="Z1450" s="7"/>
      <c r="AA1450" s="7"/>
      <c r="AB1450" s="7"/>
    </row>
    <row r="1451" spans="1:28" x14ac:dyDescent="0.2">
      <c r="A1451" s="7"/>
      <c r="B1451" s="7"/>
      <c r="C1451" s="7"/>
      <c r="D1451" s="7"/>
      <c r="E1451" s="7"/>
      <c r="F1451" s="7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  <c r="V1451" s="7"/>
      <c r="W1451" s="7"/>
      <c r="X1451" s="7"/>
      <c r="Y1451" s="7"/>
      <c r="Z1451" s="7"/>
      <c r="AA1451" s="7"/>
      <c r="AB1451" s="7"/>
    </row>
    <row r="1452" spans="1:28" x14ac:dyDescent="0.2">
      <c r="A1452" s="7"/>
      <c r="B1452" s="7"/>
      <c r="C1452" s="7"/>
      <c r="D1452" s="7"/>
      <c r="E1452" s="7"/>
      <c r="F1452" s="7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  <c r="V1452" s="7"/>
      <c r="W1452" s="7"/>
      <c r="X1452" s="7"/>
      <c r="Y1452" s="7"/>
      <c r="Z1452" s="7"/>
      <c r="AA1452" s="7"/>
      <c r="AB1452" s="7"/>
    </row>
    <row r="1453" spans="1:28" x14ac:dyDescent="0.2">
      <c r="A1453" s="7"/>
      <c r="B1453" s="7"/>
      <c r="C1453" s="7"/>
      <c r="D1453" s="7"/>
      <c r="E1453" s="7"/>
      <c r="F1453" s="7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  <c r="V1453" s="7"/>
      <c r="W1453" s="7"/>
      <c r="X1453" s="7"/>
      <c r="Y1453" s="7"/>
      <c r="Z1453" s="7"/>
      <c r="AA1453" s="7"/>
      <c r="AB1453" s="7"/>
    </row>
    <row r="1454" spans="1:28" x14ac:dyDescent="0.2">
      <c r="A1454" s="7"/>
      <c r="B1454" s="7"/>
      <c r="C1454" s="7"/>
      <c r="D1454" s="7"/>
      <c r="E1454" s="7"/>
      <c r="F1454" s="7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  <c r="V1454" s="7"/>
      <c r="W1454" s="7"/>
      <c r="X1454" s="7"/>
      <c r="Y1454" s="7"/>
      <c r="Z1454" s="7"/>
      <c r="AA1454" s="7"/>
      <c r="AB1454" s="7"/>
    </row>
    <row r="1455" spans="1:28" x14ac:dyDescent="0.2">
      <c r="A1455" s="7"/>
      <c r="B1455" s="7"/>
      <c r="C1455" s="7"/>
      <c r="D1455" s="7"/>
      <c r="E1455" s="7"/>
      <c r="F1455" s="7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  <c r="V1455" s="7"/>
      <c r="W1455" s="7"/>
      <c r="X1455" s="7"/>
      <c r="Y1455" s="7"/>
      <c r="Z1455" s="7"/>
      <c r="AA1455" s="7"/>
      <c r="AB1455" s="7"/>
    </row>
    <row r="1456" spans="1:28" x14ac:dyDescent="0.2">
      <c r="A1456" s="7"/>
      <c r="B1456" s="7"/>
      <c r="C1456" s="7"/>
      <c r="D1456" s="7"/>
      <c r="E1456" s="7"/>
      <c r="F1456" s="7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  <c r="V1456" s="7"/>
      <c r="W1456" s="7"/>
      <c r="X1456" s="7"/>
      <c r="Y1456" s="7"/>
      <c r="Z1456" s="7"/>
      <c r="AA1456" s="7"/>
      <c r="AB1456" s="7"/>
    </row>
    <row r="1457" spans="1:28" x14ac:dyDescent="0.2">
      <c r="A1457" s="7"/>
      <c r="B1457" s="7"/>
      <c r="C1457" s="7"/>
      <c r="D1457" s="7"/>
      <c r="E1457" s="7"/>
      <c r="F1457" s="7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W1457" s="7"/>
      <c r="X1457" s="7"/>
      <c r="Y1457" s="7"/>
      <c r="Z1457" s="7"/>
      <c r="AA1457" s="7"/>
      <c r="AB1457" s="7"/>
    </row>
    <row r="1458" spans="1:28" x14ac:dyDescent="0.2">
      <c r="A1458" s="7"/>
      <c r="B1458" s="7"/>
      <c r="C1458" s="7"/>
      <c r="D1458" s="7"/>
      <c r="E1458" s="7"/>
      <c r="F1458" s="7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  <c r="V1458" s="7"/>
      <c r="W1458" s="7"/>
      <c r="X1458" s="7"/>
      <c r="Y1458" s="7"/>
      <c r="Z1458" s="7"/>
      <c r="AA1458" s="7"/>
      <c r="AB1458" s="7"/>
    </row>
    <row r="1459" spans="1:28" x14ac:dyDescent="0.2">
      <c r="A1459" s="7"/>
      <c r="B1459" s="7"/>
      <c r="C1459" s="7"/>
      <c r="D1459" s="7"/>
      <c r="E1459" s="7"/>
      <c r="F1459" s="7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  <c r="V1459" s="7"/>
      <c r="W1459" s="7"/>
      <c r="X1459" s="7"/>
      <c r="Y1459" s="7"/>
      <c r="Z1459" s="7"/>
      <c r="AA1459" s="7"/>
      <c r="AB1459" s="7"/>
    </row>
    <row r="1460" spans="1:28" x14ac:dyDescent="0.2">
      <c r="A1460" s="7"/>
      <c r="B1460" s="7"/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  <c r="T1460" s="7"/>
      <c r="U1460" s="7"/>
      <c r="V1460" s="7"/>
      <c r="W1460" s="7"/>
      <c r="X1460" s="7"/>
      <c r="Y1460" s="7"/>
      <c r="Z1460" s="7"/>
      <c r="AA1460" s="7"/>
      <c r="AB1460" s="7"/>
    </row>
    <row r="1461" spans="1:28" x14ac:dyDescent="0.2">
      <c r="A1461" s="7"/>
      <c r="B1461" s="7"/>
      <c r="C1461" s="7"/>
      <c r="D1461" s="7"/>
      <c r="E1461" s="7"/>
      <c r="F1461" s="7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7"/>
      <c r="T1461" s="7"/>
      <c r="U1461" s="7"/>
      <c r="V1461" s="7"/>
      <c r="W1461" s="7"/>
      <c r="X1461" s="7"/>
      <c r="Y1461" s="7"/>
      <c r="Z1461" s="7"/>
      <c r="AA1461" s="7"/>
      <c r="AB1461" s="7"/>
    </row>
    <row r="1462" spans="1:28" x14ac:dyDescent="0.2">
      <c r="A1462" s="7"/>
      <c r="B1462" s="7"/>
      <c r="C1462" s="7"/>
      <c r="D1462" s="7"/>
      <c r="E1462" s="7"/>
      <c r="F1462" s="7"/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7"/>
      <c r="T1462" s="7"/>
      <c r="U1462" s="7"/>
      <c r="V1462" s="7"/>
      <c r="W1462" s="7"/>
      <c r="X1462" s="7"/>
      <c r="Y1462" s="7"/>
      <c r="Z1462" s="7"/>
      <c r="AA1462" s="7"/>
      <c r="AB1462" s="7"/>
    </row>
    <row r="1463" spans="1:28" x14ac:dyDescent="0.2">
      <c r="A1463" s="7"/>
      <c r="B1463" s="7"/>
      <c r="C1463" s="7"/>
      <c r="D1463" s="7"/>
      <c r="E1463" s="7"/>
      <c r="F1463" s="7"/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7"/>
      <c r="T1463" s="7"/>
      <c r="U1463" s="7"/>
      <c r="V1463" s="7"/>
      <c r="W1463" s="7"/>
      <c r="X1463" s="7"/>
      <c r="Y1463" s="7"/>
      <c r="Z1463" s="7"/>
      <c r="AA1463" s="7"/>
      <c r="AB1463" s="7"/>
    </row>
    <row r="1464" spans="1:28" x14ac:dyDescent="0.2">
      <c r="A1464" s="7"/>
      <c r="B1464" s="7"/>
      <c r="C1464" s="7"/>
      <c r="D1464" s="7"/>
      <c r="E1464" s="7"/>
      <c r="F1464" s="7"/>
      <c r="G1464" s="7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  <c r="S1464" s="7"/>
      <c r="T1464" s="7"/>
      <c r="U1464" s="7"/>
      <c r="V1464" s="7"/>
      <c r="W1464" s="7"/>
      <c r="X1464" s="7"/>
      <c r="Y1464" s="7"/>
      <c r="Z1464" s="7"/>
      <c r="AA1464" s="7"/>
      <c r="AB1464" s="7"/>
    </row>
    <row r="1465" spans="1:28" x14ac:dyDescent="0.2">
      <c r="A1465" s="7"/>
      <c r="B1465" s="7"/>
      <c r="C1465" s="7"/>
      <c r="D1465" s="7"/>
      <c r="E1465" s="7"/>
      <c r="F1465" s="7"/>
      <c r="G1465" s="7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W1465" s="7"/>
      <c r="X1465" s="7"/>
      <c r="Y1465" s="7"/>
      <c r="Z1465" s="7"/>
      <c r="AA1465" s="7"/>
      <c r="AB1465" s="7"/>
    </row>
    <row r="1466" spans="1:28" x14ac:dyDescent="0.2">
      <c r="A1466" s="7"/>
      <c r="B1466" s="7"/>
      <c r="C1466" s="7"/>
      <c r="D1466" s="7"/>
      <c r="E1466" s="7"/>
      <c r="F1466" s="7"/>
      <c r="G1466" s="7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  <c r="S1466" s="7"/>
      <c r="T1466" s="7"/>
      <c r="U1466" s="7"/>
      <c r="V1466" s="7"/>
      <c r="W1466" s="7"/>
      <c r="X1466" s="7"/>
      <c r="Y1466" s="7"/>
      <c r="Z1466" s="7"/>
      <c r="AA1466" s="7"/>
      <c r="AB1466" s="7"/>
    </row>
    <row r="1467" spans="1:28" x14ac:dyDescent="0.2">
      <c r="A1467" s="7"/>
      <c r="B1467" s="7"/>
      <c r="C1467" s="7"/>
      <c r="D1467" s="7"/>
      <c r="E1467" s="7"/>
      <c r="F1467" s="7"/>
      <c r="G1467" s="7"/>
      <c r="H1467" s="7"/>
      <c r="I1467" s="7"/>
      <c r="J1467" s="7"/>
      <c r="K1467" s="7"/>
      <c r="L1467" s="7"/>
      <c r="M1467" s="7"/>
      <c r="N1467" s="7"/>
      <c r="O1467" s="7"/>
      <c r="P1467" s="7"/>
      <c r="Q1467" s="7"/>
      <c r="R1467" s="7"/>
      <c r="S1467" s="7"/>
      <c r="T1467" s="7"/>
      <c r="U1467" s="7"/>
      <c r="V1467" s="7"/>
      <c r="W1467" s="7"/>
      <c r="X1467" s="7"/>
      <c r="Y1467" s="7"/>
      <c r="Z1467" s="7"/>
      <c r="AA1467" s="7"/>
      <c r="AB1467" s="7"/>
    </row>
    <row r="1468" spans="1:28" x14ac:dyDescent="0.2">
      <c r="A1468" s="7"/>
      <c r="B1468" s="7"/>
      <c r="C1468" s="7"/>
      <c r="D1468" s="7"/>
      <c r="E1468" s="7"/>
      <c r="F1468" s="7"/>
      <c r="G1468" s="7"/>
      <c r="H1468" s="7"/>
      <c r="I1468" s="7"/>
      <c r="J1468" s="7"/>
      <c r="K1468" s="7"/>
      <c r="L1468" s="7"/>
      <c r="M1468" s="7"/>
      <c r="N1468" s="7"/>
      <c r="O1468" s="7"/>
      <c r="P1468" s="7"/>
      <c r="Q1468" s="7"/>
      <c r="R1468" s="7"/>
      <c r="S1468" s="7"/>
      <c r="T1468" s="7"/>
      <c r="U1468" s="7"/>
      <c r="V1468" s="7"/>
      <c r="W1468" s="7"/>
      <c r="X1468" s="7"/>
      <c r="Y1468" s="7"/>
      <c r="Z1468" s="7"/>
      <c r="AA1468" s="7"/>
      <c r="AB1468" s="7"/>
    </row>
    <row r="1469" spans="1:28" x14ac:dyDescent="0.2">
      <c r="A1469" s="7"/>
      <c r="B1469" s="7"/>
      <c r="C1469" s="7"/>
      <c r="D1469" s="7"/>
      <c r="E1469" s="7"/>
      <c r="F1469" s="7"/>
      <c r="G1469" s="7"/>
      <c r="H1469" s="7"/>
      <c r="I1469" s="7"/>
      <c r="J1469" s="7"/>
      <c r="K1469" s="7"/>
      <c r="L1469" s="7"/>
      <c r="M1469" s="7"/>
      <c r="N1469" s="7"/>
      <c r="O1469" s="7"/>
      <c r="P1469" s="7"/>
      <c r="Q1469" s="7"/>
      <c r="R1469" s="7"/>
      <c r="S1469" s="7"/>
      <c r="T1469" s="7"/>
      <c r="U1469" s="7"/>
      <c r="V1469" s="7"/>
      <c r="W1469" s="7"/>
      <c r="X1469" s="7"/>
      <c r="Y1469" s="7"/>
      <c r="Z1469" s="7"/>
      <c r="AA1469" s="7"/>
      <c r="AB1469" s="7"/>
    </row>
    <row r="1470" spans="1:28" x14ac:dyDescent="0.2">
      <c r="A1470" s="7"/>
      <c r="B1470" s="7"/>
      <c r="C1470" s="7"/>
      <c r="D1470" s="7"/>
      <c r="E1470" s="7"/>
      <c r="F1470" s="7"/>
      <c r="G1470" s="7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  <c r="S1470" s="7"/>
      <c r="T1470" s="7"/>
      <c r="U1470" s="7"/>
      <c r="V1470" s="7"/>
      <c r="W1470" s="7"/>
      <c r="X1470" s="7"/>
      <c r="Y1470" s="7"/>
      <c r="Z1470" s="7"/>
      <c r="AA1470" s="7"/>
      <c r="AB1470" s="7"/>
    </row>
    <row r="1471" spans="1:28" x14ac:dyDescent="0.2">
      <c r="A1471" s="7"/>
      <c r="B1471" s="7"/>
      <c r="C1471" s="7"/>
      <c r="D1471" s="7"/>
      <c r="E1471" s="7"/>
      <c r="F1471" s="7"/>
      <c r="G1471" s="7"/>
      <c r="H1471" s="7"/>
      <c r="I1471" s="7"/>
      <c r="J1471" s="7"/>
      <c r="K1471" s="7"/>
      <c r="L1471" s="7"/>
      <c r="M1471" s="7"/>
      <c r="N1471" s="7"/>
      <c r="O1471" s="7"/>
      <c r="P1471" s="7"/>
      <c r="Q1471" s="7"/>
      <c r="R1471" s="7"/>
      <c r="S1471" s="7"/>
      <c r="T1471" s="7"/>
      <c r="U1471" s="7"/>
      <c r="V1471" s="7"/>
      <c r="W1471" s="7"/>
      <c r="X1471" s="7"/>
      <c r="Y1471" s="7"/>
      <c r="Z1471" s="7"/>
      <c r="AA1471" s="7"/>
      <c r="AB1471" s="7"/>
    </row>
    <row r="1472" spans="1:28" x14ac:dyDescent="0.2">
      <c r="A1472" s="7"/>
      <c r="B1472" s="7"/>
      <c r="C1472" s="7"/>
      <c r="D1472" s="7"/>
      <c r="E1472" s="7"/>
      <c r="F1472" s="7"/>
      <c r="G1472" s="7"/>
      <c r="H1472" s="7"/>
      <c r="I1472" s="7"/>
      <c r="J1472" s="7"/>
      <c r="K1472" s="7"/>
      <c r="L1472" s="7"/>
      <c r="M1472" s="7"/>
      <c r="N1472" s="7"/>
      <c r="O1472" s="7"/>
      <c r="P1472" s="7"/>
      <c r="Q1472" s="7"/>
      <c r="R1472" s="7"/>
      <c r="S1472" s="7"/>
      <c r="T1472" s="7"/>
      <c r="U1472" s="7"/>
      <c r="V1472" s="7"/>
      <c r="W1472" s="7"/>
      <c r="X1472" s="7"/>
      <c r="Y1472" s="7"/>
      <c r="Z1472" s="7"/>
      <c r="AA1472" s="7"/>
      <c r="AB1472" s="7"/>
    </row>
    <row r="1473" spans="1:28" x14ac:dyDescent="0.2">
      <c r="A1473" s="7"/>
      <c r="B1473" s="7"/>
      <c r="C1473" s="7"/>
      <c r="D1473" s="7"/>
      <c r="E1473" s="7"/>
      <c r="F1473" s="7"/>
      <c r="G1473" s="7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  <c r="S1473" s="7"/>
      <c r="T1473" s="7"/>
      <c r="U1473" s="7"/>
      <c r="V1473" s="7"/>
      <c r="W1473" s="7"/>
      <c r="X1473" s="7"/>
      <c r="Y1473" s="7"/>
      <c r="Z1473" s="7"/>
      <c r="AA1473" s="7"/>
      <c r="AB1473" s="7"/>
    </row>
    <row r="1474" spans="1:28" x14ac:dyDescent="0.2">
      <c r="A1474" s="7"/>
      <c r="B1474" s="7"/>
      <c r="C1474" s="7"/>
      <c r="D1474" s="7"/>
      <c r="E1474" s="7"/>
      <c r="F1474" s="7"/>
      <c r="G1474" s="7"/>
      <c r="H1474" s="7"/>
      <c r="I1474" s="7"/>
      <c r="J1474" s="7"/>
      <c r="K1474" s="7"/>
      <c r="L1474" s="7"/>
      <c r="M1474" s="7"/>
      <c r="N1474" s="7"/>
      <c r="O1474" s="7"/>
      <c r="P1474" s="7"/>
      <c r="Q1474" s="7"/>
      <c r="R1474" s="7"/>
      <c r="S1474" s="7"/>
      <c r="T1474" s="7"/>
      <c r="U1474" s="7"/>
      <c r="V1474" s="7"/>
      <c r="W1474" s="7"/>
      <c r="X1474" s="7"/>
      <c r="Y1474" s="7"/>
      <c r="Z1474" s="7"/>
      <c r="AA1474" s="7"/>
      <c r="AB1474" s="7"/>
    </row>
    <row r="1475" spans="1:28" x14ac:dyDescent="0.2">
      <c r="A1475" s="7"/>
      <c r="B1475" s="7"/>
      <c r="C1475" s="7"/>
      <c r="D1475" s="7"/>
      <c r="E1475" s="7"/>
      <c r="F1475" s="7"/>
      <c r="G1475" s="7"/>
      <c r="H1475" s="7"/>
      <c r="I1475" s="7"/>
      <c r="J1475" s="7"/>
      <c r="K1475" s="7"/>
      <c r="L1475" s="7"/>
      <c r="M1475" s="7"/>
      <c r="N1475" s="7"/>
      <c r="O1475" s="7"/>
      <c r="P1475" s="7"/>
      <c r="Q1475" s="7"/>
      <c r="R1475" s="7"/>
      <c r="S1475" s="7"/>
      <c r="T1475" s="7"/>
      <c r="U1475" s="7"/>
      <c r="V1475" s="7"/>
      <c r="W1475" s="7"/>
      <c r="X1475" s="7"/>
      <c r="Y1475" s="7"/>
      <c r="Z1475" s="7"/>
      <c r="AA1475" s="7"/>
      <c r="AB1475" s="7"/>
    </row>
    <row r="1476" spans="1:28" x14ac:dyDescent="0.2">
      <c r="A1476" s="7"/>
      <c r="B1476" s="7"/>
      <c r="C1476" s="7"/>
      <c r="D1476" s="7"/>
      <c r="E1476" s="7"/>
      <c r="F1476" s="7"/>
      <c r="G1476" s="7"/>
      <c r="H1476" s="7"/>
      <c r="I1476" s="7"/>
      <c r="J1476" s="7"/>
      <c r="K1476" s="7"/>
      <c r="L1476" s="7"/>
      <c r="M1476" s="7"/>
      <c r="N1476" s="7"/>
      <c r="O1476" s="7"/>
      <c r="P1476" s="7"/>
      <c r="Q1476" s="7"/>
      <c r="R1476" s="7"/>
      <c r="S1476" s="7"/>
      <c r="T1476" s="7"/>
      <c r="U1476" s="7"/>
      <c r="V1476" s="7"/>
      <c r="W1476" s="7"/>
      <c r="X1476" s="7"/>
      <c r="Y1476" s="7"/>
      <c r="Z1476" s="7"/>
      <c r="AA1476" s="7"/>
      <c r="AB1476" s="7"/>
    </row>
    <row r="1477" spans="1:28" x14ac:dyDescent="0.2">
      <c r="A1477" s="7"/>
      <c r="B1477" s="7"/>
      <c r="C1477" s="7"/>
      <c r="D1477" s="7"/>
      <c r="E1477" s="7"/>
      <c r="F1477" s="7"/>
      <c r="G1477" s="7"/>
      <c r="H1477" s="7"/>
      <c r="I1477" s="7"/>
      <c r="J1477" s="7"/>
      <c r="K1477" s="7"/>
      <c r="L1477" s="7"/>
      <c r="M1477" s="7"/>
      <c r="N1477" s="7"/>
      <c r="O1477" s="7"/>
      <c r="P1477" s="7"/>
      <c r="Q1477" s="7"/>
      <c r="R1477" s="7"/>
      <c r="S1477" s="7"/>
      <c r="T1477" s="7"/>
      <c r="U1477" s="7"/>
      <c r="V1477" s="7"/>
      <c r="W1477" s="7"/>
      <c r="X1477" s="7"/>
      <c r="Y1477" s="7"/>
      <c r="Z1477" s="7"/>
      <c r="AA1477" s="7"/>
      <c r="AB1477" s="7"/>
    </row>
    <row r="1478" spans="1:28" x14ac:dyDescent="0.2">
      <c r="A1478" s="7"/>
      <c r="B1478" s="7"/>
      <c r="C1478" s="7"/>
      <c r="D1478" s="7"/>
      <c r="E1478" s="7"/>
      <c r="F1478" s="7"/>
      <c r="G1478" s="7"/>
      <c r="H1478" s="7"/>
      <c r="I1478" s="7"/>
      <c r="J1478" s="7"/>
      <c r="K1478" s="7"/>
      <c r="L1478" s="7"/>
      <c r="M1478" s="7"/>
      <c r="N1478" s="7"/>
      <c r="O1478" s="7"/>
      <c r="P1478" s="7"/>
      <c r="Q1478" s="7"/>
      <c r="R1478" s="7"/>
      <c r="S1478" s="7"/>
      <c r="T1478" s="7"/>
      <c r="U1478" s="7"/>
      <c r="V1478" s="7"/>
      <c r="W1478" s="7"/>
      <c r="X1478" s="7"/>
      <c r="Y1478" s="7"/>
      <c r="Z1478" s="7"/>
      <c r="AA1478" s="7"/>
      <c r="AB1478" s="7"/>
    </row>
    <row r="1479" spans="1:28" x14ac:dyDescent="0.2">
      <c r="A1479" s="7"/>
      <c r="B1479" s="7"/>
      <c r="C1479" s="7"/>
      <c r="D1479" s="7"/>
      <c r="E1479" s="7"/>
      <c r="F1479" s="7"/>
      <c r="G1479" s="7"/>
      <c r="H1479" s="7"/>
      <c r="I1479" s="7"/>
      <c r="J1479" s="7"/>
      <c r="K1479" s="7"/>
      <c r="L1479" s="7"/>
      <c r="M1479" s="7"/>
      <c r="N1479" s="7"/>
      <c r="O1479" s="7"/>
      <c r="P1479" s="7"/>
      <c r="Q1479" s="7"/>
      <c r="R1479" s="7"/>
      <c r="S1479" s="7"/>
      <c r="T1479" s="7"/>
      <c r="U1479" s="7"/>
      <c r="V1479" s="7"/>
      <c r="W1479" s="7"/>
      <c r="X1479" s="7"/>
      <c r="Y1479" s="7"/>
      <c r="Z1479" s="7"/>
      <c r="AA1479" s="7"/>
      <c r="AB1479" s="7"/>
    </row>
    <row r="1480" spans="1:28" x14ac:dyDescent="0.2">
      <c r="A1480" s="7"/>
      <c r="B1480" s="7"/>
      <c r="C1480" s="7"/>
      <c r="D1480" s="7"/>
      <c r="E1480" s="7"/>
      <c r="F1480" s="7"/>
      <c r="G1480" s="7"/>
      <c r="H1480" s="7"/>
      <c r="I1480" s="7"/>
      <c r="J1480" s="7"/>
      <c r="K1480" s="7"/>
      <c r="L1480" s="7"/>
      <c r="M1480" s="7"/>
      <c r="N1480" s="7"/>
      <c r="O1480" s="7"/>
      <c r="P1480" s="7"/>
      <c r="Q1480" s="7"/>
      <c r="R1480" s="7"/>
      <c r="S1480" s="7"/>
      <c r="T1480" s="7"/>
      <c r="U1480" s="7"/>
      <c r="V1480" s="7"/>
      <c r="W1480" s="7"/>
      <c r="X1480" s="7"/>
      <c r="Y1480" s="7"/>
      <c r="Z1480" s="7"/>
      <c r="AA1480" s="7"/>
      <c r="AB1480" s="7"/>
    </row>
    <row r="1481" spans="1:28" x14ac:dyDescent="0.2">
      <c r="A1481" s="7"/>
      <c r="B1481" s="7"/>
      <c r="C1481" s="7"/>
      <c r="D1481" s="7"/>
      <c r="E1481" s="7"/>
      <c r="F1481" s="7"/>
      <c r="G1481" s="7"/>
      <c r="H1481" s="7"/>
      <c r="I1481" s="7"/>
      <c r="J1481" s="7"/>
      <c r="K1481" s="7"/>
      <c r="L1481" s="7"/>
      <c r="M1481" s="7"/>
      <c r="N1481" s="7"/>
      <c r="O1481" s="7"/>
      <c r="P1481" s="7"/>
      <c r="Q1481" s="7"/>
      <c r="R1481" s="7"/>
      <c r="S1481" s="7"/>
      <c r="T1481" s="7"/>
      <c r="U1481" s="7"/>
      <c r="V1481" s="7"/>
      <c r="W1481" s="7"/>
      <c r="X1481" s="7"/>
      <c r="Y1481" s="7"/>
      <c r="Z1481" s="7"/>
      <c r="AA1481" s="7"/>
      <c r="AB1481" s="7"/>
    </row>
    <row r="1482" spans="1:28" x14ac:dyDescent="0.2">
      <c r="A1482" s="7"/>
      <c r="B1482" s="7"/>
      <c r="C1482" s="7"/>
      <c r="D1482" s="7"/>
      <c r="E1482" s="7"/>
      <c r="F1482" s="7"/>
      <c r="G1482" s="7"/>
      <c r="H1482" s="7"/>
      <c r="I1482" s="7"/>
      <c r="J1482" s="7"/>
      <c r="K1482" s="7"/>
      <c r="L1482" s="7"/>
      <c r="M1482" s="7"/>
      <c r="N1482" s="7"/>
      <c r="O1482" s="7"/>
      <c r="P1482" s="7"/>
      <c r="Q1482" s="7"/>
      <c r="R1482" s="7"/>
      <c r="S1482" s="7"/>
      <c r="T1482" s="7"/>
      <c r="U1482" s="7"/>
      <c r="V1482" s="7"/>
      <c r="W1482" s="7"/>
      <c r="X1482" s="7"/>
      <c r="Y1482" s="7"/>
      <c r="Z1482" s="7"/>
      <c r="AA1482" s="7"/>
      <c r="AB1482" s="7"/>
    </row>
    <row r="1483" spans="1:28" x14ac:dyDescent="0.2">
      <c r="A1483" s="7"/>
      <c r="B1483" s="7"/>
      <c r="C1483" s="7"/>
      <c r="D1483" s="7"/>
      <c r="E1483" s="7"/>
      <c r="F1483" s="7"/>
      <c r="G1483" s="7"/>
      <c r="H1483" s="7"/>
      <c r="I1483" s="7"/>
      <c r="J1483" s="7"/>
      <c r="K1483" s="7"/>
      <c r="L1483" s="7"/>
      <c r="M1483" s="7"/>
      <c r="N1483" s="7"/>
      <c r="O1483" s="7"/>
      <c r="P1483" s="7"/>
      <c r="Q1483" s="7"/>
      <c r="R1483" s="7"/>
      <c r="S1483" s="7"/>
      <c r="T1483" s="7"/>
      <c r="U1483" s="7"/>
      <c r="V1483" s="7"/>
      <c r="W1483" s="7"/>
      <c r="X1483" s="7"/>
      <c r="Y1483" s="7"/>
      <c r="Z1483" s="7"/>
      <c r="AA1483" s="7"/>
      <c r="AB1483" s="7"/>
    </row>
    <row r="1484" spans="1:28" x14ac:dyDescent="0.2">
      <c r="A1484" s="7"/>
      <c r="B1484" s="7"/>
      <c r="C1484" s="7"/>
      <c r="D1484" s="7"/>
      <c r="E1484" s="7"/>
      <c r="F1484" s="7"/>
      <c r="G1484" s="7"/>
      <c r="H1484" s="7"/>
      <c r="I1484" s="7"/>
      <c r="J1484" s="7"/>
      <c r="K1484" s="7"/>
      <c r="L1484" s="7"/>
      <c r="M1484" s="7"/>
      <c r="N1484" s="7"/>
      <c r="O1484" s="7"/>
      <c r="P1484" s="7"/>
      <c r="Q1484" s="7"/>
      <c r="R1484" s="7"/>
      <c r="S1484" s="7"/>
      <c r="T1484" s="7"/>
      <c r="U1484" s="7"/>
      <c r="V1484" s="7"/>
      <c r="W1484" s="7"/>
      <c r="X1484" s="7"/>
      <c r="Y1484" s="7"/>
      <c r="Z1484" s="7"/>
      <c r="AA1484" s="7"/>
      <c r="AB1484" s="7"/>
    </row>
    <row r="1485" spans="1:28" x14ac:dyDescent="0.2">
      <c r="A1485" s="7"/>
      <c r="B1485" s="7"/>
      <c r="C1485" s="7"/>
      <c r="D1485" s="7"/>
      <c r="E1485" s="7"/>
      <c r="F1485" s="7"/>
      <c r="G1485" s="7"/>
      <c r="H1485" s="7"/>
      <c r="I1485" s="7"/>
      <c r="J1485" s="7"/>
      <c r="K1485" s="7"/>
      <c r="L1485" s="7"/>
      <c r="M1485" s="7"/>
      <c r="N1485" s="7"/>
      <c r="O1485" s="7"/>
      <c r="P1485" s="7"/>
      <c r="Q1485" s="7"/>
      <c r="R1485" s="7"/>
      <c r="S1485" s="7"/>
      <c r="T1485" s="7"/>
      <c r="U1485" s="7"/>
      <c r="V1485" s="7"/>
      <c r="W1485" s="7"/>
      <c r="X1485" s="7"/>
      <c r="Y1485" s="7"/>
      <c r="Z1485" s="7"/>
      <c r="AA1485" s="7"/>
      <c r="AB1485" s="7"/>
    </row>
    <row r="1486" spans="1:28" x14ac:dyDescent="0.2">
      <c r="A1486" s="7"/>
      <c r="B1486" s="7"/>
      <c r="C1486" s="7"/>
      <c r="D1486" s="7"/>
      <c r="E1486" s="7"/>
      <c r="F1486" s="7"/>
      <c r="G1486" s="7"/>
      <c r="H1486" s="7"/>
      <c r="I1486" s="7"/>
      <c r="J1486" s="7"/>
      <c r="K1486" s="7"/>
      <c r="L1486" s="7"/>
      <c r="M1486" s="7"/>
      <c r="N1486" s="7"/>
      <c r="O1486" s="7"/>
      <c r="P1486" s="7"/>
      <c r="Q1486" s="7"/>
      <c r="R1486" s="7"/>
      <c r="S1486" s="7"/>
      <c r="T1486" s="7"/>
      <c r="U1486" s="7"/>
      <c r="V1486" s="7"/>
      <c r="W1486" s="7"/>
      <c r="X1486" s="7"/>
      <c r="Y1486" s="7"/>
      <c r="Z1486" s="7"/>
      <c r="AA1486" s="7"/>
      <c r="AB1486" s="7"/>
    </row>
    <row r="1487" spans="1:28" x14ac:dyDescent="0.2">
      <c r="A1487" s="7"/>
      <c r="B1487" s="7"/>
      <c r="C1487" s="7"/>
      <c r="D1487" s="7"/>
      <c r="E1487" s="7"/>
      <c r="F1487" s="7"/>
      <c r="G1487" s="7"/>
      <c r="H1487" s="7"/>
      <c r="I1487" s="7"/>
      <c r="J1487" s="7"/>
      <c r="K1487" s="7"/>
      <c r="L1487" s="7"/>
      <c r="M1487" s="7"/>
      <c r="N1487" s="7"/>
      <c r="O1487" s="7"/>
      <c r="P1487" s="7"/>
      <c r="Q1487" s="7"/>
      <c r="R1487" s="7"/>
      <c r="S1487" s="7"/>
      <c r="T1487" s="7"/>
      <c r="U1487" s="7"/>
      <c r="V1487" s="7"/>
      <c r="W1487" s="7"/>
      <c r="X1487" s="7"/>
      <c r="Y1487" s="7"/>
      <c r="Z1487" s="7"/>
      <c r="AA1487" s="7"/>
      <c r="AB1487" s="7"/>
    </row>
    <row r="1488" spans="1:28" x14ac:dyDescent="0.2">
      <c r="A1488" s="7"/>
      <c r="B1488" s="7"/>
      <c r="C1488" s="7"/>
      <c r="D1488" s="7"/>
      <c r="E1488" s="7"/>
      <c r="F1488" s="7"/>
      <c r="G1488" s="7"/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"/>
      <c r="S1488" s="7"/>
      <c r="T1488" s="7"/>
      <c r="U1488" s="7"/>
      <c r="V1488" s="7"/>
      <c r="W1488" s="7"/>
      <c r="X1488" s="7"/>
      <c r="Y1488" s="7"/>
      <c r="Z1488" s="7"/>
      <c r="AA1488" s="7"/>
      <c r="AB1488" s="7"/>
    </row>
    <row r="1489" spans="1:28" x14ac:dyDescent="0.2">
      <c r="A1489" s="7"/>
      <c r="B1489" s="7"/>
      <c r="C1489" s="7"/>
      <c r="D1489" s="7"/>
      <c r="E1489" s="7"/>
      <c r="F1489" s="7"/>
      <c r="G1489" s="7"/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"/>
      <c r="S1489" s="7"/>
      <c r="T1489" s="7"/>
      <c r="U1489" s="7"/>
      <c r="V1489" s="7"/>
      <c r="W1489" s="7"/>
      <c r="X1489" s="7"/>
      <c r="Y1489" s="7"/>
      <c r="Z1489" s="7"/>
      <c r="AA1489" s="7"/>
      <c r="AB1489" s="7"/>
    </row>
    <row r="1490" spans="1:28" x14ac:dyDescent="0.2">
      <c r="A1490" s="7"/>
      <c r="B1490" s="7"/>
      <c r="C1490" s="7"/>
      <c r="D1490" s="7"/>
      <c r="E1490" s="7"/>
      <c r="F1490" s="7"/>
      <c r="G1490" s="7"/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"/>
      <c r="S1490" s="7"/>
      <c r="T1490" s="7"/>
      <c r="U1490" s="7"/>
      <c r="V1490" s="7"/>
      <c r="W1490" s="7"/>
      <c r="X1490" s="7"/>
      <c r="Y1490" s="7"/>
      <c r="Z1490" s="7"/>
      <c r="AA1490" s="7"/>
      <c r="AB1490" s="7"/>
    </row>
    <row r="1491" spans="1:28" x14ac:dyDescent="0.2">
      <c r="A1491" s="7"/>
      <c r="B1491" s="7"/>
      <c r="C1491" s="7"/>
      <c r="D1491" s="7"/>
      <c r="E1491" s="7"/>
      <c r="F1491" s="7"/>
      <c r="G1491" s="7"/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"/>
      <c r="S1491" s="7"/>
      <c r="T1491" s="7"/>
      <c r="U1491" s="7"/>
      <c r="V1491" s="7"/>
      <c r="W1491" s="7"/>
      <c r="X1491" s="7"/>
      <c r="Y1491" s="7"/>
      <c r="Z1491" s="7"/>
      <c r="AA1491" s="7"/>
      <c r="AB1491" s="7"/>
    </row>
    <row r="1492" spans="1:28" x14ac:dyDescent="0.2">
      <c r="A1492" s="7"/>
      <c r="B1492" s="7"/>
      <c r="C1492" s="7"/>
      <c r="D1492" s="7"/>
      <c r="E1492" s="7"/>
      <c r="F1492" s="7"/>
      <c r="G1492" s="7"/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"/>
      <c r="S1492" s="7"/>
      <c r="T1492" s="7"/>
      <c r="U1492" s="7"/>
      <c r="V1492" s="7"/>
      <c r="W1492" s="7"/>
      <c r="X1492" s="7"/>
      <c r="Y1492" s="7"/>
      <c r="Z1492" s="7"/>
      <c r="AA1492" s="7"/>
      <c r="AB1492" s="7"/>
    </row>
    <row r="1493" spans="1:28" x14ac:dyDescent="0.2">
      <c r="A1493" s="7"/>
      <c r="B1493" s="7"/>
      <c r="C1493" s="7"/>
      <c r="D1493" s="7"/>
      <c r="E1493" s="7"/>
      <c r="F1493" s="7"/>
      <c r="G1493" s="7"/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"/>
      <c r="S1493" s="7"/>
      <c r="T1493" s="7"/>
      <c r="U1493" s="7"/>
      <c r="V1493" s="7"/>
      <c r="W1493" s="7"/>
      <c r="X1493" s="7"/>
      <c r="Y1493" s="7"/>
      <c r="Z1493" s="7"/>
      <c r="AA1493" s="7"/>
      <c r="AB1493" s="7"/>
    </row>
    <row r="1494" spans="1:28" x14ac:dyDescent="0.2">
      <c r="A1494" s="7"/>
      <c r="B1494" s="7"/>
      <c r="C1494" s="7"/>
      <c r="D1494" s="7"/>
      <c r="E1494" s="7"/>
      <c r="F1494" s="7"/>
      <c r="G1494" s="7"/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"/>
      <c r="S1494" s="7"/>
      <c r="T1494" s="7"/>
      <c r="U1494" s="7"/>
      <c r="V1494" s="7"/>
      <c r="W1494" s="7"/>
      <c r="X1494" s="7"/>
      <c r="Y1494" s="7"/>
      <c r="Z1494" s="7"/>
      <c r="AA1494" s="7"/>
      <c r="AB1494" s="7"/>
    </row>
    <row r="1495" spans="1:28" x14ac:dyDescent="0.2">
      <c r="A1495" s="7"/>
      <c r="B1495" s="7"/>
      <c r="C1495" s="7"/>
      <c r="D1495" s="7"/>
      <c r="E1495" s="7"/>
      <c r="F1495" s="7"/>
      <c r="G1495" s="7"/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"/>
      <c r="S1495" s="7"/>
      <c r="T1495" s="7"/>
      <c r="U1495" s="7"/>
      <c r="V1495" s="7"/>
      <c r="W1495" s="7"/>
      <c r="X1495" s="7"/>
      <c r="Y1495" s="7"/>
      <c r="Z1495" s="7"/>
      <c r="AA1495" s="7"/>
      <c r="AB1495" s="7"/>
    </row>
    <row r="1496" spans="1:28" x14ac:dyDescent="0.2">
      <c r="A1496" s="7"/>
      <c r="B1496" s="7"/>
      <c r="C1496" s="7"/>
      <c r="D1496" s="7"/>
      <c r="E1496" s="7"/>
      <c r="F1496" s="7"/>
      <c r="G1496" s="7"/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"/>
      <c r="S1496" s="7"/>
      <c r="T1496" s="7"/>
      <c r="U1496" s="7"/>
      <c r="V1496" s="7"/>
      <c r="W1496" s="7"/>
      <c r="X1496" s="7"/>
      <c r="Y1496" s="7"/>
      <c r="Z1496" s="7"/>
      <c r="AA1496" s="7"/>
      <c r="AB1496" s="7"/>
    </row>
    <row r="1497" spans="1:28" x14ac:dyDescent="0.2">
      <c r="A1497" s="7"/>
      <c r="B1497" s="7"/>
      <c r="C1497" s="7"/>
      <c r="D1497" s="7"/>
      <c r="E1497" s="7"/>
      <c r="F1497" s="7"/>
      <c r="G1497" s="7"/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"/>
      <c r="S1497" s="7"/>
      <c r="T1497" s="7"/>
      <c r="U1497" s="7"/>
      <c r="V1497" s="7"/>
      <c r="W1497" s="7"/>
      <c r="X1497" s="7"/>
      <c r="Y1497" s="7"/>
      <c r="Z1497" s="7"/>
      <c r="AA1497" s="7"/>
      <c r="AB1497" s="7"/>
    </row>
    <row r="1498" spans="1:28" x14ac:dyDescent="0.2">
      <c r="A1498" s="7"/>
      <c r="B1498" s="7"/>
      <c r="C1498" s="7"/>
      <c r="D1498" s="7"/>
      <c r="E1498" s="7"/>
      <c r="F1498" s="7"/>
      <c r="G1498" s="7"/>
      <c r="H1498" s="7"/>
      <c r="I1498" s="7"/>
      <c r="J1498" s="7"/>
      <c r="K1498" s="7"/>
      <c r="L1498" s="7"/>
      <c r="M1498" s="7"/>
      <c r="N1498" s="7"/>
      <c r="O1498" s="7"/>
      <c r="P1498" s="7"/>
      <c r="Q1498" s="7"/>
      <c r="R1498" s="7"/>
      <c r="S1498" s="7"/>
      <c r="T1498" s="7"/>
      <c r="U1498" s="7"/>
      <c r="V1498" s="7"/>
      <c r="W1498" s="7"/>
      <c r="X1498" s="7"/>
      <c r="Y1498" s="7"/>
      <c r="Z1498" s="7"/>
      <c r="AA1498" s="7"/>
      <c r="AB1498" s="7"/>
    </row>
    <row r="1499" spans="1:28" x14ac:dyDescent="0.2">
      <c r="A1499" s="7"/>
      <c r="B1499" s="7"/>
      <c r="C1499" s="7"/>
      <c r="D1499" s="7"/>
      <c r="E1499" s="7"/>
      <c r="F1499" s="7"/>
      <c r="G1499" s="7"/>
      <c r="H1499" s="7"/>
      <c r="I1499" s="7"/>
      <c r="J1499" s="7"/>
      <c r="K1499" s="7"/>
      <c r="L1499" s="7"/>
      <c r="M1499" s="7"/>
      <c r="N1499" s="7"/>
      <c r="O1499" s="7"/>
      <c r="P1499" s="7"/>
      <c r="Q1499" s="7"/>
      <c r="R1499" s="7"/>
      <c r="S1499" s="7"/>
      <c r="T1499" s="7"/>
      <c r="U1499" s="7"/>
      <c r="V1499" s="7"/>
      <c r="W1499" s="7"/>
      <c r="X1499" s="7"/>
      <c r="Y1499" s="7"/>
      <c r="Z1499" s="7"/>
      <c r="AA1499" s="7"/>
      <c r="AB1499" s="7"/>
    </row>
    <row r="1500" spans="1:28" x14ac:dyDescent="0.2">
      <c r="A1500" s="7"/>
      <c r="B1500" s="7"/>
      <c r="C1500" s="7"/>
      <c r="D1500" s="7"/>
      <c r="E1500" s="7"/>
      <c r="F1500" s="7"/>
      <c r="G1500" s="7"/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"/>
      <c r="S1500" s="7"/>
      <c r="T1500" s="7"/>
      <c r="U1500" s="7"/>
      <c r="V1500" s="7"/>
      <c r="W1500" s="7"/>
      <c r="X1500" s="7"/>
      <c r="Y1500" s="7"/>
      <c r="Z1500" s="7"/>
      <c r="AA1500" s="7"/>
      <c r="AB1500" s="7"/>
    </row>
    <row r="1501" spans="1:28" x14ac:dyDescent="0.2">
      <c r="A1501" s="7"/>
      <c r="B1501" s="7"/>
      <c r="C1501" s="7"/>
      <c r="D1501" s="7"/>
      <c r="E1501" s="7"/>
      <c r="F1501" s="7"/>
      <c r="G1501" s="7"/>
      <c r="H1501" s="7"/>
      <c r="I1501" s="7"/>
      <c r="J1501" s="7"/>
      <c r="K1501" s="7"/>
      <c r="L1501" s="7"/>
      <c r="M1501" s="7"/>
      <c r="N1501" s="7"/>
      <c r="O1501" s="7"/>
      <c r="P1501" s="7"/>
      <c r="Q1501" s="7"/>
      <c r="R1501" s="7"/>
      <c r="S1501" s="7"/>
      <c r="T1501" s="7"/>
      <c r="U1501" s="7"/>
      <c r="V1501" s="7"/>
      <c r="W1501" s="7"/>
      <c r="X1501" s="7"/>
      <c r="Y1501" s="7"/>
      <c r="Z1501" s="7"/>
      <c r="AA1501" s="7"/>
      <c r="AB1501" s="7"/>
    </row>
    <row r="1502" spans="1:28" x14ac:dyDescent="0.2">
      <c r="A1502" s="7"/>
      <c r="B1502" s="7"/>
      <c r="C1502" s="7"/>
      <c r="D1502" s="7"/>
      <c r="E1502" s="7"/>
      <c r="F1502" s="7"/>
      <c r="G1502" s="7"/>
      <c r="H1502" s="7"/>
      <c r="I1502" s="7"/>
      <c r="J1502" s="7"/>
      <c r="K1502" s="7"/>
      <c r="L1502" s="7"/>
      <c r="M1502" s="7"/>
      <c r="N1502" s="7"/>
      <c r="O1502" s="7"/>
      <c r="P1502" s="7"/>
      <c r="Q1502" s="7"/>
      <c r="R1502" s="7"/>
      <c r="S1502" s="7"/>
      <c r="T1502" s="7"/>
      <c r="U1502" s="7"/>
      <c r="V1502" s="7"/>
      <c r="W1502" s="7"/>
      <c r="X1502" s="7"/>
      <c r="Y1502" s="7"/>
      <c r="Z1502" s="7"/>
      <c r="AA1502" s="7"/>
      <c r="AB1502" s="7"/>
    </row>
    <row r="1503" spans="1:28" x14ac:dyDescent="0.2">
      <c r="A1503" s="7"/>
      <c r="B1503" s="7"/>
      <c r="C1503" s="7"/>
      <c r="D1503" s="7"/>
      <c r="E1503" s="7"/>
      <c r="F1503" s="7"/>
      <c r="G1503" s="7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R1503" s="7"/>
      <c r="S1503" s="7"/>
      <c r="T1503" s="7"/>
      <c r="U1503" s="7"/>
      <c r="V1503" s="7"/>
      <c r="W1503" s="7"/>
      <c r="X1503" s="7"/>
      <c r="Y1503" s="7"/>
      <c r="Z1503" s="7"/>
      <c r="AA1503" s="7"/>
      <c r="AB1503" s="7"/>
    </row>
    <row r="1504" spans="1:28" x14ac:dyDescent="0.2">
      <c r="A1504" s="7"/>
      <c r="B1504" s="7"/>
      <c r="C1504" s="7"/>
      <c r="D1504" s="7"/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R1504" s="7"/>
      <c r="S1504" s="7"/>
      <c r="T1504" s="7"/>
      <c r="U1504" s="7"/>
      <c r="V1504" s="7"/>
      <c r="W1504" s="7"/>
      <c r="X1504" s="7"/>
      <c r="Y1504" s="7"/>
      <c r="Z1504" s="7"/>
      <c r="AA1504" s="7"/>
      <c r="AB1504" s="7"/>
    </row>
    <row r="1505" spans="1:28" x14ac:dyDescent="0.2">
      <c r="A1505" s="7"/>
      <c r="B1505" s="7"/>
      <c r="C1505" s="7"/>
      <c r="D1505" s="7"/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R1505" s="7"/>
      <c r="S1505" s="7"/>
      <c r="T1505" s="7"/>
      <c r="U1505" s="7"/>
      <c r="V1505" s="7"/>
      <c r="W1505" s="7"/>
      <c r="X1505" s="7"/>
      <c r="Y1505" s="7"/>
      <c r="Z1505" s="7"/>
      <c r="AA1505" s="7"/>
      <c r="AB1505" s="7"/>
    </row>
    <row r="1506" spans="1:28" x14ac:dyDescent="0.2">
      <c r="A1506" s="7"/>
      <c r="B1506" s="7"/>
      <c r="C1506" s="7"/>
      <c r="D1506" s="7"/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"/>
      <c r="S1506" s="7"/>
      <c r="T1506" s="7"/>
      <c r="U1506" s="7"/>
      <c r="V1506" s="7"/>
      <c r="W1506" s="7"/>
      <c r="X1506" s="7"/>
      <c r="Y1506" s="7"/>
      <c r="Z1506" s="7"/>
      <c r="AA1506" s="7"/>
      <c r="AB1506" s="7"/>
    </row>
    <row r="1507" spans="1:28" x14ac:dyDescent="0.2">
      <c r="A1507" s="7"/>
      <c r="B1507" s="7"/>
      <c r="C1507" s="7"/>
      <c r="D1507" s="7"/>
      <c r="E1507" s="7"/>
      <c r="F1507" s="7"/>
      <c r="G1507" s="7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R1507" s="7"/>
      <c r="S1507" s="7"/>
      <c r="T1507" s="7"/>
      <c r="U1507" s="7"/>
      <c r="V1507" s="7"/>
      <c r="W1507" s="7"/>
      <c r="X1507" s="7"/>
      <c r="Y1507" s="7"/>
      <c r="Z1507" s="7"/>
      <c r="AA1507" s="7"/>
      <c r="AB1507" s="7"/>
    </row>
    <row r="1508" spans="1:28" x14ac:dyDescent="0.2">
      <c r="A1508" s="7"/>
      <c r="B1508" s="7"/>
      <c r="C1508" s="7"/>
      <c r="D1508" s="7"/>
      <c r="E1508" s="7"/>
      <c r="F1508" s="7"/>
      <c r="G1508" s="7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R1508" s="7"/>
      <c r="S1508" s="7"/>
      <c r="T1508" s="7"/>
      <c r="U1508" s="7"/>
      <c r="V1508" s="7"/>
      <c r="W1508" s="7"/>
      <c r="X1508" s="7"/>
      <c r="Y1508" s="7"/>
      <c r="Z1508" s="7"/>
      <c r="AA1508" s="7"/>
      <c r="AB1508" s="7"/>
    </row>
    <row r="1509" spans="1:28" x14ac:dyDescent="0.2">
      <c r="A1509" s="7"/>
      <c r="B1509" s="7"/>
      <c r="C1509" s="7"/>
      <c r="D1509" s="7"/>
      <c r="E1509" s="7"/>
      <c r="F1509" s="7"/>
      <c r="G1509" s="7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R1509" s="7"/>
      <c r="S1509" s="7"/>
      <c r="T1509" s="7"/>
      <c r="U1509" s="7"/>
      <c r="V1509" s="7"/>
      <c r="W1509" s="7"/>
      <c r="X1509" s="7"/>
      <c r="Y1509" s="7"/>
      <c r="Z1509" s="7"/>
      <c r="AA1509" s="7"/>
      <c r="AB1509" s="7"/>
    </row>
    <row r="1510" spans="1:28" x14ac:dyDescent="0.2">
      <c r="A1510" s="7"/>
      <c r="B1510" s="7"/>
      <c r="C1510" s="7"/>
      <c r="D1510" s="7"/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R1510" s="7"/>
      <c r="S1510" s="7"/>
      <c r="T1510" s="7"/>
      <c r="U1510" s="7"/>
      <c r="V1510" s="7"/>
      <c r="W1510" s="7"/>
      <c r="X1510" s="7"/>
      <c r="Y1510" s="7"/>
      <c r="Z1510" s="7"/>
      <c r="AA1510" s="7"/>
      <c r="AB1510" s="7"/>
    </row>
    <row r="1511" spans="1:28" x14ac:dyDescent="0.2">
      <c r="A1511" s="7"/>
      <c r="B1511" s="7"/>
      <c r="C1511" s="7"/>
      <c r="D1511" s="7"/>
      <c r="E1511" s="7"/>
      <c r="F1511" s="7"/>
      <c r="G1511" s="7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 s="7"/>
      <c r="S1511" s="7"/>
      <c r="T1511" s="7"/>
      <c r="U1511" s="7"/>
      <c r="V1511" s="7"/>
      <c r="W1511" s="7"/>
      <c r="X1511" s="7"/>
      <c r="Y1511" s="7"/>
      <c r="Z1511" s="7"/>
      <c r="AA1511" s="7"/>
      <c r="AB1511" s="7"/>
    </row>
    <row r="1512" spans="1:28" x14ac:dyDescent="0.2">
      <c r="A1512" s="7"/>
      <c r="B1512" s="7"/>
      <c r="C1512" s="7"/>
      <c r="D1512" s="7"/>
      <c r="E1512" s="7"/>
      <c r="F1512" s="7"/>
      <c r="G1512" s="7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 s="7"/>
      <c r="S1512" s="7"/>
      <c r="T1512" s="7"/>
      <c r="U1512" s="7"/>
      <c r="V1512" s="7"/>
      <c r="W1512" s="7"/>
      <c r="X1512" s="7"/>
      <c r="Y1512" s="7"/>
      <c r="Z1512" s="7"/>
      <c r="AA1512" s="7"/>
      <c r="AB1512" s="7"/>
    </row>
    <row r="1513" spans="1:28" x14ac:dyDescent="0.2">
      <c r="A1513" s="7"/>
      <c r="B1513" s="7"/>
      <c r="C1513" s="7"/>
      <c r="D1513" s="7"/>
      <c r="E1513" s="7"/>
      <c r="F1513" s="7"/>
      <c r="G1513" s="7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 s="7"/>
      <c r="S1513" s="7"/>
      <c r="T1513" s="7"/>
      <c r="U1513" s="7"/>
      <c r="V1513" s="7"/>
      <c r="W1513" s="7"/>
      <c r="X1513" s="7"/>
      <c r="Y1513" s="7"/>
      <c r="Z1513" s="7"/>
      <c r="AA1513" s="7"/>
      <c r="AB1513" s="7"/>
    </row>
    <row r="1514" spans="1:28" x14ac:dyDescent="0.2">
      <c r="A1514" s="7"/>
      <c r="B1514" s="7"/>
      <c r="C1514" s="7"/>
      <c r="D1514" s="7"/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"/>
      <c r="S1514" s="7"/>
      <c r="T1514" s="7"/>
      <c r="U1514" s="7"/>
      <c r="V1514" s="7"/>
      <c r="W1514" s="7"/>
      <c r="X1514" s="7"/>
      <c r="Y1514" s="7"/>
      <c r="Z1514" s="7"/>
      <c r="AA1514" s="7"/>
      <c r="AB1514" s="7"/>
    </row>
    <row r="1515" spans="1:28" x14ac:dyDescent="0.2">
      <c r="A1515" s="7"/>
      <c r="B1515" s="7"/>
      <c r="C1515" s="7"/>
      <c r="D1515" s="7"/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 s="7"/>
      <c r="S1515" s="7"/>
      <c r="T1515" s="7"/>
      <c r="U1515" s="7"/>
      <c r="V1515" s="7"/>
      <c r="W1515" s="7"/>
      <c r="X1515" s="7"/>
      <c r="Y1515" s="7"/>
      <c r="Z1515" s="7"/>
      <c r="AA1515" s="7"/>
      <c r="AB1515" s="7"/>
    </row>
    <row r="1516" spans="1:28" x14ac:dyDescent="0.2">
      <c r="A1516" s="7"/>
      <c r="B1516" s="7"/>
      <c r="C1516" s="7"/>
      <c r="D1516" s="7"/>
      <c r="E1516" s="7"/>
      <c r="F1516" s="7"/>
      <c r="G1516" s="7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"/>
      <c r="S1516" s="7"/>
      <c r="T1516" s="7"/>
      <c r="U1516" s="7"/>
      <c r="V1516" s="7"/>
      <c r="W1516" s="7"/>
      <c r="X1516" s="7"/>
      <c r="Y1516" s="7"/>
      <c r="Z1516" s="7"/>
      <c r="AA1516" s="7"/>
      <c r="AB1516" s="7"/>
    </row>
    <row r="1517" spans="1:28" x14ac:dyDescent="0.2">
      <c r="A1517" s="7"/>
      <c r="B1517" s="7"/>
      <c r="C1517" s="7"/>
      <c r="D1517" s="7"/>
      <c r="E1517" s="7"/>
      <c r="F1517" s="7"/>
      <c r="G1517" s="7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 s="7"/>
      <c r="S1517" s="7"/>
      <c r="T1517" s="7"/>
      <c r="U1517" s="7"/>
      <c r="V1517" s="7"/>
      <c r="W1517" s="7"/>
      <c r="X1517" s="7"/>
      <c r="Y1517" s="7"/>
      <c r="Z1517" s="7"/>
      <c r="AA1517" s="7"/>
      <c r="AB1517" s="7"/>
    </row>
    <row r="1518" spans="1:28" x14ac:dyDescent="0.2">
      <c r="A1518" s="7"/>
      <c r="B1518" s="7"/>
      <c r="C1518" s="7"/>
      <c r="D1518" s="7"/>
      <c r="E1518" s="7"/>
      <c r="F1518" s="7"/>
      <c r="G1518" s="7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 s="7"/>
      <c r="S1518" s="7"/>
      <c r="T1518" s="7"/>
      <c r="U1518" s="7"/>
      <c r="V1518" s="7"/>
      <c r="W1518" s="7"/>
      <c r="X1518" s="7"/>
      <c r="Y1518" s="7"/>
      <c r="Z1518" s="7"/>
      <c r="AA1518" s="7"/>
      <c r="AB1518" s="7"/>
    </row>
    <row r="1519" spans="1:28" x14ac:dyDescent="0.2">
      <c r="A1519" s="7"/>
      <c r="B1519" s="7"/>
      <c r="C1519" s="7"/>
      <c r="D1519" s="7"/>
      <c r="E1519" s="7"/>
      <c r="F1519" s="7"/>
      <c r="G1519" s="7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 s="7"/>
      <c r="S1519" s="7"/>
      <c r="T1519" s="7"/>
      <c r="U1519" s="7"/>
      <c r="V1519" s="7"/>
      <c r="W1519" s="7"/>
      <c r="X1519" s="7"/>
      <c r="Y1519" s="7"/>
      <c r="Z1519" s="7"/>
      <c r="AA1519" s="7"/>
      <c r="AB1519" s="7"/>
    </row>
    <row r="1520" spans="1:28" x14ac:dyDescent="0.2">
      <c r="A1520" s="7"/>
      <c r="B1520" s="7"/>
      <c r="C1520" s="7"/>
      <c r="D1520" s="7"/>
      <c r="E1520" s="7"/>
      <c r="F1520" s="7"/>
      <c r="G1520" s="7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 s="7"/>
      <c r="S1520" s="7"/>
      <c r="T1520" s="7"/>
      <c r="U1520" s="7"/>
      <c r="V1520" s="7"/>
      <c r="W1520" s="7"/>
      <c r="X1520" s="7"/>
      <c r="Y1520" s="7"/>
      <c r="Z1520" s="7"/>
      <c r="AA1520" s="7"/>
      <c r="AB1520" s="7"/>
    </row>
    <row r="1521" spans="1:28" x14ac:dyDescent="0.2">
      <c r="A1521" s="7"/>
      <c r="B1521" s="7"/>
      <c r="C1521" s="7"/>
      <c r="D1521" s="7"/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7"/>
      <c r="S1521" s="7"/>
      <c r="T1521" s="7"/>
      <c r="U1521" s="7"/>
      <c r="V1521" s="7"/>
      <c r="W1521" s="7"/>
      <c r="X1521" s="7"/>
      <c r="Y1521" s="7"/>
      <c r="Z1521" s="7"/>
      <c r="AA1521" s="7"/>
      <c r="AB1521" s="7"/>
    </row>
    <row r="1522" spans="1:28" x14ac:dyDescent="0.2">
      <c r="A1522" s="7"/>
      <c r="B1522" s="7"/>
      <c r="C1522" s="7"/>
      <c r="D1522" s="7"/>
      <c r="E1522" s="7"/>
      <c r="F1522" s="7"/>
      <c r="G1522" s="7"/>
      <c r="H1522" s="7"/>
      <c r="I1522" s="7"/>
      <c r="J1522" s="7"/>
      <c r="K1522" s="7"/>
      <c r="L1522" s="7"/>
      <c r="M1522" s="7"/>
      <c r="N1522" s="7"/>
      <c r="O1522" s="7"/>
      <c r="P1522" s="7"/>
      <c r="Q1522" s="7"/>
      <c r="R1522" s="7"/>
      <c r="S1522" s="7"/>
      <c r="T1522" s="7"/>
      <c r="U1522" s="7"/>
      <c r="V1522" s="7"/>
      <c r="W1522" s="7"/>
      <c r="X1522" s="7"/>
      <c r="Y1522" s="7"/>
      <c r="Z1522" s="7"/>
      <c r="AA1522" s="7"/>
      <c r="AB1522" s="7"/>
    </row>
    <row r="1523" spans="1:28" x14ac:dyDescent="0.2">
      <c r="A1523" s="7"/>
      <c r="B1523" s="7"/>
      <c r="C1523" s="7"/>
      <c r="D1523" s="7"/>
      <c r="E1523" s="7"/>
      <c r="F1523" s="7"/>
      <c r="G1523" s="7"/>
      <c r="H1523" s="7"/>
      <c r="I1523" s="7"/>
      <c r="J1523" s="7"/>
      <c r="K1523" s="7"/>
      <c r="L1523" s="7"/>
      <c r="M1523" s="7"/>
      <c r="N1523" s="7"/>
      <c r="O1523" s="7"/>
      <c r="P1523" s="7"/>
      <c r="Q1523" s="7"/>
      <c r="R1523" s="7"/>
      <c r="S1523" s="7"/>
      <c r="T1523" s="7"/>
      <c r="U1523" s="7"/>
      <c r="V1523" s="7"/>
      <c r="W1523" s="7"/>
      <c r="X1523" s="7"/>
      <c r="Y1523" s="7"/>
      <c r="Z1523" s="7"/>
      <c r="AA1523" s="7"/>
      <c r="AB1523" s="7"/>
    </row>
    <row r="1524" spans="1:28" x14ac:dyDescent="0.2">
      <c r="A1524" s="7"/>
      <c r="B1524" s="7"/>
      <c r="C1524" s="7"/>
      <c r="D1524" s="7"/>
      <c r="E1524" s="7"/>
      <c r="F1524" s="7"/>
      <c r="G1524" s="7"/>
      <c r="H1524" s="7"/>
      <c r="I1524" s="7"/>
      <c r="J1524" s="7"/>
      <c r="K1524" s="7"/>
      <c r="L1524" s="7"/>
      <c r="M1524" s="7"/>
      <c r="N1524" s="7"/>
      <c r="O1524" s="7"/>
      <c r="P1524" s="7"/>
      <c r="Q1524" s="7"/>
      <c r="R1524" s="7"/>
      <c r="S1524" s="7"/>
      <c r="T1524" s="7"/>
      <c r="U1524" s="7"/>
      <c r="V1524" s="7"/>
      <c r="W1524" s="7"/>
      <c r="X1524" s="7"/>
      <c r="Y1524" s="7"/>
      <c r="Z1524" s="7"/>
      <c r="AA1524" s="7"/>
      <c r="AB1524" s="7"/>
    </row>
    <row r="1525" spans="1:28" x14ac:dyDescent="0.2">
      <c r="A1525" s="7"/>
      <c r="B1525" s="7"/>
      <c r="C1525" s="7"/>
      <c r="D1525" s="7"/>
      <c r="E1525" s="7"/>
      <c r="F1525" s="7"/>
      <c r="G1525" s="7"/>
      <c r="H1525" s="7"/>
      <c r="I1525" s="7"/>
      <c r="J1525" s="7"/>
      <c r="K1525" s="7"/>
      <c r="L1525" s="7"/>
      <c r="M1525" s="7"/>
      <c r="N1525" s="7"/>
      <c r="O1525" s="7"/>
      <c r="P1525" s="7"/>
      <c r="Q1525" s="7"/>
      <c r="R1525" s="7"/>
      <c r="S1525" s="7"/>
      <c r="T1525" s="7"/>
      <c r="U1525" s="7"/>
      <c r="V1525" s="7"/>
      <c r="W1525" s="7"/>
      <c r="X1525" s="7"/>
      <c r="Y1525" s="7"/>
      <c r="Z1525" s="7"/>
      <c r="AA1525" s="7"/>
      <c r="AB1525" s="7"/>
    </row>
    <row r="1526" spans="1:28" x14ac:dyDescent="0.2">
      <c r="A1526" s="7"/>
      <c r="B1526" s="7"/>
      <c r="C1526" s="7"/>
      <c r="D1526" s="7"/>
      <c r="E1526" s="7"/>
      <c r="F1526" s="7"/>
      <c r="G1526" s="7"/>
      <c r="H1526" s="7"/>
      <c r="I1526" s="7"/>
      <c r="J1526" s="7"/>
      <c r="K1526" s="7"/>
      <c r="L1526" s="7"/>
      <c r="M1526" s="7"/>
      <c r="N1526" s="7"/>
      <c r="O1526" s="7"/>
      <c r="P1526" s="7"/>
      <c r="Q1526" s="7"/>
      <c r="R1526" s="7"/>
      <c r="S1526" s="7"/>
      <c r="T1526" s="7"/>
      <c r="U1526" s="7"/>
      <c r="V1526" s="7"/>
      <c r="W1526" s="7"/>
      <c r="X1526" s="7"/>
      <c r="Y1526" s="7"/>
      <c r="Z1526" s="7"/>
      <c r="AA1526" s="7"/>
      <c r="AB1526" s="7"/>
    </row>
    <row r="1527" spans="1:28" x14ac:dyDescent="0.2">
      <c r="A1527" s="7"/>
      <c r="B1527" s="7"/>
      <c r="C1527" s="7"/>
      <c r="D1527" s="7"/>
      <c r="E1527" s="7"/>
      <c r="F1527" s="7"/>
      <c r="G1527" s="7"/>
      <c r="H1527" s="7"/>
      <c r="I1527" s="7"/>
      <c r="J1527" s="7"/>
      <c r="K1527" s="7"/>
      <c r="L1527" s="7"/>
      <c r="M1527" s="7"/>
      <c r="N1527" s="7"/>
      <c r="O1527" s="7"/>
      <c r="P1527" s="7"/>
      <c r="Q1527" s="7"/>
      <c r="R1527" s="7"/>
      <c r="S1527" s="7"/>
      <c r="T1527" s="7"/>
      <c r="U1527" s="7"/>
      <c r="V1527" s="7"/>
      <c r="W1527" s="7"/>
      <c r="X1527" s="7"/>
      <c r="Y1527" s="7"/>
      <c r="Z1527" s="7"/>
      <c r="AA1527" s="7"/>
      <c r="AB1527" s="7"/>
    </row>
    <row r="1528" spans="1:28" x14ac:dyDescent="0.2">
      <c r="A1528" s="7"/>
      <c r="B1528" s="7"/>
      <c r="C1528" s="7"/>
      <c r="D1528" s="7"/>
      <c r="E1528" s="7"/>
      <c r="F1528" s="7"/>
      <c r="G1528" s="7"/>
      <c r="H1528" s="7"/>
      <c r="I1528" s="7"/>
      <c r="J1528" s="7"/>
      <c r="K1528" s="7"/>
      <c r="L1528" s="7"/>
      <c r="M1528" s="7"/>
      <c r="N1528" s="7"/>
      <c r="O1528" s="7"/>
      <c r="P1528" s="7"/>
      <c r="Q1528" s="7"/>
      <c r="R1528" s="7"/>
      <c r="S1528" s="7"/>
      <c r="T1528" s="7"/>
      <c r="U1528" s="7"/>
      <c r="V1528" s="7"/>
      <c r="W1528" s="7"/>
      <c r="X1528" s="7"/>
      <c r="Y1528" s="7"/>
      <c r="Z1528" s="7"/>
      <c r="AA1528" s="7"/>
      <c r="AB1528" s="7"/>
    </row>
    <row r="1529" spans="1:28" x14ac:dyDescent="0.2">
      <c r="A1529" s="7"/>
      <c r="B1529" s="7"/>
      <c r="C1529" s="7"/>
      <c r="D1529" s="7"/>
      <c r="E1529" s="7"/>
      <c r="F1529" s="7"/>
      <c r="G1529" s="7"/>
      <c r="H1529" s="7"/>
      <c r="I1529" s="7"/>
      <c r="J1529" s="7"/>
      <c r="K1529" s="7"/>
      <c r="L1529" s="7"/>
      <c r="M1529" s="7"/>
      <c r="N1529" s="7"/>
      <c r="O1529" s="7"/>
      <c r="P1529" s="7"/>
      <c r="Q1529" s="7"/>
      <c r="R1529" s="7"/>
      <c r="S1529" s="7"/>
      <c r="T1529" s="7"/>
      <c r="U1529" s="7"/>
      <c r="V1529" s="7"/>
      <c r="W1529" s="7"/>
      <c r="X1529" s="7"/>
      <c r="Y1529" s="7"/>
      <c r="Z1529" s="7"/>
      <c r="AA1529" s="7"/>
      <c r="AB1529" s="7"/>
    </row>
    <row r="1530" spans="1:28" x14ac:dyDescent="0.2">
      <c r="A1530" s="7"/>
      <c r="B1530" s="7"/>
      <c r="C1530" s="7"/>
      <c r="D1530" s="7"/>
      <c r="E1530" s="7"/>
      <c r="F1530" s="7"/>
      <c r="G1530" s="7"/>
      <c r="H1530" s="7"/>
      <c r="I1530" s="7"/>
      <c r="J1530" s="7"/>
      <c r="K1530" s="7"/>
      <c r="L1530" s="7"/>
      <c r="M1530" s="7"/>
      <c r="N1530" s="7"/>
      <c r="O1530" s="7"/>
      <c r="P1530" s="7"/>
      <c r="Q1530" s="7"/>
      <c r="R1530" s="7"/>
      <c r="S1530" s="7"/>
      <c r="T1530" s="7"/>
      <c r="U1530" s="7"/>
      <c r="V1530" s="7"/>
      <c r="W1530" s="7"/>
      <c r="X1530" s="7"/>
      <c r="Y1530" s="7"/>
      <c r="Z1530" s="7"/>
      <c r="AA1530" s="7"/>
      <c r="AB1530" s="7"/>
    </row>
    <row r="1531" spans="1:28" x14ac:dyDescent="0.2">
      <c r="A1531" s="7"/>
      <c r="B1531" s="7"/>
      <c r="C1531" s="7"/>
      <c r="D1531" s="7"/>
      <c r="E1531" s="7"/>
      <c r="F1531" s="7"/>
      <c r="G1531" s="7"/>
      <c r="H1531" s="7"/>
      <c r="I1531" s="7"/>
      <c r="J1531" s="7"/>
      <c r="K1531" s="7"/>
      <c r="L1531" s="7"/>
      <c r="M1531" s="7"/>
      <c r="N1531" s="7"/>
      <c r="O1531" s="7"/>
      <c r="P1531" s="7"/>
      <c r="Q1531" s="7"/>
      <c r="R1531" s="7"/>
      <c r="S1531" s="7"/>
      <c r="T1531" s="7"/>
      <c r="U1531" s="7"/>
      <c r="V1531" s="7"/>
      <c r="W1531" s="7"/>
      <c r="X1531" s="7"/>
      <c r="Y1531" s="7"/>
      <c r="Z1531" s="7"/>
      <c r="AA1531" s="7"/>
      <c r="AB1531" s="7"/>
    </row>
    <row r="1532" spans="1:28" x14ac:dyDescent="0.2">
      <c r="A1532" s="7"/>
      <c r="B1532" s="7"/>
      <c r="C1532" s="7"/>
      <c r="D1532" s="7"/>
      <c r="E1532" s="7"/>
      <c r="F1532" s="7"/>
      <c r="G1532" s="7"/>
      <c r="H1532" s="7"/>
      <c r="I1532" s="7"/>
      <c r="J1532" s="7"/>
      <c r="K1532" s="7"/>
      <c r="L1532" s="7"/>
      <c r="M1532" s="7"/>
      <c r="N1532" s="7"/>
      <c r="O1532" s="7"/>
      <c r="P1532" s="7"/>
      <c r="Q1532" s="7"/>
      <c r="R1532" s="7"/>
      <c r="S1532" s="7"/>
      <c r="T1532" s="7"/>
      <c r="U1532" s="7"/>
      <c r="V1532" s="7"/>
      <c r="W1532" s="7"/>
      <c r="X1532" s="7"/>
      <c r="Y1532" s="7"/>
      <c r="Z1532" s="7"/>
      <c r="AA1532" s="7"/>
      <c r="AB1532" s="7"/>
    </row>
    <row r="1533" spans="1:28" x14ac:dyDescent="0.2">
      <c r="A1533" s="7"/>
      <c r="B1533" s="7"/>
      <c r="C1533" s="7"/>
      <c r="D1533" s="7"/>
      <c r="E1533" s="7"/>
      <c r="F1533" s="7"/>
      <c r="G1533" s="7"/>
      <c r="H1533" s="7"/>
      <c r="I1533" s="7"/>
      <c r="J1533" s="7"/>
      <c r="K1533" s="7"/>
      <c r="L1533" s="7"/>
      <c r="M1533" s="7"/>
      <c r="N1533" s="7"/>
      <c r="O1533" s="7"/>
      <c r="P1533" s="7"/>
      <c r="Q1533" s="7"/>
      <c r="R1533" s="7"/>
      <c r="S1533" s="7"/>
      <c r="T1533" s="7"/>
      <c r="U1533" s="7"/>
      <c r="V1533" s="7"/>
      <c r="W1533" s="7"/>
      <c r="X1533" s="7"/>
      <c r="Y1533" s="7"/>
      <c r="Z1533" s="7"/>
      <c r="AA1533" s="7"/>
      <c r="AB1533" s="7"/>
    </row>
    <row r="1534" spans="1:28" x14ac:dyDescent="0.2">
      <c r="A1534" s="7"/>
      <c r="B1534" s="7"/>
      <c r="C1534" s="7"/>
      <c r="D1534" s="7"/>
      <c r="E1534" s="7"/>
      <c r="F1534" s="7"/>
      <c r="G1534" s="7"/>
      <c r="H1534" s="7"/>
      <c r="I1534" s="7"/>
      <c r="J1534" s="7"/>
      <c r="K1534" s="7"/>
      <c r="L1534" s="7"/>
      <c r="M1534" s="7"/>
      <c r="N1534" s="7"/>
      <c r="O1534" s="7"/>
      <c r="P1534" s="7"/>
      <c r="Q1534" s="7"/>
      <c r="R1534" s="7"/>
      <c r="S1534" s="7"/>
      <c r="T1534" s="7"/>
      <c r="U1534" s="7"/>
      <c r="V1534" s="7"/>
      <c r="W1534" s="7"/>
      <c r="X1534" s="7"/>
      <c r="Y1534" s="7"/>
      <c r="Z1534" s="7"/>
      <c r="AA1534" s="7"/>
      <c r="AB1534" s="7"/>
    </row>
    <row r="1535" spans="1:28" x14ac:dyDescent="0.2">
      <c r="A1535" s="7"/>
      <c r="B1535" s="7"/>
      <c r="C1535" s="7"/>
      <c r="D1535" s="7"/>
      <c r="E1535" s="7"/>
      <c r="F1535" s="7"/>
      <c r="G1535" s="7"/>
      <c r="H1535" s="7"/>
      <c r="I1535" s="7"/>
      <c r="J1535" s="7"/>
      <c r="K1535" s="7"/>
      <c r="L1535" s="7"/>
      <c r="M1535" s="7"/>
      <c r="N1535" s="7"/>
      <c r="O1535" s="7"/>
      <c r="P1535" s="7"/>
      <c r="Q1535" s="7"/>
      <c r="R1535" s="7"/>
      <c r="S1535" s="7"/>
      <c r="T1535" s="7"/>
      <c r="U1535" s="7"/>
      <c r="V1535" s="7"/>
      <c r="W1535" s="7"/>
      <c r="X1535" s="7"/>
      <c r="Y1535" s="7"/>
      <c r="Z1535" s="7"/>
      <c r="AA1535" s="7"/>
      <c r="AB1535" s="7"/>
    </row>
    <row r="1536" spans="1:28" x14ac:dyDescent="0.2">
      <c r="A1536" s="7"/>
      <c r="B1536" s="7"/>
      <c r="C1536" s="7"/>
      <c r="D1536" s="7"/>
      <c r="E1536" s="7"/>
      <c r="F1536" s="7"/>
      <c r="G1536" s="7"/>
      <c r="H1536" s="7"/>
      <c r="I1536" s="7"/>
      <c r="J1536" s="7"/>
      <c r="K1536" s="7"/>
      <c r="L1536" s="7"/>
      <c r="M1536" s="7"/>
      <c r="N1536" s="7"/>
      <c r="O1536" s="7"/>
      <c r="P1536" s="7"/>
      <c r="Q1536" s="7"/>
      <c r="R1536" s="7"/>
      <c r="S1536" s="7"/>
      <c r="T1536" s="7"/>
      <c r="U1536" s="7"/>
      <c r="V1536" s="7"/>
      <c r="W1536" s="7"/>
      <c r="X1536" s="7"/>
      <c r="Y1536" s="7"/>
      <c r="Z1536" s="7"/>
      <c r="AA1536" s="7"/>
      <c r="AB1536" s="7"/>
    </row>
    <row r="1537" spans="1:28" x14ac:dyDescent="0.2">
      <c r="A1537" s="7"/>
      <c r="B1537" s="7"/>
      <c r="C1537" s="7"/>
      <c r="D1537" s="7"/>
      <c r="E1537" s="7"/>
      <c r="F1537" s="7"/>
      <c r="G1537" s="7"/>
      <c r="H1537" s="7"/>
      <c r="I1537" s="7"/>
      <c r="J1537" s="7"/>
      <c r="K1537" s="7"/>
      <c r="L1537" s="7"/>
      <c r="M1537" s="7"/>
      <c r="N1537" s="7"/>
      <c r="O1537" s="7"/>
      <c r="P1537" s="7"/>
      <c r="Q1537" s="7"/>
      <c r="R1537" s="7"/>
      <c r="S1537" s="7"/>
      <c r="T1537" s="7"/>
      <c r="U1537" s="7"/>
      <c r="V1537" s="7"/>
      <c r="W1537" s="7"/>
      <c r="X1537" s="7"/>
      <c r="Y1537" s="7"/>
      <c r="Z1537" s="7"/>
      <c r="AA1537" s="7"/>
      <c r="AB1537" s="7"/>
    </row>
    <row r="1538" spans="1:28" x14ac:dyDescent="0.2">
      <c r="A1538" s="7"/>
      <c r="B1538" s="7"/>
      <c r="C1538" s="7"/>
      <c r="D1538" s="7"/>
      <c r="E1538" s="7"/>
      <c r="F1538" s="7"/>
      <c r="G1538" s="7"/>
      <c r="H1538" s="7"/>
      <c r="I1538" s="7"/>
      <c r="J1538" s="7"/>
      <c r="K1538" s="7"/>
      <c r="L1538" s="7"/>
      <c r="M1538" s="7"/>
      <c r="N1538" s="7"/>
      <c r="O1538" s="7"/>
      <c r="P1538" s="7"/>
      <c r="Q1538" s="7"/>
      <c r="R1538" s="7"/>
      <c r="S1538" s="7"/>
      <c r="T1538" s="7"/>
      <c r="U1538" s="7"/>
      <c r="V1538" s="7"/>
      <c r="W1538" s="7"/>
      <c r="X1538" s="7"/>
      <c r="Y1538" s="7"/>
      <c r="Z1538" s="7"/>
      <c r="AA1538" s="7"/>
      <c r="AB1538" s="7"/>
    </row>
    <row r="1539" spans="1:28" x14ac:dyDescent="0.2">
      <c r="A1539" s="7"/>
      <c r="B1539" s="7"/>
      <c r="C1539" s="7"/>
      <c r="D1539" s="7"/>
      <c r="E1539" s="7"/>
      <c r="F1539" s="7"/>
      <c r="G1539" s="7"/>
      <c r="H1539" s="7"/>
      <c r="I1539" s="7"/>
      <c r="J1539" s="7"/>
      <c r="K1539" s="7"/>
      <c r="L1539" s="7"/>
      <c r="M1539" s="7"/>
      <c r="N1539" s="7"/>
      <c r="O1539" s="7"/>
      <c r="P1539" s="7"/>
      <c r="Q1539" s="7"/>
      <c r="R1539" s="7"/>
      <c r="S1539" s="7"/>
      <c r="T1539" s="7"/>
      <c r="U1539" s="7"/>
      <c r="V1539" s="7"/>
      <c r="W1539" s="7"/>
      <c r="X1539" s="7"/>
      <c r="Y1539" s="7"/>
      <c r="Z1539" s="7"/>
      <c r="AA1539" s="7"/>
      <c r="AB1539" s="7"/>
    </row>
    <row r="1540" spans="1:28" x14ac:dyDescent="0.2">
      <c r="A1540" s="7"/>
      <c r="B1540" s="7"/>
      <c r="C1540" s="7"/>
      <c r="D1540" s="7"/>
      <c r="E1540" s="7"/>
      <c r="F1540" s="7"/>
      <c r="G1540" s="7"/>
      <c r="H1540" s="7"/>
      <c r="I1540" s="7"/>
      <c r="J1540" s="7"/>
      <c r="K1540" s="7"/>
      <c r="L1540" s="7"/>
      <c r="M1540" s="7"/>
      <c r="N1540" s="7"/>
      <c r="O1540" s="7"/>
      <c r="P1540" s="7"/>
      <c r="Q1540" s="7"/>
      <c r="R1540" s="7"/>
      <c r="S1540" s="7"/>
      <c r="T1540" s="7"/>
      <c r="U1540" s="7"/>
      <c r="V1540" s="7"/>
      <c r="W1540" s="7"/>
      <c r="X1540" s="7"/>
      <c r="Y1540" s="7"/>
      <c r="Z1540" s="7"/>
      <c r="AA1540" s="7"/>
      <c r="AB1540" s="7"/>
    </row>
    <row r="1541" spans="1:28" x14ac:dyDescent="0.2">
      <c r="A1541" s="7"/>
      <c r="B1541" s="7"/>
      <c r="C1541" s="7"/>
      <c r="D1541" s="7"/>
      <c r="E1541" s="7"/>
      <c r="F1541" s="7"/>
      <c r="G1541" s="7"/>
      <c r="H1541" s="7"/>
      <c r="I1541" s="7"/>
      <c r="J1541" s="7"/>
      <c r="K1541" s="7"/>
      <c r="L1541" s="7"/>
      <c r="M1541" s="7"/>
      <c r="N1541" s="7"/>
      <c r="O1541" s="7"/>
      <c r="P1541" s="7"/>
      <c r="Q1541" s="7"/>
      <c r="R1541" s="7"/>
      <c r="S1541" s="7"/>
      <c r="T1541" s="7"/>
      <c r="U1541" s="7"/>
      <c r="V1541" s="7"/>
      <c r="W1541" s="7"/>
      <c r="X1541" s="7"/>
      <c r="Y1541" s="7"/>
      <c r="Z1541" s="7"/>
      <c r="AA1541" s="7"/>
      <c r="AB1541" s="7"/>
    </row>
    <row r="1542" spans="1:28" x14ac:dyDescent="0.2">
      <c r="A1542" s="7"/>
      <c r="B1542" s="7"/>
      <c r="C1542" s="7"/>
      <c r="D1542" s="7"/>
      <c r="E1542" s="7"/>
      <c r="F1542" s="7"/>
      <c r="G1542" s="7"/>
      <c r="H1542" s="7"/>
      <c r="I1542" s="7"/>
      <c r="J1542" s="7"/>
      <c r="K1542" s="7"/>
      <c r="L1542" s="7"/>
      <c r="M1542" s="7"/>
      <c r="N1542" s="7"/>
      <c r="O1542" s="7"/>
      <c r="P1542" s="7"/>
      <c r="Q1542" s="7"/>
      <c r="R1542" s="7"/>
      <c r="S1542" s="7"/>
      <c r="T1542" s="7"/>
      <c r="U1542" s="7"/>
      <c r="V1542" s="7"/>
      <c r="W1542" s="7"/>
      <c r="X1542" s="7"/>
      <c r="Y1542" s="7"/>
      <c r="Z1542" s="7"/>
      <c r="AA1542" s="7"/>
      <c r="AB1542" s="7"/>
    </row>
    <row r="1543" spans="1:28" x14ac:dyDescent="0.2">
      <c r="A1543" s="7"/>
      <c r="B1543" s="7"/>
      <c r="C1543" s="7"/>
      <c r="D1543" s="7"/>
      <c r="E1543" s="7"/>
      <c r="F1543" s="7"/>
      <c r="G1543" s="7"/>
      <c r="H1543" s="7"/>
      <c r="I1543" s="7"/>
      <c r="J1543" s="7"/>
      <c r="K1543" s="7"/>
      <c r="L1543" s="7"/>
      <c r="M1543" s="7"/>
      <c r="N1543" s="7"/>
      <c r="O1543" s="7"/>
      <c r="P1543" s="7"/>
      <c r="Q1543" s="7"/>
      <c r="R1543" s="7"/>
      <c r="S1543" s="7"/>
      <c r="T1543" s="7"/>
      <c r="U1543" s="7"/>
      <c r="V1543" s="7"/>
      <c r="W1543" s="7"/>
      <c r="X1543" s="7"/>
      <c r="Y1543" s="7"/>
      <c r="Z1543" s="7"/>
      <c r="AA1543" s="7"/>
      <c r="AB1543" s="7"/>
    </row>
    <row r="1544" spans="1:28" x14ac:dyDescent="0.2">
      <c r="A1544" s="7"/>
      <c r="B1544" s="7"/>
      <c r="C1544" s="7"/>
      <c r="D1544" s="7"/>
      <c r="E1544" s="7"/>
      <c r="F1544" s="7"/>
      <c r="G1544" s="7"/>
      <c r="H1544" s="7"/>
      <c r="I1544" s="7"/>
      <c r="J1544" s="7"/>
      <c r="K1544" s="7"/>
      <c r="L1544" s="7"/>
      <c r="M1544" s="7"/>
      <c r="N1544" s="7"/>
      <c r="O1544" s="7"/>
      <c r="P1544" s="7"/>
      <c r="Q1544" s="7"/>
      <c r="R1544" s="7"/>
      <c r="S1544" s="7"/>
      <c r="T1544" s="7"/>
      <c r="U1544" s="7"/>
      <c r="V1544" s="7"/>
      <c r="W1544" s="7"/>
      <c r="X1544" s="7"/>
      <c r="Y1544" s="7"/>
      <c r="Z1544" s="7"/>
      <c r="AA1544" s="7"/>
      <c r="AB1544" s="7"/>
    </row>
    <row r="1545" spans="1:28" x14ac:dyDescent="0.2">
      <c r="A1545" s="7"/>
      <c r="B1545" s="7"/>
      <c r="C1545" s="7"/>
      <c r="D1545" s="7"/>
      <c r="E1545" s="7"/>
      <c r="F1545" s="7"/>
      <c r="G1545" s="7"/>
      <c r="H1545" s="7"/>
      <c r="I1545" s="7"/>
      <c r="J1545" s="7"/>
      <c r="K1545" s="7"/>
      <c r="L1545" s="7"/>
      <c r="M1545" s="7"/>
      <c r="N1545" s="7"/>
      <c r="O1545" s="7"/>
      <c r="P1545" s="7"/>
      <c r="Q1545" s="7"/>
      <c r="R1545" s="7"/>
      <c r="S1545" s="7"/>
      <c r="T1545" s="7"/>
      <c r="U1545" s="7"/>
      <c r="V1545" s="7"/>
      <c r="W1545" s="7"/>
      <c r="X1545" s="7"/>
      <c r="Y1545" s="7"/>
      <c r="Z1545" s="7"/>
      <c r="AA1545" s="7"/>
      <c r="AB1545" s="7"/>
    </row>
    <row r="1546" spans="1:28" x14ac:dyDescent="0.2">
      <c r="A1546" s="7"/>
      <c r="B1546" s="7"/>
      <c r="C1546" s="7"/>
      <c r="D1546" s="7"/>
      <c r="E1546" s="7"/>
      <c r="F1546" s="7"/>
      <c r="G1546" s="7"/>
      <c r="H1546" s="7"/>
      <c r="I1546" s="7"/>
      <c r="J1546" s="7"/>
      <c r="K1546" s="7"/>
      <c r="L1546" s="7"/>
      <c r="M1546" s="7"/>
      <c r="N1546" s="7"/>
      <c r="O1546" s="7"/>
      <c r="P1546" s="7"/>
      <c r="Q1546" s="7"/>
      <c r="R1546" s="7"/>
      <c r="S1546" s="7"/>
      <c r="T1546" s="7"/>
      <c r="U1546" s="7"/>
      <c r="V1546" s="7"/>
      <c r="W1546" s="7"/>
      <c r="X1546" s="7"/>
      <c r="Y1546" s="7"/>
      <c r="Z1546" s="7"/>
      <c r="AA1546" s="7"/>
      <c r="AB1546" s="7"/>
    </row>
    <row r="1547" spans="1:28" x14ac:dyDescent="0.2">
      <c r="A1547" s="7"/>
      <c r="B1547" s="7"/>
      <c r="C1547" s="7"/>
      <c r="D1547" s="7"/>
      <c r="E1547" s="7"/>
      <c r="F1547" s="7"/>
      <c r="G1547" s="7"/>
      <c r="H1547" s="7"/>
      <c r="I1547" s="7"/>
      <c r="J1547" s="7"/>
      <c r="K1547" s="7"/>
      <c r="L1547" s="7"/>
      <c r="M1547" s="7"/>
      <c r="N1547" s="7"/>
      <c r="O1547" s="7"/>
      <c r="P1547" s="7"/>
      <c r="Q1547" s="7"/>
      <c r="R1547" s="7"/>
      <c r="S1547" s="7"/>
      <c r="T1547" s="7"/>
      <c r="U1547" s="7"/>
      <c r="V1547" s="7"/>
      <c r="W1547" s="7"/>
      <c r="X1547" s="7"/>
      <c r="Y1547" s="7"/>
      <c r="Z1547" s="7"/>
      <c r="AA1547" s="7"/>
      <c r="AB1547" s="7"/>
    </row>
    <row r="1548" spans="1:28" x14ac:dyDescent="0.2">
      <c r="A1548" s="7"/>
      <c r="B1548" s="7"/>
      <c r="C1548" s="7"/>
      <c r="D1548" s="7"/>
      <c r="E1548" s="7"/>
      <c r="F1548" s="7"/>
      <c r="G1548" s="7"/>
      <c r="H1548" s="7"/>
      <c r="I1548" s="7"/>
      <c r="J1548" s="7"/>
      <c r="K1548" s="7"/>
      <c r="L1548" s="7"/>
      <c r="M1548" s="7"/>
      <c r="N1548" s="7"/>
      <c r="O1548" s="7"/>
      <c r="P1548" s="7"/>
      <c r="Q1548" s="7"/>
      <c r="R1548" s="7"/>
      <c r="S1548" s="7"/>
      <c r="T1548" s="7"/>
      <c r="U1548" s="7"/>
      <c r="V1548" s="7"/>
      <c r="W1548" s="7"/>
      <c r="X1548" s="7"/>
      <c r="Y1548" s="7"/>
      <c r="Z1548" s="7"/>
      <c r="AA1548" s="7"/>
      <c r="AB1548" s="7"/>
    </row>
    <row r="1549" spans="1:28" x14ac:dyDescent="0.2">
      <c r="A1549" s="7"/>
      <c r="B1549" s="7"/>
      <c r="C1549" s="7"/>
      <c r="D1549" s="7"/>
      <c r="E1549" s="7"/>
      <c r="F1549" s="7"/>
      <c r="G1549" s="7"/>
      <c r="H1549" s="7"/>
      <c r="I1549" s="7"/>
      <c r="J1549" s="7"/>
      <c r="K1549" s="7"/>
      <c r="L1549" s="7"/>
      <c r="M1549" s="7"/>
      <c r="N1549" s="7"/>
      <c r="O1549" s="7"/>
      <c r="P1549" s="7"/>
      <c r="Q1549" s="7"/>
      <c r="R1549" s="7"/>
      <c r="S1549" s="7"/>
      <c r="T1549" s="7"/>
      <c r="U1549" s="7"/>
      <c r="V1549" s="7"/>
      <c r="W1549" s="7"/>
      <c r="X1549" s="7"/>
      <c r="Y1549" s="7"/>
      <c r="Z1549" s="7"/>
      <c r="AA1549" s="7"/>
      <c r="AB1549" s="7"/>
    </row>
    <row r="1550" spans="1:28" x14ac:dyDescent="0.2">
      <c r="A1550" s="7"/>
      <c r="B1550" s="7"/>
      <c r="C1550" s="7"/>
      <c r="D1550" s="7"/>
      <c r="E1550" s="7"/>
      <c r="F1550" s="7"/>
      <c r="G1550" s="7"/>
      <c r="H1550" s="7"/>
      <c r="I1550" s="7"/>
      <c r="J1550" s="7"/>
      <c r="K1550" s="7"/>
      <c r="L1550" s="7"/>
      <c r="M1550" s="7"/>
      <c r="N1550" s="7"/>
      <c r="O1550" s="7"/>
      <c r="P1550" s="7"/>
      <c r="Q1550" s="7"/>
      <c r="R1550" s="7"/>
      <c r="S1550" s="7"/>
      <c r="T1550" s="7"/>
      <c r="U1550" s="7"/>
      <c r="V1550" s="7"/>
      <c r="W1550" s="7"/>
      <c r="X1550" s="7"/>
      <c r="Y1550" s="7"/>
      <c r="Z1550" s="7"/>
      <c r="AA1550" s="7"/>
      <c r="AB1550" s="7"/>
    </row>
    <row r="1551" spans="1:28" x14ac:dyDescent="0.2">
      <c r="A1551" s="7"/>
      <c r="B1551" s="7"/>
      <c r="C1551" s="7"/>
      <c r="D1551" s="7"/>
      <c r="E1551" s="7"/>
      <c r="F1551" s="7"/>
      <c r="G1551" s="7"/>
      <c r="H1551" s="7"/>
      <c r="I1551" s="7"/>
      <c r="J1551" s="7"/>
      <c r="K1551" s="7"/>
      <c r="L1551" s="7"/>
      <c r="M1551" s="7"/>
      <c r="N1551" s="7"/>
      <c r="O1551" s="7"/>
      <c r="P1551" s="7"/>
      <c r="Q1551" s="7"/>
      <c r="R1551" s="7"/>
      <c r="S1551" s="7"/>
      <c r="T1551" s="7"/>
      <c r="U1551" s="7"/>
      <c r="V1551" s="7"/>
      <c r="W1551" s="7"/>
      <c r="X1551" s="7"/>
      <c r="Y1551" s="7"/>
      <c r="Z1551" s="7"/>
      <c r="AA1551" s="7"/>
      <c r="AB1551" s="7"/>
    </row>
    <row r="1552" spans="1:28" x14ac:dyDescent="0.2">
      <c r="A1552" s="7"/>
      <c r="B1552" s="7"/>
      <c r="C1552" s="7"/>
      <c r="D1552" s="7"/>
      <c r="E1552" s="7"/>
      <c r="F1552" s="7"/>
      <c r="G1552" s="7"/>
      <c r="H1552" s="7"/>
      <c r="I1552" s="7"/>
      <c r="J1552" s="7"/>
      <c r="K1552" s="7"/>
      <c r="L1552" s="7"/>
      <c r="M1552" s="7"/>
      <c r="N1552" s="7"/>
      <c r="O1552" s="7"/>
      <c r="P1552" s="7"/>
      <c r="Q1552" s="7"/>
      <c r="R1552" s="7"/>
      <c r="S1552" s="7"/>
      <c r="T1552" s="7"/>
      <c r="U1552" s="7"/>
      <c r="V1552" s="7"/>
      <c r="W1552" s="7"/>
      <c r="X1552" s="7"/>
      <c r="Y1552" s="7"/>
      <c r="Z1552" s="7"/>
      <c r="AA1552" s="7"/>
      <c r="AB1552" s="7"/>
    </row>
    <row r="1553" spans="1:28" x14ac:dyDescent="0.2">
      <c r="A1553" s="7"/>
      <c r="B1553" s="7"/>
      <c r="C1553" s="7"/>
      <c r="D1553" s="7"/>
      <c r="E1553" s="7"/>
      <c r="F1553" s="7"/>
      <c r="G1553" s="7"/>
      <c r="H1553" s="7"/>
      <c r="I1553" s="7"/>
      <c r="J1553" s="7"/>
      <c r="K1553" s="7"/>
      <c r="L1553" s="7"/>
      <c r="M1553" s="7"/>
      <c r="N1553" s="7"/>
      <c r="O1553" s="7"/>
      <c r="P1553" s="7"/>
      <c r="Q1553" s="7"/>
      <c r="R1553" s="7"/>
      <c r="S1553" s="7"/>
      <c r="T1553" s="7"/>
      <c r="U1553" s="7"/>
      <c r="V1553" s="7"/>
      <c r="W1553" s="7"/>
      <c r="X1553" s="7"/>
      <c r="Y1553" s="7"/>
      <c r="Z1553" s="7"/>
      <c r="AA1553" s="7"/>
      <c r="AB1553" s="7"/>
    </row>
    <row r="1554" spans="1:28" x14ac:dyDescent="0.2">
      <c r="A1554" s="7"/>
      <c r="B1554" s="7"/>
      <c r="C1554" s="7"/>
      <c r="D1554" s="7"/>
      <c r="E1554" s="7"/>
      <c r="F1554" s="7"/>
      <c r="G1554" s="7"/>
      <c r="H1554" s="7"/>
      <c r="I1554" s="7"/>
      <c r="J1554" s="7"/>
      <c r="K1554" s="7"/>
      <c r="L1554" s="7"/>
      <c r="M1554" s="7"/>
      <c r="N1554" s="7"/>
      <c r="O1554" s="7"/>
      <c r="P1554" s="7"/>
      <c r="Q1554" s="7"/>
      <c r="R1554" s="7"/>
      <c r="S1554" s="7"/>
      <c r="T1554" s="7"/>
      <c r="U1554" s="7"/>
      <c r="V1554" s="7"/>
      <c r="W1554" s="7"/>
      <c r="X1554" s="7"/>
      <c r="Y1554" s="7"/>
      <c r="Z1554" s="7"/>
      <c r="AA1554" s="7"/>
      <c r="AB1554" s="7"/>
    </row>
    <row r="1555" spans="1:28" x14ac:dyDescent="0.2">
      <c r="A1555" s="7"/>
      <c r="B1555" s="7"/>
      <c r="C1555" s="7"/>
      <c r="D1555" s="7"/>
      <c r="E1555" s="7"/>
      <c r="F1555" s="7"/>
      <c r="G1555" s="7"/>
      <c r="H1555" s="7"/>
      <c r="I1555" s="7"/>
      <c r="J1555" s="7"/>
      <c r="K1555" s="7"/>
      <c r="L1555" s="7"/>
      <c r="M1555" s="7"/>
      <c r="N1555" s="7"/>
      <c r="O1555" s="7"/>
      <c r="P1555" s="7"/>
      <c r="Q1555" s="7"/>
      <c r="R1555" s="7"/>
      <c r="S1555" s="7"/>
      <c r="T1555" s="7"/>
      <c r="U1555" s="7"/>
      <c r="V1555" s="7"/>
      <c r="W1555" s="7"/>
      <c r="X1555" s="7"/>
      <c r="Y1555" s="7"/>
      <c r="Z1555" s="7"/>
      <c r="AA1555" s="7"/>
      <c r="AB1555" s="7"/>
    </row>
    <row r="1556" spans="1:28" x14ac:dyDescent="0.2">
      <c r="A1556" s="7"/>
      <c r="B1556" s="7"/>
      <c r="C1556" s="7"/>
      <c r="D1556" s="7"/>
      <c r="E1556" s="7"/>
      <c r="F1556" s="7"/>
      <c r="G1556" s="7"/>
      <c r="H1556" s="7"/>
      <c r="I1556" s="7"/>
      <c r="J1556" s="7"/>
      <c r="K1556" s="7"/>
      <c r="L1556" s="7"/>
      <c r="M1556" s="7"/>
      <c r="N1556" s="7"/>
      <c r="O1556" s="7"/>
      <c r="P1556" s="7"/>
      <c r="Q1556" s="7"/>
      <c r="R1556" s="7"/>
      <c r="S1556" s="7"/>
      <c r="T1556" s="7"/>
      <c r="U1556" s="7"/>
      <c r="V1556" s="7"/>
      <c r="W1556" s="7"/>
      <c r="X1556" s="7"/>
      <c r="Y1556" s="7"/>
      <c r="Z1556" s="7"/>
      <c r="AA1556" s="7"/>
      <c r="AB1556" s="7"/>
    </row>
    <row r="1557" spans="1:28" x14ac:dyDescent="0.2">
      <c r="A1557" s="7"/>
      <c r="B1557" s="7"/>
      <c r="C1557" s="7"/>
      <c r="D1557" s="7"/>
      <c r="E1557" s="7"/>
      <c r="F1557" s="7"/>
      <c r="G1557" s="7"/>
      <c r="H1557" s="7"/>
      <c r="I1557" s="7"/>
      <c r="J1557" s="7"/>
      <c r="K1557" s="7"/>
      <c r="L1557" s="7"/>
      <c r="M1557" s="7"/>
      <c r="N1557" s="7"/>
      <c r="O1557" s="7"/>
      <c r="P1557" s="7"/>
      <c r="Q1557" s="7"/>
      <c r="R1557" s="7"/>
      <c r="S1557" s="7"/>
      <c r="T1557" s="7"/>
      <c r="U1557" s="7"/>
      <c r="V1557" s="7"/>
      <c r="W1557" s="7"/>
      <c r="X1557" s="7"/>
      <c r="Y1557" s="7"/>
      <c r="Z1557" s="7"/>
      <c r="AA1557" s="7"/>
      <c r="AB1557" s="7"/>
    </row>
    <row r="1558" spans="1:28" x14ac:dyDescent="0.2">
      <c r="A1558" s="7"/>
      <c r="B1558" s="7"/>
      <c r="C1558" s="7"/>
      <c r="D1558" s="7"/>
      <c r="E1558" s="7"/>
      <c r="F1558" s="7"/>
      <c r="G1558" s="7"/>
      <c r="H1558" s="7"/>
      <c r="I1558" s="7"/>
      <c r="J1558" s="7"/>
      <c r="K1558" s="7"/>
      <c r="L1558" s="7"/>
      <c r="M1558" s="7"/>
      <c r="N1558" s="7"/>
      <c r="O1558" s="7"/>
      <c r="P1558" s="7"/>
      <c r="Q1558" s="7"/>
      <c r="R1558" s="7"/>
      <c r="S1558" s="7"/>
      <c r="T1558" s="7"/>
      <c r="U1558" s="7"/>
      <c r="V1558" s="7"/>
      <c r="W1558" s="7"/>
      <c r="X1558" s="7"/>
      <c r="Y1558" s="7"/>
      <c r="Z1558" s="7"/>
      <c r="AA1558" s="7"/>
      <c r="AB1558" s="7"/>
    </row>
    <row r="1559" spans="1:28" x14ac:dyDescent="0.2">
      <c r="A1559" s="7"/>
      <c r="B1559" s="7"/>
      <c r="C1559" s="7"/>
      <c r="D1559" s="7"/>
      <c r="E1559" s="7"/>
      <c r="F1559" s="7"/>
      <c r="G1559" s="7"/>
      <c r="H1559" s="7"/>
      <c r="I1559" s="7"/>
      <c r="J1559" s="7"/>
      <c r="K1559" s="7"/>
      <c r="L1559" s="7"/>
      <c r="M1559" s="7"/>
      <c r="N1559" s="7"/>
      <c r="O1559" s="7"/>
      <c r="P1559" s="7"/>
      <c r="Q1559" s="7"/>
      <c r="R1559" s="7"/>
      <c r="S1559" s="7"/>
      <c r="T1559" s="7"/>
      <c r="U1559" s="7"/>
      <c r="V1559" s="7"/>
      <c r="W1559" s="7"/>
      <c r="X1559" s="7"/>
      <c r="Y1559" s="7"/>
      <c r="Z1559" s="7"/>
      <c r="AA1559" s="7"/>
      <c r="AB1559" s="7"/>
    </row>
    <row r="1560" spans="1:28" x14ac:dyDescent="0.2">
      <c r="A1560" s="7"/>
      <c r="B1560" s="7"/>
      <c r="C1560" s="7"/>
      <c r="D1560" s="7"/>
      <c r="E1560" s="7"/>
      <c r="F1560" s="7"/>
      <c r="G1560" s="7"/>
      <c r="H1560" s="7"/>
      <c r="I1560" s="7"/>
      <c r="J1560" s="7"/>
      <c r="K1560" s="7"/>
      <c r="L1560" s="7"/>
      <c r="M1560" s="7"/>
      <c r="N1560" s="7"/>
      <c r="O1560" s="7"/>
      <c r="P1560" s="7"/>
      <c r="Q1560" s="7"/>
      <c r="R1560" s="7"/>
      <c r="S1560" s="7"/>
      <c r="T1560" s="7"/>
      <c r="U1560" s="7"/>
      <c r="V1560" s="7"/>
      <c r="W1560" s="7"/>
      <c r="X1560" s="7"/>
      <c r="Y1560" s="7"/>
      <c r="Z1560" s="7"/>
      <c r="AA1560" s="7"/>
      <c r="AB1560" s="7"/>
    </row>
    <row r="1561" spans="1:28" x14ac:dyDescent="0.2">
      <c r="A1561" s="7"/>
      <c r="B1561" s="7"/>
      <c r="C1561" s="7"/>
      <c r="D1561" s="7"/>
      <c r="E1561" s="7"/>
      <c r="F1561" s="7"/>
      <c r="G1561" s="7"/>
      <c r="H1561" s="7"/>
      <c r="I1561" s="7"/>
      <c r="J1561" s="7"/>
      <c r="K1561" s="7"/>
      <c r="L1561" s="7"/>
      <c r="M1561" s="7"/>
      <c r="N1561" s="7"/>
      <c r="O1561" s="7"/>
      <c r="P1561" s="7"/>
      <c r="Q1561" s="7"/>
      <c r="R1561" s="7"/>
      <c r="S1561" s="7"/>
      <c r="T1561" s="7"/>
      <c r="U1561" s="7"/>
      <c r="V1561" s="7"/>
      <c r="W1561" s="7"/>
      <c r="X1561" s="7"/>
      <c r="Y1561" s="7"/>
      <c r="Z1561" s="7"/>
      <c r="AA1561" s="7"/>
      <c r="AB1561" s="7"/>
    </row>
    <row r="1562" spans="1:28" x14ac:dyDescent="0.2">
      <c r="A1562" s="7"/>
      <c r="B1562" s="7"/>
      <c r="C1562" s="7"/>
      <c r="D1562" s="7"/>
      <c r="E1562" s="7"/>
      <c r="F1562" s="7"/>
      <c r="G1562" s="7"/>
      <c r="H1562" s="7"/>
      <c r="I1562" s="7"/>
      <c r="J1562" s="7"/>
      <c r="K1562" s="7"/>
      <c r="L1562" s="7"/>
      <c r="M1562" s="7"/>
      <c r="N1562" s="7"/>
      <c r="O1562" s="7"/>
      <c r="P1562" s="7"/>
      <c r="Q1562" s="7"/>
      <c r="R1562" s="7"/>
      <c r="S1562" s="7"/>
      <c r="T1562" s="7"/>
      <c r="U1562" s="7"/>
      <c r="V1562" s="7"/>
      <c r="W1562" s="7"/>
      <c r="X1562" s="7"/>
      <c r="Y1562" s="7"/>
      <c r="Z1562" s="7"/>
      <c r="AA1562" s="7"/>
      <c r="AB1562" s="7"/>
    </row>
    <row r="1563" spans="1:28" x14ac:dyDescent="0.2">
      <c r="A1563" s="7"/>
      <c r="B1563" s="7"/>
      <c r="C1563" s="7"/>
      <c r="D1563" s="7"/>
      <c r="E1563" s="7"/>
      <c r="F1563" s="7"/>
      <c r="G1563" s="7"/>
      <c r="H1563" s="7"/>
      <c r="I1563" s="7"/>
      <c r="J1563" s="7"/>
      <c r="K1563" s="7"/>
      <c r="L1563" s="7"/>
      <c r="M1563" s="7"/>
      <c r="N1563" s="7"/>
      <c r="O1563" s="7"/>
      <c r="P1563" s="7"/>
      <c r="Q1563" s="7"/>
      <c r="R1563" s="7"/>
      <c r="S1563" s="7"/>
      <c r="T1563" s="7"/>
      <c r="U1563" s="7"/>
      <c r="V1563" s="7"/>
      <c r="W1563" s="7"/>
      <c r="X1563" s="7"/>
      <c r="Y1563" s="7"/>
      <c r="Z1563" s="7"/>
      <c r="AA1563" s="7"/>
      <c r="AB1563" s="7"/>
    </row>
    <row r="1564" spans="1:28" x14ac:dyDescent="0.2">
      <c r="A1564" s="7"/>
      <c r="B1564" s="7"/>
      <c r="C1564" s="7"/>
      <c r="D1564" s="7"/>
      <c r="E1564" s="7"/>
      <c r="F1564" s="7"/>
      <c r="G1564" s="7"/>
      <c r="H1564" s="7"/>
      <c r="I1564" s="7"/>
      <c r="J1564" s="7"/>
      <c r="K1564" s="7"/>
      <c r="L1564" s="7"/>
      <c r="M1564" s="7"/>
      <c r="N1564" s="7"/>
      <c r="O1564" s="7"/>
      <c r="P1564" s="7"/>
      <c r="Q1564" s="7"/>
      <c r="R1564" s="7"/>
      <c r="S1564" s="7"/>
      <c r="T1564" s="7"/>
      <c r="U1564" s="7"/>
      <c r="V1564" s="7"/>
      <c r="W1564" s="7"/>
      <c r="X1564" s="7"/>
      <c r="Y1564" s="7"/>
      <c r="Z1564" s="7"/>
      <c r="AA1564" s="7"/>
      <c r="AB1564" s="7"/>
    </row>
    <row r="1565" spans="1:28" x14ac:dyDescent="0.2">
      <c r="A1565" s="7"/>
      <c r="B1565" s="7"/>
      <c r="C1565" s="7"/>
      <c r="D1565" s="7"/>
      <c r="E1565" s="7"/>
      <c r="F1565" s="7"/>
      <c r="G1565" s="7"/>
      <c r="H1565" s="7"/>
      <c r="I1565" s="7"/>
      <c r="J1565" s="7"/>
      <c r="K1565" s="7"/>
      <c r="L1565" s="7"/>
      <c r="M1565" s="7"/>
      <c r="N1565" s="7"/>
      <c r="O1565" s="7"/>
      <c r="P1565" s="7"/>
      <c r="Q1565" s="7"/>
      <c r="R1565" s="7"/>
      <c r="S1565" s="7"/>
      <c r="T1565" s="7"/>
      <c r="U1565" s="7"/>
      <c r="V1565" s="7"/>
      <c r="W1565" s="7"/>
      <c r="X1565" s="7"/>
      <c r="Y1565" s="7"/>
      <c r="Z1565" s="7"/>
      <c r="AA1565" s="7"/>
      <c r="AB1565" s="7"/>
    </row>
    <row r="1566" spans="1:28" x14ac:dyDescent="0.2">
      <c r="A1566" s="7"/>
      <c r="B1566" s="7"/>
      <c r="C1566" s="7"/>
      <c r="D1566" s="7"/>
      <c r="E1566" s="7"/>
      <c r="F1566" s="7"/>
      <c r="G1566" s="7"/>
      <c r="H1566" s="7"/>
      <c r="I1566" s="7"/>
      <c r="J1566" s="7"/>
      <c r="K1566" s="7"/>
      <c r="L1566" s="7"/>
      <c r="M1566" s="7"/>
      <c r="N1566" s="7"/>
      <c r="O1566" s="7"/>
      <c r="P1566" s="7"/>
      <c r="Q1566" s="7"/>
      <c r="R1566" s="7"/>
      <c r="S1566" s="7"/>
      <c r="T1566" s="7"/>
      <c r="U1566" s="7"/>
      <c r="V1566" s="7"/>
      <c r="W1566" s="7"/>
      <c r="X1566" s="7"/>
      <c r="Y1566" s="7"/>
      <c r="Z1566" s="7"/>
      <c r="AA1566" s="7"/>
      <c r="AB1566" s="7"/>
    </row>
    <row r="1567" spans="1:28" x14ac:dyDescent="0.2">
      <c r="A1567" s="7"/>
      <c r="B1567" s="7"/>
      <c r="C1567" s="7"/>
      <c r="D1567" s="7"/>
      <c r="E1567" s="7"/>
      <c r="F1567" s="7"/>
      <c r="G1567" s="7"/>
      <c r="H1567" s="7"/>
      <c r="I1567" s="7"/>
      <c r="J1567" s="7"/>
      <c r="K1567" s="7"/>
      <c r="L1567" s="7"/>
      <c r="M1567" s="7"/>
      <c r="N1567" s="7"/>
      <c r="O1567" s="7"/>
      <c r="P1567" s="7"/>
      <c r="Q1567" s="7"/>
      <c r="R1567" s="7"/>
      <c r="S1567" s="7"/>
      <c r="T1567" s="7"/>
      <c r="U1567" s="7"/>
      <c r="V1567" s="7"/>
      <c r="W1567" s="7"/>
      <c r="X1567" s="7"/>
      <c r="Y1567" s="7"/>
      <c r="Z1567" s="7"/>
      <c r="AA1567" s="7"/>
      <c r="AB1567" s="7"/>
    </row>
    <row r="1568" spans="1:28" x14ac:dyDescent="0.2">
      <c r="A1568" s="7"/>
      <c r="B1568" s="7"/>
      <c r="C1568" s="7"/>
      <c r="D1568" s="7"/>
      <c r="E1568" s="7"/>
      <c r="F1568" s="7"/>
      <c r="G1568" s="7"/>
      <c r="H1568" s="7"/>
      <c r="I1568" s="7"/>
      <c r="J1568" s="7"/>
      <c r="K1568" s="7"/>
      <c r="L1568" s="7"/>
      <c r="M1568" s="7"/>
      <c r="N1568" s="7"/>
      <c r="O1568" s="7"/>
      <c r="P1568" s="7"/>
      <c r="Q1568" s="7"/>
      <c r="R1568" s="7"/>
      <c r="S1568" s="7"/>
      <c r="T1568" s="7"/>
      <c r="U1568" s="7"/>
      <c r="V1568" s="7"/>
      <c r="W1568" s="7"/>
      <c r="X1568" s="7"/>
      <c r="Y1568" s="7"/>
      <c r="Z1568" s="7"/>
      <c r="AA1568" s="7"/>
      <c r="AB1568" s="7"/>
    </row>
    <row r="1569" spans="1:28" x14ac:dyDescent="0.2">
      <c r="A1569" s="7"/>
      <c r="B1569" s="7"/>
      <c r="C1569" s="7"/>
      <c r="D1569" s="7"/>
      <c r="E1569" s="7"/>
      <c r="F1569" s="7"/>
      <c r="G1569" s="7"/>
      <c r="H1569" s="7"/>
      <c r="I1569" s="7"/>
      <c r="J1569" s="7"/>
      <c r="K1569" s="7"/>
      <c r="L1569" s="7"/>
      <c r="M1569" s="7"/>
      <c r="N1569" s="7"/>
      <c r="O1569" s="7"/>
      <c r="P1569" s="7"/>
      <c r="Q1569" s="7"/>
      <c r="R1569" s="7"/>
      <c r="S1569" s="7"/>
      <c r="T1569" s="7"/>
      <c r="U1569" s="7"/>
      <c r="V1569" s="7"/>
      <c r="W1569" s="7"/>
      <c r="X1569" s="7"/>
      <c r="Y1569" s="7"/>
      <c r="Z1569" s="7"/>
      <c r="AA1569" s="7"/>
      <c r="AB1569" s="7"/>
    </row>
    <row r="1570" spans="1:28" x14ac:dyDescent="0.2">
      <c r="A1570" s="7"/>
      <c r="B1570" s="7"/>
      <c r="C1570" s="7"/>
      <c r="D1570" s="7"/>
      <c r="E1570" s="7"/>
      <c r="F1570" s="7"/>
      <c r="G1570" s="7"/>
      <c r="H1570" s="7"/>
      <c r="I1570" s="7"/>
      <c r="J1570" s="7"/>
      <c r="K1570" s="7"/>
      <c r="L1570" s="7"/>
      <c r="M1570" s="7"/>
      <c r="N1570" s="7"/>
      <c r="O1570" s="7"/>
      <c r="P1570" s="7"/>
      <c r="Q1570" s="7"/>
      <c r="R1570" s="7"/>
      <c r="S1570" s="7"/>
      <c r="T1570" s="7"/>
      <c r="U1570" s="7"/>
      <c r="V1570" s="7"/>
      <c r="W1570" s="7"/>
      <c r="X1570" s="7"/>
      <c r="Y1570" s="7"/>
      <c r="Z1570" s="7"/>
      <c r="AA1570" s="7"/>
      <c r="AB1570" s="7"/>
    </row>
    <row r="1571" spans="1:28" x14ac:dyDescent="0.2">
      <c r="A1571" s="7"/>
      <c r="B1571" s="7"/>
      <c r="C1571" s="7"/>
      <c r="D1571" s="7"/>
      <c r="E1571" s="7"/>
      <c r="F1571" s="7"/>
      <c r="G1571" s="7"/>
      <c r="H1571" s="7"/>
      <c r="I1571" s="7"/>
      <c r="J1571" s="7"/>
      <c r="K1571" s="7"/>
      <c r="L1571" s="7"/>
      <c r="M1571" s="7"/>
      <c r="N1571" s="7"/>
      <c r="O1571" s="7"/>
      <c r="P1571" s="7"/>
      <c r="Q1571" s="7"/>
      <c r="R1571" s="7"/>
      <c r="S1571" s="7"/>
      <c r="T1571" s="7"/>
      <c r="U1571" s="7"/>
      <c r="V1571" s="7"/>
      <c r="W1571" s="7"/>
      <c r="X1571" s="7"/>
      <c r="Y1571" s="7"/>
      <c r="Z1571" s="7"/>
      <c r="AA1571" s="7"/>
      <c r="AB1571" s="7"/>
    </row>
    <row r="1572" spans="1:28" x14ac:dyDescent="0.2">
      <c r="A1572" s="7"/>
      <c r="B1572" s="7"/>
      <c r="C1572" s="7"/>
      <c r="D1572" s="7"/>
      <c r="E1572" s="7"/>
      <c r="F1572" s="7"/>
      <c r="G1572" s="7"/>
      <c r="H1572" s="7"/>
      <c r="I1572" s="7"/>
      <c r="J1572" s="7"/>
      <c r="K1572" s="7"/>
      <c r="L1572" s="7"/>
      <c r="M1572" s="7"/>
      <c r="N1572" s="7"/>
      <c r="O1572" s="7"/>
      <c r="P1572" s="7"/>
      <c r="Q1572" s="7"/>
      <c r="R1572" s="7"/>
      <c r="S1572" s="7"/>
      <c r="T1572" s="7"/>
      <c r="U1572" s="7"/>
      <c r="V1572" s="7"/>
      <c r="W1572" s="7"/>
      <c r="X1572" s="7"/>
      <c r="Y1572" s="7"/>
      <c r="Z1572" s="7"/>
      <c r="AA1572" s="7"/>
      <c r="AB1572" s="7"/>
    </row>
    <row r="1573" spans="1:28" x14ac:dyDescent="0.2">
      <c r="A1573" s="7"/>
      <c r="B1573" s="7"/>
      <c r="C1573" s="7"/>
      <c r="D1573" s="7"/>
      <c r="E1573" s="7"/>
      <c r="F1573" s="7"/>
      <c r="G1573" s="7"/>
      <c r="H1573" s="7"/>
      <c r="I1573" s="7"/>
      <c r="J1573" s="7"/>
      <c r="K1573" s="7"/>
      <c r="L1573" s="7"/>
      <c r="M1573" s="7"/>
      <c r="N1573" s="7"/>
      <c r="O1573" s="7"/>
      <c r="P1573" s="7"/>
      <c r="Q1573" s="7"/>
      <c r="R1573" s="7"/>
      <c r="S1573" s="7"/>
      <c r="T1573" s="7"/>
      <c r="U1573" s="7"/>
      <c r="V1573" s="7"/>
      <c r="W1573" s="7"/>
      <c r="X1573" s="7"/>
      <c r="Y1573" s="7"/>
      <c r="Z1573" s="7"/>
      <c r="AA1573" s="7"/>
      <c r="AB1573" s="7"/>
    </row>
    <row r="1574" spans="1:28" x14ac:dyDescent="0.2">
      <c r="A1574" s="7"/>
      <c r="B1574" s="7"/>
      <c r="C1574" s="7"/>
      <c r="D1574" s="7"/>
      <c r="E1574" s="7"/>
      <c r="F1574" s="7"/>
      <c r="G1574" s="7"/>
      <c r="H1574" s="7"/>
      <c r="I1574" s="7"/>
      <c r="J1574" s="7"/>
      <c r="K1574" s="7"/>
      <c r="L1574" s="7"/>
      <c r="M1574" s="7"/>
      <c r="N1574" s="7"/>
      <c r="O1574" s="7"/>
      <c r="P1574" s="7"/>
      <c r="Q1574" s="7"/>
      <c r="R1574" s="7"/>
      <c r="S1574" s="7"/>
      <c r="T1574" s="7"/>
      <c r="U1574" s="7"/>
      <c r="V1574" s="7"/>
      <c r="W1574" s="7"/>
      <c r="X1574" s="7"/>
      <c r="Y1574" s="7"/>
      <c r="Z1574" s="7"/>
      <c r="AA1574" s="7"/>
      <c r="AB1574" s="7"/>
    </row>
    <row r="1575" spans="1:28" x14ac:dyDescent="0.2">
      <c r="A1575" s="7"/>
      <c r="B1575" s="7"/>
      <c r="C1575" s="7"/>
      <c r="D1575" s="7"/>
      <c r="E1575" s="7"/>
      <c r="F1575" s="7"/>
      <c r="G1575" s="7"/>
      <c r="H1575" s="7"/>
      <c r="I1575" s="7"/>
      <c r="J1575" s="7"/>
      <c r="K1575" s="7"/>
      <c r="L1575" s="7"/>
      <c r="M1575" s="7"/>
      <c r="N1575" s="7"/>
      <c r="O1575" s="7"/>
      <c r="P1575" s="7"/>
      <c r="Q1575" s="7"/>
      <c r="R1575" s="7"/>
      <c r="S1575" s="7"/>
      <c r="T1575" s="7"/>
      <c r="U1575" s="7"/>
      <c r="V1575" s="7"/>
      <c r="W1575" s="7"/>
      <c r="X1575" s="7"/>
      <c r="Y1575" s="7"/>
      <c r="Z1575" s="7"/>
      <c r="AA1575" s="7"/>
      <c r="AB1575" s="7"/>
    </row>
    <row r="1576" spans="1:28" x14ac:dyDescent="0.2">
      <c r="A1576" s="7"/>
      <c r="B1576" s="7"/>
      <c r="C1576" s="7"/>
      <c r="D1576" s="7"/>
      <c r="E1576" s="7"/>
      <c r="F1576" s="7"/>
      <c r="G1576" s="7"/>
      <c r="H1576" s="7"/>
      <c r="I1576" s="7"/>
      <c r="J1576" s="7"/>
      <c r="K1576" s="7"/>
      <c r="L1576" s="7"/>
      <c r="M1576" s="7"/>
      <c r="N1576" s="7"/>
      <c r="O1576" s="7"/>
      <c r="P1576" s="7"/>
      <c r="Q1576" s="7"/>
      <c r="R1576" s="7"/>
      <c r="S1576" s="7"/>
      <c r="T1576" s="7"/>
      <c r="U1576" s="7"/>
      <c r="V1576" s="7"/>
      <c r="W1576" s="7"/>
      <c r="X1576" s="7"/>
      <c r="Y1576" s="7"/>
      <c r="Z1576" s="7"/>
      <c r="AA1576" s="7"/>
      <c r="AB1576" s="7"/>
    </row>
    <row r="1577" spans="1:28" x14ac:dyDescent="0.2">
      <c r="A1577" s="7"/>
      <c r="B1577" s="7"/>
      <c r="C1577" s="7"/>
      <c r="D1577" s="7"/>
      <c r="E1577" s="7"/>
      <c r="F1577" s="7"/>
      <c r="G1577" s="7"/>
      <c r="H1577" s="7"/>
      <c r="I1577" s="7"/>
      <c r="J1577" s="7"/>
      <c r="K1577" s="7"/>
      <c r="L1577" s="7"/>
      <c r="M1577" s="7"/>
      <c r="N1577" s="7"/>
      <c r="O1577" s="7"/>
      <c r="P1577" s="7"/>
      <c r="Q1577" s="7"/>
      <c r="R1577" s="7"/>
      <c r="S1577" s="7"/>
      <c r="T1577" s="7"/>
      <c r="U1577" s="7"/>
      <c r="V1577" s="7"/>
      <c r="W1577" s="7"/>
      <c r="X1577" s="7"/>
      <c r="Y1577" s="7"/>
      <c r="Z1577" s="7"/>
      <c r="AA1577" s="7"/>
      <c r="AB1577" s="7"/>
    </row>
    <row r="1578" spans="1:28" x14ac:dyDescent="0.2">
      <c r="A1578" s="7"/>
      <c r="B1578" s="7"/>
      <c r="C1578" s="7"/>
      <c r="D1578" s="7"/>
      <c r="E1578" s="7"/>
      <c r="F1578" s="7"/>
      <c r="G1578" s="7"/>
      <c r="H1578" s="7"/>
      <c r="I1578" s="7"/>
      <c r="J1578" s="7"/>
      <c r="K1578" s="7"/>
      <c r="L1578" s="7"/>
      <c r="M1578" s="7"/>
      <c r="N1578" s="7"/>
      <c r="O1578" s="7"/>
      <c r="P1578" s="7"/>
      <c r="Q1578" s="7"/>
      <c r="R1578" s="7"/>
      <c r="S1578" s="7"/>
      <c r="T1578" s="7"/>
      <c r="U1578" s="7"/>
      <c r="V1578" s="7"/>
      <c r="W1578" s="7"/>
      <c r="X1578" s="7"/>
      <c r="Y1578" s="7"/>
      <c r="Z1578" s="7"/>
      <c r="AA1578" s="7"/>
      <c r="AB1578" s="7"/>
    </row>
    <row r="1579" spans="1:28" x14ac:dyDescent="0.2">
      <c r="A1579" s="7"/>
      <c r="B1579" s="7"/>
      <c r="C1579" s="7"/>
      <c r="D1579" s="7"/>
      <c r="E1579" s="7"/>
      <c r="F1579" s="7"/>
      <c r="G1579" s="7"/>
      <c r="H1579" s="7"/>
      <c r="I1579" s="7"/>
      <c r="J1579" s="7"/>
      <c r="K1579" s="7"/>
      <c r="L1579" s="7"/>
      <c r="M1579" s="7"/>
      <c r="N1579" s="7"/>
      <c r="O1579" s="7"/>
      <c r="P1579" s="7"/>
      <c r="Q1579" s="7"/>
      <c r="R1579" s="7"/>
      <c r="S1579" s="7"/>
      <c r="T1579" s="7"/>
      <c r="U1579" s="7"/>
      <c r="V1579" s="7"/>
      <c r="W1579" s="7"/>
      <c r="X1579" s="7"/>
      <c r="Y1579" s="7"/>
      <c r="Z1579" s="7"/>
      <c r="AA1579" s="7"/>
      <c r="AB1579" s="7"/>
    </row>
    <row r="1580" spans="1:28" x14ac:dyDescent="0.2">
      <c r="A1580" s="7"/>
      <c r="B1580" s="7"/>
      <c r="C1580" s="7"/>
      <c r="D1580" s="7"/>
      <c r="E1580" s="7"/>
      <c r="F1580" s="7"/>
      <c r="G1580" s="7"/>
      <c r="H1580" s="7"/>
      <c r="I1580" s="7"/>
      <c r="J1580" s="7"/>
      <c r="K1580" s="7"/>
      <c r="L1580" s="7"/>
      <c r="M1580" s="7"/>
      <c r="N1580" s="7"/>
      <c r="O1580" s="7"/>
      <c r="P1580" s="7"/>
      <c r="Q1580" s="7"/>
      <c r="R1580" s="7"/>
      <c r="S1580" s="7"/>
      <c r="T1580" s="7"/>
      <c r="U1580" s="7"/>
      <c r="V1580" s="7"/>
      <c r="W1580" s="7"/>
      <c r="X1580" s="7"/>
      <c r="Y1580" s="7"/>
      <c r="Z1580" s="7"/>
      <c r="AA1580" s="7"/>
      <c r="AB1580" s="7"/>
    </row>
    <row r="1581" spans="1:28" x14ac:dyDescent="0.2">
      <c r="A1581" s="7"/>
      <c r="B1581" s="7"/>
      <c r="C1581" s="7"/>
      <c r="D1581" s="7"/>
      <c r="E1581" s="7"/>
      <c r="F1581" s="7"/>
      <c r="G1581" s="7"/>
      <c r="H1581" s="7"/>
      <c r="I1581" s="7"/>
      <c r="J1581" s="7"/>
      <c r="K1581" s="7"/>
      <c r="L1581" s="7"/>
      <c r="M1581" s="7"/>
      <c r="N1581" s="7"/>
      <c r="O1581" s="7"/>
      <c r="P1581" s="7"/>
      <c r="Q1581" s="7"/>
      <c r="R1581" s="7"/>
      <c r="S1581" s="7"/>
      <c r="T1581" s="7"/>
      <c r="U1581" s="7"/>
      <c r="V1581" s="7"/>
      <c r="W1581" s="7"/>
      <c r="X1581" s="7"/>
      <c r="Y1581" s="7"/>
      <c r="Z1581" s="7"/>
      <c r="AA1581" s="7"/>
      <c r="AB1581" s="7"/>
    </row>
    <row r="1582" spans="1:28" x14ac:dyDescent="0.2">
      <c r="A1582" s="7"/>
      <c r="B1582" s="7"/>
      <c r="C1582" s="7"/>
      <c r="D1582" s="7"/>
      <c r="E1582" s="7"/>
      <c r="F1582" s="7"/>
      <c r="G1582" s="7"/>
      <c r="H1582" s="7"/>
      <c r="I1582" s="7"/>
      <c r="J1582" s="7"/>
      <c r="K1582" s="7"/>
      <c r="L1582" s="7"/>
      <c r="M1582" s="7"/>
      <c r="N1582" s="7"/>
      <c r="O1582" s="7"/>
      <c r="P1582" s="7"/>
      <c r="Q1582" s="7"/>
      <c r="R1582" s="7"/>
      <c r="S1582" s="7"/>
      <c r="T1582" s="7"/>
      <c r="U1582" s="7"/>
      <c r="V1582" s="7"/>
      <c r="W1582" s="7"/>
      <c r="X1582" s="7"/>
      <c r="Y1582" s="7"/>
      <c r="Z1582" s="7"/>
      <c r="AA1582" s="7"/>
      <c r="AB1582" s="7"/>
    </row>
    <row r="1583" spans="1:28" x14ac:dyDescent="0.2">
      <c r="A1583" s="7"/>
      <c r="B1583" s="7"/>
      <c r="C1583" s="7"/>
      <c r="D1583" s="7"/>
      <c r="E1583" s="7"/>
      <c r="F1583" s="7"/>
      <c r="G1583" s="7"/>
      <c r="H1583" s="7"/>
      <c r="I1583" s="7"/>
      <c r="J1583" s="7"/>
      <c r="K1583" s="7"/>
      <c r="L1583" s="7"/>
      <c r="M1583" s="7"/>
      <c r="N1583" s="7"/>
      <c r="O1583" s="7"/>
      <c r="P1583" s="7"/>
      <c r="Q1583" s="7"/>
      <c r="R1583" s="7"/>
      <c r="S1583" s="7"/>
      <c r="T1583" s="7"/>
      <c r="U1583" s="7"/>
      <c r="V1583" s="7"/>
      <c r="W1583" s="7"/>
      <c r="X1583" s="7"/>
      <c r="Y1583" s="7"/>
      <c r="Z1583" s="7"/>
      <c r="AA1583" s="7"/>
      <c r="AB1583" s="7"/>
    </row>
    <row r="1584" spans="1:28" x14ac:dyDescent="0.2">
      <c r="A1584" s="7"/>
      <c r="B1584" s="7"/>
      <c r="C1584" s="7"/>
      <c r="D1584" s="7"/>
      <c r="E1584" s="7"/>
      <c r="F1584" s="7"/>
      <c r="G1584" s="7"/>
      <c r="H1584" s="7"/>
      <c r="I1584" s="7"/>
      <c r="J1584" s="7"/>
      <c r="K1584" s="7"/>
      <c r="L1584" s="7"/>
      <c r="M1584" s="7"/>
      <c r="N1584" s="7"/>
      <c r="O1584" s="7"/>
      <c r="P1584" s="7"/>
      <c r="Q1584" s="7"/>
      <c r="R1584" s="7"/>
      <c r="S1584" s="7"/>
      <c r="T1584" s="7"/>
      <c r="U1584" s="7"/>
      <c r="V1584" s="7"/>
      <c r="W1584" s="7"/>
      <c r="X1584" s="7"/>
      <c r="Y1584" s="7"/>
      <c r="Z1584" s="7"/>
      <c r="AA1584" s="7"/>
      <c r="AB1584" s="7"/>
    </row>
    <row r="1585" spans="1:28" x14ac:dyDescent="0.2">
      <c r="A1585" s="7"/>
      <c r="B1585" s="7"/>
      <c r="C1585" s="7"/>
      <c r="D1585" s="7"/>
      <c r="E1585" s="7"/>
      <c r="F1585" s="7"/>
      <c r="G1585" s="7"/>
      <c r="H1585" s="7"/>
      <c r="I1585" s="7"/>
      <c r="J1585" s="7"/>
      <c r="K1585" s="7"/>
      <c r="L1585" s="7"/>
      <c r="M1585" s="7"/>
      <c r="N1585" s="7"/>
      <c r="O1585" s="7"/>
      <c r="P1585" s="7"/>
      <c r="Q1585" s="7"/>
      <c r="R1585" s="7"/>
      <c r="S1585" s="7"/>
      <c r="T1585" s="7"/>
      <c r="U1585" s="7"/>
      <c r="V1585" s="7"/>
      <c r="W1585" s="7"/>
      <c r="X1585" s="7"/>
      <c r="Y1585" s="7"/>
      <c r="Z1585" s="7"/>
      <c r="AA1585" s="7"/>
      <c r="AB1585" s="7"/>
    </row>
    <row r="1586" spans="1:28" x14ac:dyDescent="0.2">
      <c r="A1586" s="7"/>
      <c r="B1586" s="7"/>
      <c r="C1586" s="7"/>
      <c r="D1586" s="7"/>
      <c r="E1586" s="7"/>
      <c r="F1586" s="7"/>
      <c r="G1586" s="7"/>
      <c r="H1586" s="7"/>
      <c r="I1586" s="7"/>
      <c r="J1586" s="7"/>
      <c r="K1586" s="7"/>
      <c r="L1586" s="7"/>
      <c r="M1586" s="7"/>
      <c r="N1586" s="7"/>
      <c r="O1586" s="7"/>
      <c r="P1586" s="7"/>
      <c r="Q1586" s="7"/>
      <c r="R1586" s="7"/>
      <c r="S1586" s="7"/>
      <c r="T1586" s="7"/>
      <c r="U1586" s="7"/>
      <c r="V1586" s="7"/>
      <c r="W1586" s="7"/>
      <c r="X1586" s="7"/>
      <c r="Y1586" s="7"/>
      <c r="Z1586" s="7"/>
      <c r="AA1586" s="7"/>
      <c r="AB1586" s="7"/>
    </row>
    <row r="1587" spans="1:28" x14ac:dyDescent="0.2">
      <c r="A1587" s="7"/>
      <c r="B1587" s="7"/>
      <c r="C1587" s="7"/>
      <c r="D1587" s="7"/>
      <c r="E1587" s="7"/>
      <c r="F1587" s="7"/>
      <c r="G1587" s="7"/>
      <c r="H1587" s="7"/>
      <c r="I1587" s="7"/>
      <c r="J1587" s="7"/>
      <c r="K1587" s="7"/>
      <c r="L1587" s="7"/>
      <c r="M1587" s="7"/>
      <c r="N1587" s="7"/>
      <c r="O1587" s="7"/>
      <c r="P1587" s="7"/>
      <c r="Q1587" s="7"/>
      <c r="R1587" s="7"/>
      <c r="S1587" s="7"/>
      <c r="T1587" s="7"/>
      <c r="U1587" s="7"/>
      <c r="V1587" s="7"/>
      <c r="W1587" s="7"/>
      <c r="X1587" s="7"/>
      <c r="Y1587" s="7"/>
      <c r="Z1587" s="7"/>
      <c r="AA1587" s="7"/>
      <c r="AB1587" s="7"/>
    </row>
    <row r="1588" spans="1:28" x14ac:dyDescent="0.2">
      <c r="A1588" s="7"/>
      <c r="B1588" s="7"/>
      <c r="C1588" s="7"/>
      <c r="D1588" s="7"/>
      <c r="E1588" s="7"/>
      <c r="F1588" s="7"/>
      <c r="G1588" s="7"/>
      <c r="H1588" s="7"/>
      <c r="I1588" s="7"/>
      <c r="J1588" s="7"/>
      <c r="K1588" s="7"/>
      <c r="L1588" s="7"/>
      <c r="M1588" s="7"/>
      <c r="N1588" s="7"/>
      <c r="O1588" s="7"/>
      <c r="P1588" s="7"/>
      <c r="Q1588" s="7"/>
      <c r="R1588" s="7"/>
      <c r="S1588" s="7"/>
      <c r="T1588" s="7"/>
      <c r="U1588" s="7"/>
      <c r="V1588" s="7"/>
      <c r="W1588" s="7"/>
      <c r="X1588" s="7"/>
      <c r="Y1588" s="7"/>
      <c r="Z1588" s="7"/>
      <c r="AA1588" s="7"/>
      <c r="AB1588" s="7"/>
    </row>
    <row r="1589" spans="1:28" x14ac:dyDescent="0.2">
      <c r="A1589" s="7"/>
      <c r="B1589" s="7"/>
      <c r="C1589" s="7"/>
      <c r="D1589" s="7"/>
      <c r="E1589" s="7"/>
      <c r="F1589" s="7"/>
      <c r="G1589" s="7"/>
      <c r="H1589" s="7"/>
      <c r="I1589" s="7"/>
      <c r="J1589" s="7"/>
      <c r="K1589" s="7"/>
      <c r="L1589" s="7"/>
      <c r="M1589" s="7"/>
      <c r="N1589" s="7"/>
      <c r="O1589" s="7"/>
      <c r="P1589" s="7"/>
      <c r="Q1589" s="7"/>
      <c r="R1589" s="7"/>
      <c r="S1589" s="7"/>
      <c r="T1589" s="7"/>
      <c r="U1589" s="7"/>
      <c r="V1589" s="7"/>
      <c r="W1589" s="7"/>
      <c r="X1589" s="7"/>
      <c r="Y1589" s="7"/>
      <c r="Z1589" s="7"/>
      <c r="AA1589" s="7"/>
      <c r="AB1589" s="7"/>
    </row>
    <row r="1590" spans="1:28" x14ac:dyDescent="0.2">
      <c r="A1590" s="7"/>
      <c r="B1590" s="7"/>
      <c r="C1590" s="7"/>
      <c r="D1590" s="7"/>
      <c r="E1590" s="7"/>
      <c r="F1590" s="7"/>
      <c r="G1590" s="7"/>
      <c r="H1590" s="7"/>
      <c r="I1590" s="7"/>
      <c r="J1590" s="7"/>
      <c r="K1590" s="7"/>
      <c r="L1590" s="7"/>
      <c r="M1590" s="7"/>
      <c r="N1590" s="7"/>
      <c r="O1590" s="7"/>
      <c r="P1590" s="7"/>
      <c r="Q1590" s="7"/>
      <c r="R1590" s="7"/>
      <c r="S1590" s="7"/>
      <c r="T1590" s="7"/>
      <c r="U1590" s="7"/>
      <c r="V1590" s="7"/>
      <c r="W1590" s="7"/>
      <c r="X1590" s="7"/>
      <c r="Y1590" s="7"/>
      <c r="Z1590" s="7"/>
      <c r="AA1590" s="7"/>
      <c r="AB1590" s="7"/>
    </row>
    <row r="1591" spans="1:28" x14ac:dyDescent="0.2">
      <c r="A1591" s="7"/>
      <c r="B1591" s="7"/>
      <c r="C1591" s="7"/>
      <c r="D1591" s="7"/>
      <c r="E1591" s="7"/>
      <c r="F1591" s="7"/>
      <c r="G1591" s="7"/>
      <c r="H1591" s="7"/>
      <c r="I1591" s="7"/>
      <c r="J1591" s="7"/>
      <c r="K1591" s="7"/>
      <c r="L1591" s="7"/>
      <c r="M1591" s="7"/>
      <c r="N1591" s="7"/>
      <c r="O1591" s="7"/>
      <c r="P1591" s="7"/>
      <c r="Q1591" s="7"/>
      <c r="R1591" s="7"/>
      <c r="S1591" s="7"/>
      <c r="T1591" s="7"/>
      <c r="U1591" s="7"/>
      <c r="V1591" s="7"/>
      <c r="W1591" s="7"/>
      <c r="X1591" s="7"/>
      <c r="Y1591" s="7"/>
      <c r="Z1591" s="7"/>
      <c r="AA1591" s="7"/>
      <c r="AB1591" s="7"/>
    </row>
    <row r="1592" spans="1:28" x14ac:dyDescent="0.2">
      <c r="A1592" s="7"/>
      <c r="B1592" s="7"/>
      <c r="C1592" s="7"/>
      <c r="D1592" s="7"/>
      <c r="E1592" s="7"/>
      <c r="F1592" s="7"/>
      <c r="G1592" s="7"/>
      <c r="H1592" s="7"/>
      <c r="I1592" s="7"/>
      <c r="J1592" s="7"/>
      <c r="K1592" s="7"/>
      <c r="L1592" s="7"/>
      <c r="M1592" s="7"/>
      <c r="N1592" s="7"/>
      <c r="O1592" s="7"/>
      <c r="P1592" s="7"/>
      <c r="Q1592" s="7"/>
      <c r="R1592" s="7"/>
      <c r="S1592" s="7"/>
      <c r="T1592" s="7"/>
      <c r="U1592" s="7"/>
      <c r="V1592" s="7"/>
      <c r="W1592" s="7"/>
      <c r="X1592" s="7"/>
      <c r="Y1592" s="7"/>
      <c r="Z1592" s="7"/>
      <c r="AA1592" s="7"/>
      <c r="AB1592" s="7"/>
    </row>
    <row r="1593" spans="1:28" x14ac:dyDescent="0.2">
      <c r="A1593" s="7"/>
      <c r="B1593" s="7"/>
      <c r="C1593" s="7"/>
      <c r="D1593" s="7"/>
      <c r="E1593" s="7"/>
      <c r="F1593" s="7"/>
      <c r="G1593" s="7"/>
      <c r="H1593" s="7"/>
      <c r="I1593" s="7"/>
      <c r="J1593" s="7"/>
      <c r="K1593" s="7"/>
      <c r="L1593" s="7"/>
      <c r="M1593" s="7"/>
      <c r="N1593" s="7"/>
      <c r="O1593" s="7"/>
      <c r="P1593" s="7"/>
      <c r="Q1593" s="7"/>
      <c r="R1593" s="7"/>
      <c r="S1593" s="7"/>
      <c r="T1593" s="7"/>
      <c r="U1593" s="7"/>
      <c r="V1593" s="7"/>
      <c r="W1593" s="7"/>
      <c r="X1593" s="7"/>
      <c r="Y1593" s="7"/>
      <c r="Z1593" s="7"/>
      <c r="AA1593" s="7"/>
      <c r="AB1593" s="7"/>
    </row>
    <row r="1594" spans="1:28" x14ac:dyDescent="0.2">
      <c r="A1594" s="7"/>
      <c r="B1594" s="7"/>
      <c r="C1594" s="7"/>
      <c r="D1594" s="7"/>
      <c r="E1594" s="7"/>
      <c r="F1594" s="7"/>
      <c r="G1594" s="7"/>
      <c r="H1594" s="7"/>
      <c r="I1594" s="7"/>
      <c r="J1594" s="7"/>
      <c r="K1594" s="7"/>
      <c r="L1594" s="7"/>
      <c r="M1594" s="7"/>
      <c r="N1594" s="7"/>
      <c r="O1594" s="7"/>
      <c r="P1594" s="7"/>
      <c r="Q1594" s="7"/>
      <c r="R1594" s="7"/>
      <c r="S1594" s="7"/>
      <c r="T1594" s="7"/>
      <c r="U1594" s="7"/>
      <c r="V1594" s="7"/>
      <c r="W1594" s="7"/>
      <c r="X1594" s="7"/>
      <c r="Y1594" s="7"/>
      <c r="Z1594" s="7"/>
      <c r="AA1594" s="7"/>
      <c r="AB1594" s="7"/>
    </row>
    <row r="1595" spans="1:28" x14ac:dyDescent="0.2">
      <c r="A1595" s="7"/>
      <c r="B1595" s="7"/>
      <c r="C1595" s="7"/>
      <c r="D1595" s="7"/>
      <c r="E1595" s="7"/>
      <c r="F1595" s="7"/>
      <c r="G1595" s="7"/>
      <c r="H1595" s="7"/>
      <c r="I1595" s="7"/>
      <c r="J1595" s="7"/>
      <c r="K1595" s="7"/>
      <c r="L1595" s="7"/>
      <c r="M1595" s="7"/>
      <c r="N1595" s="7"/>
      <c r="O1595" s="7"/>
      <c r="P1595" s="7"/>
      <c r="Q1595" s="7"/>
      <c r="R1595" s="7"/>
      <c r="S1595" s="7"/>
      <c r="T1595" s="7"/>
      <c r="U1595" s="7"/>
      <c r="V1595" s="7"/>
      <c r="W1595" s="7"/>
      <c r="X1595" s="7"/>
      <c r="Y1595" s="7"/>
      <c r="Z1595" s="7"/>
      <c r="AA1595" s="7"/>
      <c r="AB1595" s="7"/>
    </row>
    <row r="1596" spans="1:28" x14ac:dyDescent="0.2">
      <c r="A1596" s="7"/>
      <c r="B1596" s="7"/>
      <c r="C1596" s="7"/>
      <c r="D1596" s="7"/>
      <c r="E1596" s="7"/>
      <c r="F1596" s="7"/>
      <c r="G1596" s="7"/>
      <c r="H1596" s="7"/>
      <c r="I1596" s="7"/>
      <c r="J1596" s="7"/>
      <c r="K1596" s="7"/>
      <c r="L1596" s="7"/>
      <c r="M1596" s="7"/>
      <c r="N1596" s="7"/>
      <c r="O1596" s="7"/>
      <c r="P1596" s="7"/>
      <c r="Q1596" s="7"/>
      <c r="R1596" s="7"/>
      <c r="S1596" s="7"/>
      <c r="T1596" s="7"/>
      <c r="U1596" s="7"/>
      <c r="V1596" s="7"/>
      <c r="W1596" s="7"/>
      <c r="X1596" s="7"/>
      <c r="Y1596" s="7"/>
      <c r="Z1596" s="7"/>
      <c r="AA1596" s="7"/>
      <c r="AB1596" s="7"/>
    </row>
    <row r="1597" spans="1:28" x14ac:dyDescent="0.2">
      <c r="A1597" s="7"/>
      <c r="B1597" s="7"/>
      <c r="C1597" s="7"/>
      <c r="D1597" s="7"/>
      <c r="E1597" s="7"/>
      <c r="F1597" s="7"/>
      <c r="G1597" s="7"/>
      <c r="H1597" s="7"/>
      <c r="I1597" s="7"/>
      <c r="J1597" s="7"/>
      <c r="K1597" s="7"/>
      <c r="L1597" s="7"/>
      <c r="M1597" s="7"/>
      <c r="N1597" s="7"/>
      <c r="O1597" s="7"/>
      <c r="P1597" s="7"/>
      <c r="Q1597" s="7"/>
      <c r="R1597" s="7"/>
      <c r="S1597" s="7"/>
      <c r="T1597" s="7"/>
      <c r="U1597" s="7"/>
      <c r="V1597" s="7"/>
      <c r="W1597" s="7"/>
      <c r="X1597" s="7"/>
      <c r="Y1597" s="7"/>
      <c r="Z1597" s="7"/>
      <c r="AA1597" s="7"/>
      <c r="AB1597" s="7"/>
    </row>
    <row r="1598" spans="1:28" x14ac:dyDescent="0.2">
      <c r="A1598" s="7"/>
      <c r="B1598" s="7"/>
      <c r="C1598" s="7"/>
      <c r="D1598" s="7"/>
      <c r="E1598" s="7"/>
      <c r="F1598" s="7"/>
      <c r="G1598" s="7"/>
      <c r="H1598" s="7"/>
      <c r="I1598" s="7"/>
      <c r="J1598" s="7"/>
      <c r="K1598" s="7"/>
      <c r="L1598" s="7"/>
      <c r="M1598" s="7"/>
      <c r="N1598" s="7"/>
      <c r="O1598" s="7"/>
      <c r="P1598" s="7"/>
      <c r="Q1598" s="7"/>
      <c r="R1598" s="7"/>
      <c r="S1598" s="7"/>
      <c r="T1598" s="7"/>
      <c r="U1598" s="7"/>
      <c r="V1598" s="7"/>
      <c r="W1598" s="7"/>
      <c r="X1598" s="7"/>
      <c r="Y1598" s="7"/>
      <c r="Z1598" s="7"/>
      <c r="AA1598" s="7"/>
      <c r="AB1598" s="7"/>
    </row>
    <row r="1599" spans="1:28" x14ac:dyDescent="0.2">
      <c r="A1599" s="7"/>
      <c r="B1599" s="7"/>
      <c r="C1599" s="7"/>
      <c r="D1599" s="7"/>
      <c r="E1599" s="7"/>
      <c r="F1599" s="7"/>
      <c r="G1599" s="7"/>
      <c r="H1599" s="7"/>
      <c r="I1599" s="7"/>
      <c r="J1599" s="7"/>
      <c r="K1599" s="7"/>
      <c r="L1599" s="7"/>
      <c r="M1599" s="7"/>
      <c r="N1599" s="7"/>
      <c r="O1599" s="7"/>
      <c r="P1599" s="7"/>
      <c r="Q1599" s="7"/>
      <c r="R1599" s="7"/>
      <c r="S1599" s="7"/>
      <c r="T1599" s="7"/>
      <c r="U1599" s="7"/>
      <c r="V1599" s="7"/>
      <c r="W1599" s="7"/>
      <c r="X1599" s="7"/>
      <c r="Y1599" s="7"/>
      <c r="Z1599" s="7"/>
      <c r="AA1599" s="7"/>
      <c r="AB1599" s="7"/>
    </row>
    <row r="1600" spans="1:28" x14ac:dyDescent="0.2">
      <c r="A1600" s="7"/>
      <c r="B1600" s="7"/>
      <c r="C1600" s="7"/>
      <c r="D1600" s="7"/>
      <c r="E1600" s="7"/>
      <c r="F1600" s="7"/>
      <c r="G1600" s="7"/>
      <c r="H1600" s="7"/>
      <c r="I1600" s="7"/>
      <c r="J1600" s="7"/>
      <c r="K1600" s="7"/>
      <c r="L1600" s="7"/>
      <c r="M1600" s="7"/>
      <c r="N1600" s="7"/>
      <c r="O1600" s="7"/>
      <c r="P1600" s="7"/>
      <c r="Q1600" s="7"/>
      <c r="R1600" s="7"/>
      <c r="S1600" s="7"/>
      <c r="T1600" s="7"/>
      <c r="U1600" s="7"/>
      <c r="V1600" s="7"/>
      <c r="W1600" s="7"/>
      <c r="X1600" s="7"/>
      <c r="Y1600" s="7"/>
      <c r="Z1600" s="7"/>
      <c r="AA1600" s="7"/>
      <c r="AB1600" s="7"/>
    </row>
    <row r="1601" spans="1:28" x14ac:dyDescent="0.2">
      <c r="A1601" s="7"/>
      <c r="B1601" s="7"/>
      <c r="C1601" s="7"/>
      <c r="D1601" s="7"/>
      <c r="E1601" s="7"/>
      <c r="F1601" s="7"/>
      <c r="G1601" s="7"/>
      <c r="H1601" s="7"/>
      <c r="I1601" s="7"/>
      <c r="J1601" s="7"/>
      <c r="K1601" s="7"/>
      <c r="L1601" s="7"/>
      <c r="M1601" s="7"/>
      <c r="N1601" s="7"/>
      <c r="O1601" s="7"/>
      <c r="P1601" s="7"/>
      <c r="Q1601" s="7"/>
      <c r="R1601" s="7"/>
      <c r="S1601" s="7"/>
      <c r="T1601" s="7"/>
      <c r="U1601" s="7"/>
      <c r="V1601" s="7"/>
      <c r="W1601" s="7"/>
      <c r="X1601" s="7"/>
      <c r="Y1601" s="7"/>
      <c r="Z1601" s="7"/>
      <c r="AA1601" s="7"/>
      <c r="AB1601" s="7"/>
    </row>
    <row r="1602" spans="1:28" x14ac:dyDescent="0.2">
      <c r="A1602" s="7"/>
      <c r="B1602" s="7"/>
      <c r="C1602" s="7"/>
      <c r="D1602" s="7"/>
      <c r="E1602" s="7"/>
      <c r="F1602" s="7"/>
      <c r="G1602" s="7"/>
      <c r="H1602" s="7"/>
      <c r="I1602" s="7"/>
      <c r="J1602" s="7"/>
      <c r="K1602" s="7"/>
      <c r="L1602" s="7"/>
      <c r="M1602" s="7"/>
      <c r="N1602" s="7"/>
      <c r="O1602" s="7"/>
      <c r="P1602" s="7"/>
      <c r="Q1602" s="7"/>
      <c r="R1602" s="7"/>
      <c r="S1602" s="7"/>
      <c r="T1602" s="7"/>
      <c r="U1602" s="7"/>
      <c r="V1602" s="7"/>
      <c r="W1602" s="7"/>
      <c r="X1602" s="7"/>
      <c r="Y1602" s="7"/>
      <c r="Z1602" s="7"/>
      <c r="AA1602" s="7"/>
      <c r="AB1602" s="7"/>
    </row>
    <row r="1603" spans="1:28" x14ac:dyDescent="0.2">
      <c r="A1603" s="7"/>
      <c r="B1603" s="7"/>
      <c r="C1603" s="7"/>
      <c r="D1603" s="7"/>
      <c r="E1603" s="7"/>
      <c r="F1603" s="7"/>
      <c r="G1603" s="7"/>
      <c r="H1603" s="7"/>
      <c r="I1603" s="7"/>
      <c r="J1603" s="7"/>
      <c r="K1603" s="7"/>
      <c r="L1603" s="7"/>
      <c r="M1603" s="7"/>
      <c r="N1603" s="7"/>
      <c r="O1603" s="7"/>
      <c r="P1603" s="7"/>
      <c r="Q1603" s="7"/>
      <c r="R1603" s="7"/>
      <c r="S1603" s="7"/>
      <c r="T1603" s="7"/>
      <c r="U1603" s="7"/>
      <c r="V1603" s="7"/>
      <c r="W1603" s="7"/>
      <c r="X1603" s="7"/>
      <c r="Y1603" s="7"/>
      <c r="Z1603" s="7"/>
      <c r="AA1603" s="7"/>
      <c r="AB1603" s="7"/>
    </row>
    <row r="1604" spans="1:28" x14ac:dyDescent="0.2">
      <c r="A1604" s="7"/>
      <c r="B1604" s="7"/>
      <c r="C1604" s="7"/>
      <c r="D1604" s="7"/>
      <c r="E1604" s="7"/>
      <c r="F1604" s="7"/>
      <c r="G1604" s="7"/>
      <c r="H1604" s="7"/>
      <c r="I1604" s="7"/>
      <c r="J1604" s="7"/>
      <c r="K1604" s="7"/>
      <c r="L1604" s="7"/>
      <c r="M1604" s="7"/>
      <c r="N1604" s="7"/>
      <c r="O1604" s="7"/>
      <c r="P1604" s="7"/>
      <c r="Q1604" s="7"/>
      <c r="R1604" s="7"/>
      <c r="S1604" s="7"/>
      <c r="T1604" s="7"/>
      <c r="U1604" s="7"/>
      <c r="V1604" s="7"/>
      <c r="W1604" s="7"/>
      <c r="X1604" s="7"/>
      <c r="Y1604" s="7"/>
      <c r="Z1604" s="7"/>
      <c r="AA1604" s="7"/>
      <c r="AB1604" s="7"/>
    </row>
    <row r="1605" spans="1:28" x14ac:dyDescent="0.2">
      <c r="A1605" s="7"/>
      <c r="B1605" s="7"/>
      <c r="C1605" s="7"/>
      <c r="D1605" s="7"/>
      <c r="E1605" s="7"/>
      <c r="F1605" s="7"/>
      <c r="G1605" s="7"/>
      <c r="H1605" s="7"/>
      <c r="I1605" s="7"/>
      <c r="J1605" s="7"/>
      <c r="K1605" s="7"/>
      <c r="L1605" s="7"/>
      <c r="M1605" s="7"/>
      <c r="N1605" s="7"/>
      <c r="O1605" s="7"/>
      <c r="P1605" s="7"/>
      <c r="Q1605" s="7"/>
      <c r="R1605" s="7"/>
      <c r="S1605" s="7"/>
      <c r="T1605" s="7"/>
      <c r="U1605" s="7"/>
      <c r="V1605" s="7"/>
      <c r="W1605" s="7"/>
      <c r="X1605" s="7"/>
      <c r="Y1605" s="7"/>
      <c r="Z1605" s="7"/>
      <c r="AA1605" s="7"/>
      <c r="AB1605" s="7"/>
    </row>
    <row r="1606" spans="1:28" x14ac:dyDescent="0.2">
      <c r="A1606" s="7"/>
      <c r="B1606" s="7"/>
      <c r="C1606" s="7"/>
      <c r="D1606" s="7"/>
      <c r="E1606" s="7"/>
      <c r="F1606" s="7"/>
      <c r="G1606" s="7"/>
      <c r="H1606" s="7"/>
      <c r="I1606" s="7"/>
      <c r="J1606" s="7"/>
      <c r="K1606" s="7"/>
      <c r="L1606" s="7"/>
      <c r="M1606" s="7"/>
      <c r="N1606" s="7"/>
      <c r="O1606" s="7"/>
      <c r="P1606" s="7"/>
      <c r="Q1606" s="7"/>
      <c r="R1606" s="7"/>
      <c r="S1606" s="7"/>
      <c r="T1606" s="7"/>
      <c r="U1606" s="7"/>
      <c r="V1606" s="7"/>
      <c r="W1606" s="7"/>
      <c r="X1606" s="7"/>
      <c r="Y1606" s="7"/>
      <c r="Z1606" s="7"/>
      <c r="AA1606" s="7"/>
      <c r="AB1606" s="7"/>
    </row>
    <row r="1607" spans="1:28" x14ac:dyDescent="0.2">
      <c r="A1607" s="7"/>
      <c r="B1607" s="7"/>
      <c r="C1607" s="7"/>
      <c r="D1607" s="7"/>
      <c r="E1607" s="7"/>
      <c r="F1607" s="7"/>
      <c r="G1607" s="7"/>
      <c r="H1607" s="7"/>
      <c r="I1607" s="7"/>
      <c r="J1607" s="7"/>
      <c r="K1607" s="7"/>
      <c r="L1607" s="7"/>
      <c r="M1607" s="7"/>
      <c r="N1607" s="7"/>
      <c r="O1607" s="7"/>
      <c r="P1607" s="7"/>
      <c r="Q1607" s="7"/>
      <c r="R1607" s="7"/>
      <c r="S1607" s="7"/>
      <c r="T1607" s="7"/>
      <c r="U1607" s="7"/>
      <c r="V1607" s="7"/>
      <c r="W1607" s="7"/>
      <c r="X1607" s="7"/>
      <c r="Y1607" s="7"/>
      <c r="Z1607" s="7"/>
      <c r="AA1607" s="7"/>
      <c r="AB1607" s="7"/>
    </row>
    <row r="1608" spans="1:28" x14ac:dyDescent="0.2">
      <c r="A1608" s="7"/>
      <c r="B1608" s="7"/>
      <c r="C1608" s="7"/>
      <c r="D1608" s="7"/>
      <c r="E1608" s="7"/>
      <c r="F1608" s="7"/>
      <c r="G1608" s="7"/>
      <c r="H1608" s="7"/>
      <c r="I1608" s="7"/>
      <c r="J1608" s="7"/>
      <c r="K1608" s="7"/>
      <c r="L1608" s="7"/>
      <c r="M1608" s="7"/>
      <c r="N1608" s="7"/>
      <c r="O1608" s="7"/>
      <c r="P1608" s="7"/>
      <c r="Q1608" s="7"/>
      <c r="R1608" s="7"/>
      <c r="S1608" s="7"/>
      <c r="T1608" s="7"/>
      <c r="U1608" s="7"/>
      <c r="V1608" s="7"/>
      <c r="W1608" s="7"/>
      <c r="X1608" s="7"/>
      <c r="Y1608" s="7"/>
      <c r="Z1608" s="7"/>
      <c r="AA1608" s="7"/>
      <c r="AB1608" s="7"/>
    </row>
    <row r="1609" spans="1:28" x14ac:dyDescent="0.2">
      <c r="A1609" s="7"/>
      <c r="B1609" s="7"/>
      <c r="C1609" s="7"/>
      <c r="D1609" s="7"/>
      <c r="E1609" s="7"/>
      <c r="F1609" s="7"/>
      <c r="G1609" s="7"/>
      <c r="H1609" s="7"/>
      <c r="I1609" s="7"/>
      <c r="J1609" s="7"/>
      <c r="K1609" s="7"/>
      <c r="L1609" s="7"/>
      <c r="M1609" s="7"/>
      <c r="N1609" s="7"/>
      <c r="O1609" s="7"/>
      <c r="P1609" s="7"/>
      <c r="Q1609" s="7"/>
      <c r="R1609" s="7"/>
      <c r="S1609" s="7"/>
      <c r="T1609" s="7"/>
      <c r="U1609" s="7"/>
      <c r="V1609" s="7"/>
      <c r="W1609" s="7"/>
      <c r="X1609" s="7"/>
      <c r="Y1609" s="7"/>
      <c r="Z1609" s="7"/>
      <c r="AA1609" s="7"/>
      <c r="AB1609" s="7"/>
    </row>
    <row r="1610" spans="1:28" x14ac:dyDescent="0.2">
      <c r="A1610" s="7"/>
      <c r="B1610" s="7"/>
      <c r="C1610" s="7"/>
      <c r="D1610" s="7"/>
      <c r="E1610" s="7"/>
      <c r="F1610" s="7"/>
      <c r="G1610" s="7"/>
      <c r="H1610" s="7"/>
      <c r="I1610" s="7"/>
      <c r="J1610" s="7"/>
      <c r="K1610" s="7"/>
      <c r="L1610" s="7"/>
      <c r="M1610" s="7"/>
      <c r="N1610" s="7"/>
      <c r="O1610" s="7"/>
      <c r="P1610" s="7"/>
      <c r="Q1610" s="7"/>
      <c r="R1610" s="7"/>
      <c r="S1610" s="7"/>
      <c r="T1610" s="7"/>
      <c r="U1610" s="7"/>
      <c r="V1610" s="7"/>
      <c r="W1610" s="7"/>
      <c r="X1610" s="7"/>
      <c r="Y1610" s="7"/>
      <c r="Z1610" s="7"/>
      <c r="AA1610" s="7"/>
      <c r="AB1610" s="7"/>
    </row>
    <row r="1611" spans="1:28" x14ac:dyDescent="0.2">
      <c r="A1611" s="7"/>
      <c r="B1611" s="7"/>
      <c r="C1611" s="7"/>
      <c r="D1611" s="7"/>
      <c r="E1611" s="7"/>
      <c r="F1611" s="7"/>
      <c r="G1611" s="7"/>
      <c r="H1611" s="7"/>
      <c r="I1611" s="7"/>
      <c r="J1611" s="7"/>
      <c r="K1611" s="7"/>
      <c r="L1611" s="7"/>
      <c r="M1611" s="7"/>
      <c r="N1611" s="7"/>
      <c r="O1611" s="7"/>
      <c r="P1611" s="7"/>
      <c r="Q1611" s="7"/>
      <c r="R1611" s="7"/>
      <c r="S1611" s="7"/>
      <c r="T1611" s="7"/>
      <c r="U1611" s="7"/>
      <c r="V1611" s="7"/>
      <c r="W1611" s="7"/>
      <c r="X1611" s="7"/>
      <c r="Y1611" s="7"/>
      <c r="Z1611" s="7"/>
      <c r="AA1611" s="7"/>
      <c r="AB1611" s="7"/>
    </row>
    <row r="1612" spans="1:28" x14ac:dyDescent="0.2">
      <c r="A1612" s="7"/>
      <c r="B1612" s="7"/>
      <c r="C1612" s="7"/>
      <c r="D1612" s="7"/>
      <c r="E1612" s="7"/>
      <c r="F1612" s="7"/>
      <c r="G1612" s="7"/>
      <c r="H1612" s="7"/>
      <c r="I1612" s="7"/>
      <c r="J1612" s="7"/>
      <c r="K1612" s="7"/>
      <c r="L1612" s="7"/>
      <c r="M1612" s="7"/>
      <c r="N1612" s="7"/>
      <c r="O1612" s="7"/>
      <c r="P1612" s="7"/>
      <c r="Q1612" s="7"/>
      <c r="R1612" s="7"/>
      <c r="S1612" s="7"/>
      <c r="T1612" s="7"/>
      <c r="U1612" s="7"/>
      <c r="V1612" s="7"/>
      <c r="W1612" s="7"/>
      <c r="X1612" s="7"/>
      <c r="Y1612" s="7"/>
      <c r="Z1612" s="7"/>
      <c r="AA1612" s="7"/>
      <c r="AB1612" s="7"/>
    </row>
    <row r="1613" spans="1:28" x14ac:dyDescent="0.2">
      <c r="A1613" s="7"/>
      <c r="B1613" s="7"/>
      <c r="C1613" s="7"/>
      <c r="D1613" s="7"/>
      <c r="E1613" s="7"/>
      <c r="F1613" s="7"/>
      <c r="G1613" s="7"/>
      <c r="H1613" s="7"/>
      <c r="I1613" s="7"/>
      <c r="J1613" s="7"/>
      <c r="K1613" s="7"/>
      <c r="L1613" s="7"/>
      <c r="M1613" s="7"/>
      <c r="N1613" s="7"/>
      <c r="O1613" s="7"/>
      <c r="P1613" s="7"/>
      <c r="Q1613" s="7"/>
      <c r="R1613" s="7"/>
      <c r="S1613" s="7"/>
      <c r="T1613" s="7"/>
      <c r="U1613" s="7"/>
      <c r="V1613" s="7"/>
      <c r="W1613" s="7"/>
      <c r="X1613" s="7"/>
      <c r="Y1613" s="7"/>
      <c r="Z1613" s="7"/>
      <c r="AA1613" s="7"/>
      <c r="AB1613" s="7"/>
    </row>
    <row r="1614" spans="1:28" x14ac:dyDescent="0.2">
      <c r="A1614" s="7"/>
      <c r="B1614" s="7"/>
      <c r="C1614" s="7"/>
      <c r="D1614" s="7"/>
      <c r="E1614" s="7"/>
      <c r="F1614" s="7"/>
      <c r="G1614" s="7"/>
      <c r="H1614" s="7"/>
      <c r="I1614" s="7"/>
      <c r="J1614" s="7"/>
      <c r="K1614" s="7"/>
      <c r="L1614" s="7"/>
      <c r="M1614" s="7"/>
      <c r="N1614" s="7"/>
      <c r="O1614" s="7"/>
      <c r="P1614" s="7"/>
      <c r="Q1614" s="7"/>
      <c r="R1614" s="7"/>
      <c r="S1614" s="7"/>
      <c r="T1614" s="7"/>
      <c r="U1614" s="7"/>
      <c r="V1614" s="7"/>
      <c r="W1614" s="7"/>
      <c r="X1614" s="7"/>
      <c r="Y1614" s="7"/>
      <c r="Z1614" s="7"/>
      <c r="AA1614" s="7"/>
      <c r="AB1614" s="7"/>
    </row>
    <row r="1615" spans="1:28" x14ac:dyDescent="0.2">
      <c r="A1615" s="7"/>
      <c r="B1615" s="7"/>
      <c r="C1615" s="7"/>
      <c r="D1615" s="7"/>
      <c r="E1615" s="7"/>
      <c r="F1615" s="7"/>
      <c r="G1615" s="7"/>
      <c r="H1615" s="7"/>
      <c r="I1615" s="7"/>
      <c r="J1615" s="7"/>
      <c r="K1615" s="7"/>
      <c r="L1615" s="7"/>
      <c r="M1615" s="7"/>
      <c r="N1615" s="7"/>
      <c r="O1615" s="7"/>
      <c r="P1615" s="7"/>
      <c r="Q1615" s="7"/>
      <c r="R1615" s="7"/>
      <c r="S1615" s="7"/>
      <c r="T1615" s="7"/>
      <c r="U1615" s="7"/>
      <c r="V1615" s="7"/>
      <c r="W1615" s="7"/>
      <c r="X1615" s="7"/>
      <c r="Y1615" s="7"/>
      <c r="Z1615" s="7"/>
      <c r="AA1615" s="7"/>
      <c r="AB1615" s="7"/>
    </row>
    <row r="1616" spans="1:28" x14ac:dyDescent="0.2">
      <c r="A1616" s="7"/>
      <c r="B1616" s="7"/>
      <c r="C1616" s="7"/>
      <c r="D1616" s="7"/>
      <c r="E1616" s="7"/>
      <c r="F1616" s="7"/>
      <c r="G1616" s="7"/>
      <c r="H1616" s="7"/>
      <c r="I1616" s="7"/>
      <c r="J1616" s="7"/>
      <c r="K1616" s="7"/>
      <c r="L1616" s="7"/>
      <c r="M1616" s="7"/>
      <c r="N1616" s="7"/>
      <c r="O1616" s="7"/>
      <c r="P1616" s="7"/>
      <c r="Q1616" s="7"/>
      <c r="R1616" s="7"/>
      <c r="S1616" s="7"/>
      <c r="T1616" s="7"/>
      <c r="U1616" s="7"/>
      <c r="V1616" s="7"/>
      <c r="W1616" s="7"/>
      <c r="X1616" s="7"/>
      <c r="Y1616" s="7"/>
      <c r="Z1616" s="7"/>
      <c r="AA1616" s="7"/>
      <c r="AB1616" s="7"/>
    </row>
    <row r="1617" spans="1:28" x14ac:dyDescent="0.2">
      <c r="A1617" s="7"/>
      <c r="B1617" s="7"/>
      <c r="C1617" s="7"/>
      <c r="D1617" s="7"/>
      <c r="E1617" s="7"/>
      <c r="F1617" s="7"/>
      <c r="G1617" s="7"/>
      <c r="H1617" s="7"/>
      <c r="I1617" s="7"/>
      <c r="J1617" s="7"/>
      <c r="K1617" s="7"/>
      <c r="L1617" s="7"/>
      <c r="M1617" s="7"/>
      <c r="N1617" s="7"/>
      <c r="O1617" s="7"/>
      <c r="P1617" s="7"/>
      <c r="Q1617" s="7"/>
      <c r="R1617" s="7"/>
      <c r="S1617" s="7"/>
      <c r="T1617" s="7"/>
      <c r="U1617" s="7"/>
      <c r="V1617" s="7"/>
      <c r="W1617" s="7"/>
      <c r="X1617" s="7"/>
      <c r="Y1617" s="7"/>
      <c r="Z1617" s="7"/>
      <c r="AA1617" s="7"/>
      <c r="AB1617" s="7"/>
    </row>
    <row r="1618" spans="1:28" x14ac:dyDescent="0.2">
      <c r="A1618" s="7"/>
      <c r="B1618" s="7"/>
      <c r="C1618" s="7"/>
      <c r="D1618" s="7"/>
      <c r="E1618" s="7"/>
      <c r="F1618" s="7"/>
      <c r="G1618" s="7"/>
      <c r="H1618" s="7"/>
      <c r="I1618" s="7"/>
      <c r="J1618" s="7"/>
      <c r="K1618" s="7"/>
      <c r="L1618" s="7"/>
      <c r="M1618" s="7"/>
      <c r="N1618" s="7"/>
      <c r="O1618" s="7"/>
      <c r="P1618" s="7"/>
      <c r="Q1618" s="7"/>
      <c r="R1618" s="7"/>
      <c r="S1618" s="7"/>
      <c r="T1618" s="7"/>
      <c r="U1618" s="7"/>
      <c r="V1618" s="7"/>
      <c r="W1618" s="7"/>
      <c r="X1618" s="7"/>
      <c r="Y1618" s="7"/>
      <c r="Z1618" s="7"/>
      <c r="AA1618" s="7"/>
      <c r="AB1618" s="7"/>
    </row>
    <row r="1619" spans="1:28" x14ac:dyDescent="0.2">
      <c r="A1619" s="7"/>
      <c r="B1619" s="7"/>
      <c r="C1619" s="7"/>
      <c r="D1619" s="7"/>
      <c r="E1619" s="7"/>
      <c r="F1619" s="7"/>
      <c r="G1619" s="7"/>
      <c r="H1619" s="7"/>
      <c r="I1619" s="7"/>
      <c r="J1619" s="7"/>
      <c r="K1619" s="7"/>
      <c r="L1619" s="7"/>
      <c r="M1619" s="7"/>
      <c r="N1619" s="7"/>
      <c r="O1619" s="7"/>
      <c r="P1619" s="7"/>
      <c r="Q1619" s="7"/>
      <c r="R1619" s="7"/>
      <c r="S1619" s="7"/>
      <c r="T1619" s="7"/>
      <c r="U1619" s="7"/>
      <c r="V1619" s="7"/>
      <c r="W1619" s="7"/>
      <c r="X1619" s="7"/>
      <c r="Y1619" s="7"/>
      <c r="Z1619" s="7"/>
      <c r="AA1619" s="7"/>
      <c r="AB1619" s="7"/>
    </row>
    <row r="1620" spans="1:28" x14ac:dyDescent="0.2">
      <c r="A1620" s="7"/>
      <c r="B1620" s="7"/>
      <c r="C1620" s="7"/>
      <c r="D1620" s="7"/>
      <c r="E1620" s="7"/>
      <c r="F1620" s="7"/>
      <c r="G1620" s="7"/>
      <c r="H1620" s="7"/>
      <c r="I1620" s="7"/>
      <c r="J1620" s="7"/>
      <c r="K1620" s="7"/>
      <c r="L1620" s="7"/>
      <c r="M1620" s="7"/>
      <c r="N1620" s="7"/>
      <c r="O1620" s="7"/>
      <c r="P1620" s="7"/>
      <c r="Q1620" s="7"/>
      <c r="R1620" s="7"/>
      <c r="S1620" s="7"/>
      <c r="T1620" s="7"/>
      <c r="U1620" s="7"/>
      <c r="V1620" s="7"/>
      <c r="W1620" s="7"/>
      <c r="X1620" s="7"/>
      <c r="Y1620" s="7"/>
      <c r="Z1620" s="7"/>
      <c r="AA1620" s="7"/>
      <c r="AB1620" s="7"/>
    </row>
    <row r="1621" spans="1:28" x14ac:dyDescent="0.2">
      <c r="A1621" s="7"/>
      <c r="B1621" s="7"/>
      <c r="C1621" s="7"/>
      <c r="D1621" s="7"/>
      <c r="E1621" s="7"/>
      <c r="F1621" s="7"/>
      <c r="G1621" s="7"/>
      <c r="H1621" s="7"/>
      <c r="I1621" s="7"/>
      <c r="J1621" s="7"/>
      <c r="K1621" s="7"/>
      <c r="L1621" s="7"/>
      <c r="M1621" s="7"/>
      <c r="N1621" s="7"/>
      <c r="O1621" s="7"/>
      <c r="P1621" s="7"/>
      <c r="Q1621" s="7"/>
      <c r="R1621" s="7"/>
      <c r="S1621" s="7"/>
      <c r="T1621" s="7"/>
      <c r="U1621" s="7"/>
      <c r="V1621" s="7"/>
      <c r="W1621" s="7"/>
      <c r="X1621" s="7"/>
      <c r="Y1621" s="7"/>
      <c r="Z1621" s="7"/>
      <c r="AA1621" s="7"/>
      <c r="AB1621" s="7"/>
    </row>
    <row r="1622" spans="1:28" x14ac:dyDescent="0.2">
      <c r="A1622" s="7"/>
      <c r="B1622" s="7"/>
      <c r="C1622" s="7"/>
      <c r="D1622" s="7"/>
      <c r="E1622" s="7"/>
      <c r="F1622" s="7"/>
      <c r="G1622" s="7"/>
      <c r="H1622" s="7"/>
      <c r="I1622" s="7"/>
      <c r="J1622" s="7"/>
      <c r="K1622" s="7"/>
      <c r="L1622" s="7"/>
      <c r="M1622" s="7"/>
      <c r="N1622" s="7"/>
      <c r="O1622" s="7"/>
      <c r="P1622" s="7"/>
      <c r="Q1622" s="7"/>
      <c r="R1622" s="7"/>
      <c r="S1622" s="7"/>
      <c r="T1622" s="7"/>
      <c r="U1622" s="7"/>
      <c r="V1622" s="7"/>
      <c r="W1622" s="7"/>
      <c r="X1622" s="7"/>
      <c r="Y1622" s="7"/>
      <c r="Z1622" s="7"/>
      <c r="AA1622" s="7"/>
      <c r="AB1622" s="7"/>
    </row>
    <row r="1623" spans="1:28" x14ac:dyDescent="0.2">
      <c r="A1623" s="7"/>
      <c r="B1623" s="7"/>
      <c r="C1623" s="7"/>
      <c r="D1623" s="7"/>
      <c r="E1623" s="7"/>
      <c r="F1623" s="7"/>
      <c r="G1623" s="7"/>
      <c r="H1623" s="7"/>
      <c r="I1623" s="7"/>
      <c r="J1623" s="7"/>
      <c r="K1623" s="7"/>
      <c r="L1623" s="7"/>
      <c r="M1623" s="7"/>
      <c r="N1623" s="7"/>
      <c r="O1623" s="7"/>
      <c r="P1623" s="7"/>
      <c r="Q1623" s="7"/>
      <c r="R1623" s="7"/>
      <c r="S1623" s="7"/>
      <c r="T1623" s="7"/>
      <c r="U1623" s="7"/>
      <c r="V1623" s="7"/>
      <c r="W1623" s="7"/>
      <c r="X1623" s="7"/>
      <c r="Y1623" s="7"/>
      <c r="Z1623" s="7"/>
      <c r="AA1623" s="7"/>
      <c r="AB1623" s="7"/>
    </row>
    <row r="1624" spans="1:28" x14ac:dyDescent="0.2">
      <c r="A1624" s="7"/>
      <c r="B1624" s="7"/>
      <c r="C1624" s="7"/>
      <c r="D1624" s="7"/>
      <c r="E1624" s="7"/>
      <c r="F1624" s="7"/>
      <c r="G1624" s="7"/>
      <c r="H1624" s="7"/>
      <c r="I1624" s="7"/>
      <c r="J1624" s="7"/>
      <c r="K1624" s="7"/>
      <c r="L1624" s="7"/>
      <c r="M1624" s="7"/>
      <c r="N1624" s="7"/>
      <c r="O1624" s="7"/>
      <c r="P1624" s="7"/>
      <c r="Q1624" s="7"/>
      <c r="R1624" s="7"/>
      <c r="S1624" s="7"/>
      <c r="T1624" s="7"/>
      <c r="U1624" s="7"/>
      <c r="V1624" s="7"/>
      <c r="W1624" s="7"/>
      <c r="X1624" s="7"/>
      <c r="Y1624" s="7"/>
      <c r="Z1624" s="7"/>
      <c r="AA1624" s="7"/>
      <c r="AB1624" s="7"/>
    </row>
    <row r="1625" spans="1:28" x14ac:dyDescent="0.2">
      <c r="A1625" s="7"/>
      <c r="B1625" s="7"/>
      <c r="C1625" s="7"/>
      <c r="D1625" s="7"/>
      <c r="E1625" s="7"/>
      <c r="F1625" s="7"/>
      <c r="G1625" s="7"/>
      <c r="H1625" s="7"/>
      <c r="I1625" s="7"/>
      <c r="J1625" s="7"/>
      <c r="K1625" s="7"/>
      <c r="L1625" s="7"/>
      <c r="M1625" s="7"/>
      <c r="N1625" s="7"/>
      <c r="O1625" s="7"/>
      <c r="P1625" s="7"/>
      <c r="Q1625" s="7"/>
      <c r="R1625" s="7"/>
      <c r="S1625" s="7"/>
      <c r="T1625" s="7"/>
      <c r="U1625" s="7"/>
      <c r="V1625" s="7"/>
      <c r="W1625" s="7"/>
      <c r="X1625" s="7"/>
      <c r="Y1625" s="7"/>
      <c r="Z1625" s="7"/>
      <c r="AA1625" s="7"/>
      <c r="AB1625" s="7"/>
    </row>
    <row r="1626" spans="1:28" x14ac:dyDescent="0.2">
      <c r="A1626" s="7"/>
      <c r="B1626" s="7"/>
      <c r="C1626" s="7"/>
      <c r="D1626" s="7"/>
      <c r="E1626" s="7"/>
      <c r="F1626" s="7"/>
      <c r="G1626" s="7"/>
      <c r="H1626" s="7"/>
      <c r="I1626" s="7"/>
      <c r="J1626" s="7"/>
      <c r="K1626" s="7"/>
      <c r="L1626" s="7"/>
      <c r="M1626" s="7"/>
      <c r="N1626" s="7"/>
      <c r="O1626" s="7"/>
      <c r="P1626" s="7"/>
      <c r="Q1626" s="7"/>
      <c r="R1626" s="7"/>
      <c r="S1626" s="7"/>
      <c r="T1626" s="7"/>
      <c r="U1626" s="7"/>
      <c r="V1626" s="7"/>
      <c r="W1626" s="7"/>
      <c r="X1626" s="7"/>
      <c r="Y1626" s="7"/>
      <c r="Z1626" s="7"/>
      <c r="AA1626" s="7"/>
      <c r="AB1626" s="7"/>
    </row>
    <row r="1627" spans="1:28" x14ac:dyDescent="0.2">
      <c r="A1627" s="7"/>
      <c r="B1627" s="7"/>
      <c r="C1627" s="7"/>
      <c r="D1627" s="7"/>
      <c r="E1627" s="7"/>
      <c r="F1627" s="7"/>
      <c r="G1627" s="7"/>
      <c r="H1627" s="7"/>
      <c r="I1627" s="7"/>
      <c r="J1627" s="7"/>
      <c r="K1627" s="7"/>
      <c r="L1627" s="7"/>
      <c r="M1627" s="7"/>
      <c r="N1627" s="7"/>
      <c r="O1627" s="7"/>
      <c r="P1627" s="7"/>
      <c r="Q1627" s="7"/>
      <c r="R1627" s="7"/>
      <c r="S1627" s="7"/>
      <c r="T1627" s="7"/>
      <c r="U1627" s="7"/>
      <c r="V1627" s="7"/>
      <c r="W1627" s="7"/>
      <c r="X1627" s="7"/>
      <c r="Y1627" s="7"/>
      <c r="Z1627" s="7"/>
      <c r="AA1627" s="7"/>
      <c r="AB1627" s="7"/>
    </row>
    <row r="1628" spans="1:28" x14ac:dyDescent="0.2">
      <c r="A1628" s="7"/>
      <c r="B1628" s="7"/>
      <c r="C1628" s="7"/>
      <c r="D1628" s="7"/>
      <c r="E1628" s="7"/>
      <c r="F1628" s="7"/>
      <c r="G1628" s="7"/>
      <c r="H1628" s="7"/>
      <c r="I1628" s="7"/>
      <c r="J1628" s="7"/>
      <c r="K1628" s="7"/>
      <c r="L1628" s="7"/>
      <c r="M1628" s="7"/>
      <c r="N1628" s="7"/>
      <c r="O1628" s="7"/>
      <c r="P1628" s="7"/>
      <c r="Q1628" s="7"/>
      <c r="R1628" s="7"/>
      <c r="S1628" s="7"/>
      <c r="T1628" s="7"/>
      <c r="U1628" s="7"/>
      <c r="V1628" s="7"/>
      <c r="W1628" s="7"/>
      <c r="X1628" s="7"/>
      <c r="Y1628" s="7"/>
      <c r="Z1628" s="7"/>
      <c r="AA1628" s="7"/>
      <c r="AB1628" s="7"/>
    </row>
    <row r="1629" spans="1:28" x14ac:dyDescent="0.2">
      <c r="A1629" s="7"/>
      <c r="B1629" s="7"/>
      <c r="C1629" s="7"/>
      <c r="D1629" s="7"/>
      <c r="E1629" s="7"/>
      <c r="F1629" s="7"/>
      <c r="G1629" s="7"/>
      <c r="H1629" s="7"/>
      <c r="I1629" s="7"/>
      <c r="J1629" s="7"/>
      <c r="K1629" s="7"/>
      <c r="L1629" s="7"/>
      <c r="M1629" s="7"/>
      <c r="N1629" s="7"/>
      <c r="O1629" s="7"/>
      <c r="P1629" s="7"/>
      <c r="Q1629" s="7"/>
      <c r="R1629" s="7"/>
      <c r="S1629" s="7"/>
      <c r="T1629" s="7"/>
      <c r="U1629" s="7"/>
      <c r="V1629" s="7"/>
      <c r="W1629" s="7"/>
      <c r="X1629" s="7"/>
      <c r="Y1629" s="7"/>
      <c r="Z1629" s="7"/>
      <c r="AA1629" s="7"/>
      <c r="AB1629" s="7"/>
    </row>
    <row r="1630" spans="1:28" x14ac:dyDescent="0.2">
      <c r="A1630" s="7"/>
      <c r="B1630" s="7"/>
      <c r="C1630" s="7"/>
      <c r="D1630" s="7"/>
      <c r="E1630" s="7"/>
      <c r="F1630" s="7"/>
      <c r="G1630" s="7"/>
      <c r="H1630" s="7"/>
      <c r="I1630" s="7"/>
      <c r="J1630" s="7"/>
      <c r="K1630" s="7"/>
      <c r="L1630" s="7"/>
      <c r="M1630" s="7"/>
      <c r="N1630" s="7"/>
      <c r="O1630" s="7"/>
      <c r="P1630" s="7"/>
      <c r="Q1630" s="7"/>
      <c r="R1630" s="7"/>
      <c r="S1630" s="7"/>
      <c r="T1630" s="7"/>
      <c r="U1630" s="7"/>
      <c r="V1630" s="7"/>
      <c r="W1630" s="7"/>
      <c r="X1630" s="7"/>
      <c r="Y1630" s="7"/>
      <c r="Z1630" s="7"/>
      <c r="AA1630" s="7"/>
      <c r="AB1630" s="7"/>
    </row>
    <row r="1631" spans="1:28" x14ac:dyDescent="0.2">
      <c r="A1631" s="7"/>
      <c r="B1631" s="7"/>
      <c r="C1631" s="7"/>
      <c r="D1631" s="7"/>
      <c r="E1631" s="7"/>
      <c r="F1631" s="7"/>
      <c r="G1631" s="7"/>
      <c r="H1631" s="7"/>
      <c r="I1631" s="7"/>
      <c r="J1631" s="7"/>
      <c r="K1631" s="7"/>
      <c r="L1631" s="7"/>
      <c r="M1631" s="7"/>
      <c r="N1631" s="7"/>
      <c r="O1631" s="7"/>
      <c r="P1631" s="7"/>
      <c r="Q1631" s="7"/>
      <c r="R1631" s="7"/>
      <c r="S1631" s="7"/>
      <c r="T1631" s="7"/>
      <c r="U1631" s="7"/>
      <c r="V1631" s="7"/>
      <c r="W1631" s="7"/>
      <c r="X1631" s="7"/>
      <c r="Y1631" s="7"/>
      <c r="Z1631" s="7"/>
      <c r="AA1631" s="7"/>
      <c r="AB1631" s="7"/>
    </row>
    <row r="1632" spans="1:28" x14ac:dyDescent="0.2">
      <c r="A1632" s="7"/>
      <c r="B1632" s="7"/>
      <c r="C1632" s="7"/>
      <c r="D1632" s="7"/>
      <c r="E1632" s="7"/>
      <c r="F1632" s="7"/>
      <c r="G1632" s="7"/>
      <c r="H1632" s="7"/>
      <c r="I1632" s="7"/>
      <c r="J1632" s="7"/>
      <c r="K1632" s="7"/>
      <c r="L1632" s="7"/>
      <c r="M1632" s="7"/>
      <c r="N1632" s="7"/>
      <c r="O1632" s="7"/>
      <c r="P1632" s="7"/>
      <c r="Q1632" s="7"/>
      <c r="R1632" s="7"/>
      <c r="S1632" s="7"/>
      <c r="T1632" s="7"/>
      <c r="U1632" s="7"/>
      <c r="V1632" s="7"/>
      <c r="W1632" s="7"/>
      <c r="X1632" s="7"/>
      <c r="Y1632" s="7"/>
      <c r="Z1632" s="7"/>
      <c r="AA1632" s="7"/>
      <c r="AB1632" s="7"/>
    </row>
    <row r="1633" spans="1:28" x14ac:dyDescent="0.2">
      <c r="A1633" s="7"/>
      <c r="B1633" s="7"/>
      <c r="C1633" s="7"/>
      <c r="D1633" s="7"/>
      <c r="E1633" s="7"/>
      <c r="F1633" s="7"/>
      <c r="G1633" s="7"/>
      <c r="H1633" s="7"/>
      <c r="I1633" s="7"/>
      <c r="J1633" s="7"/>
      <c r="K1633" s="7"/>
      <c r="L1633" s="7"/>
      <c r="M1633" s="7"/>
      <c r="N1633" s="7"/>
      <c r="O1633" s="7"/>
      <c r="P1633" s="7"/>
      <c r="Q1633" s="7"/>
      <c r="R1633" s="7"/>
      <c r="S1633" s="7"/>
      <c r="T1633" s="7"/>
      <c r="U1633" s="7"/>
      <c r="V1633" s="7"/>
      <c r="W1633" s="7"/>
      <c r="X1633" s="7"/>
      <c r="Y1633" s="7"/>
      <c r="Z1633" s="7"/>
      <c r="AA1633" s="7"/>
      <c r="AB1633" s="7"/>
    </row>
    <row r="1634" spans="1:28" x14ac:dyDescent="0.2">
      <c r="A1634" s="7"/>
      <c r="B1634" s="7"/>
      <c r="C1634" s="7"/>
      <c r="D1634" s="7"/>
      <c r="E1634" s="7"/>
      <c r="F1634" s="7"/>
      <c r="G1634" s="7"/>
      <c r="H1634" s="7"/>
      <c r="I1634" s="7"/>
      <c r="J1634" s="7"/>
      <c r="K1634" s="7"/>
      <c r="L1634" s="7"/>
      <c r="M1634" s="7"/>
      <c r="N1634" s="7"/>
      <c r="O1634" s="7"/>
      <c r="P1634" s="7"/>
      <c r="Q1634" s="7"/>
      <c r="R1634" s="7"/>
      <c r="S1634" s="7"/>
      <c r="T1634" s="7"/>
      <c r="U1634" s="7"/>
      <c r="V1634" s="7"/>
      <c r="W1634" s="7"/>
      <c r="X1634" s="7"/>
      <c r="Y1634" s="7"/>
      <c r="Z1634" s="7"/>
      <c r="AA1634" s="7"/>
      <c r="AB1634" s="7"/>
    </row>
    <row r="1635" spans="1:28" x14ac:dyDescent="0.2">
      <c r="A1635" s="7"/>
      <c r="B1635" s="7"/>
      <c r="C1635" s="7"/>
      <c r="D1635" s="7"/>
      <c r="E1635" s="7"/>
      <c r="F1635" s="7"/>
      <c r="G1635" s="7"/>
      <c r="H1635" s="7"/>
      <c r="I1635" s="7"/>
      <c r="J1635" s="7"/>
      <c r="K1635" s="7"/>
      <c r="L1635" s="7"/>
      <c r="M1635" s="7"/>
      <c r="N1635" s="7"/>
      <c r="O1635" s="7"/>
      <c r="P1635" s="7"/>
      <c r="Q1635" s="7"/>
      <c r="R1635" s="7"/>
      <c r="S1635" s="7"/>
      <c r="T1635" s="7"/>
      <c r="U1635" s="7"/>
      <c r="V1635" s="7"/>
      <c r="W1635" s="7"/>
      <c r="X1635" s="7"/>
      <c r="Y1635" s="7"/>
      <c r="Z1635" s="7"/>
      <c r="AA1635" s="7"/>
      <c r="AB1635" s="7"/>
    </row>
    <row r="1636" spans="1:28" x14ac:dyDescent="0.2">
      <c r="A1636" s="7"/>
      <c r="B1636" s="7"/>
      <c r="C1636" s="7"/>
      <c r="D1636" s="7"/>
      <c r="E1636" s="7"/>
      <c r="F1636" s="7"/>
      <c r="G1636" s="7"/>
      <c r="H1636" s="7"/>
      <c r="I1636" s="7"/>
      <c r="J1636" s="7"/>
      <c r="K1636" s="7"/>
      <c r="L1636" s="7"/>
      <c r="M1636" s="7"/>
      <c r="N1636" s="7"/>
      <c r="O1636" s="7"/>
      <c r="P1636" s="7"/>
      <c r="Q1636" s="7"/>
      <c r="R1636" s="7"/>
      <c r="S1636" s="7"/>
      <c r="T1636" s="7"/>
      <c r="U1636" s="7"/>
      <c r="V1636" s="7"/>
      <c r="W1636" s="7"/>
      <c r="X1636" s="7"/>
      <c r="Y1636" s="7"/>
      <c r="Z1636" s="7"/>
      <c r="AA1636" s="7"/>
      <c r="AB1636" s="7"/>
    </row>
    <row r="1637" spans="1:28" x14ac:dyDescent="0.2">
      <c r="A1637" s="7"/>
      <c r="B1637" s="7"/>
      <c r="C1637" s="7"/>
      <c r="D1637" s="7"/>
      <c r="E1637" s="7"/>
      <c r="F1637" s="7"/>
      <c r="G1637" s="7"/>
      <c r="H1637" s="7"/>
      <c r="I1637" s="7"/>
      <c r="J1637" s="7"/>
      <c r="K1637" s="7"/>
      <c r="L1637" s="7"/>
      <c r="M1637" s="7"/>
      <c r="N1637" s="7"/>
      <c r="O1637" s="7"/>
      <c r="P1637" s="7"/>
      <c r="Q1637" s="7"/>
      <c r="R1637" s="7"/>
      <c r="S1637" s="7"/>
      <c r="T1637" s="7"/>
      <c r="U1637" s="7"/>
      <c r="V1637" s="7"/>
      <c r="W1637" s="7"/>
      <c r="X1637" s="7"/>
      <c r="Y1637" s="7"/>
      <c r="Z1637" s="7"/>
      <c r="AA1637" s="7"/>
      <c r="AB1637" s="7"/>
    </row>
    <row r="1638" spans="1:28" x14ac:dyDescent="0.2">
      <c r="A1638" s="7"/>
      <c r="B1638" s="7"/>
      <c r="C1638" s="7"/>
      <c r="D1638" s="7"/>
      <c r="E1638" s="7"/>
      <c r="F1638" s="7"/>
      <c r="G1638" s="7"/>
      <c r="H1638" s="7"/>
      <c r="I1638" s="7"/>
      <c r="J1638" s="7"/>
      <c r="K1638" s="7"/>
      <c r="L1638" s="7"/>
      <c r="M1638" s="7"/>
      <c r="N1638" s="7"/>
      <c r="O1638" s="7"/>
      <c r="P1638" s="7"/>
      <c r="Q1638" s="7"/>
      <c r="R1638" s="7"/>
      <c r="S1638" s="7"/>
      <c r="T1638" s="7"/>
      <c r="U1638" s="7"/>
      <c r="V1638" s="7"/>
      <c r="W1638" s="7"/>
      <c r="X1638" s="7"/>
      <c r="Y1638" s="7"/>
      <c r="Z1638" s="7"/>
      <c r="AA1638" s="7"/>
      <c r="AB1638" s="7"/>
    </row>
    <row r="1639" spans="1:28" x14ac:dyDescent="0.2">
      <c r="A1639" s="7"/>
      <c r="B1639" s="7"/>
      <c r="C1639" s="7"/>
      <c r="D1639" s="7"/>
      <c r="E1639" s="7"/>
      <c r="F1639" s="7"/>
      <c r="G1639" s="7"/>
      <c r="H1639" s="7"/>
      <c r="I1639" s="7"/>
      <c r="J1639" s="7"/>
      <c r="K1639" s="7"/>
      <c r="L1639" s="7"/>
      <c r="M1639" s="7"/>
      <c r="N1639" s="7"/>
      <c r="O1639" s="7"/>
      <c r="P1639" s="7"/>
      <c r="Q1639" s="7"/>
      <c r="R1639" s="7"/>
      <c r="S1639" s="7"/>
      <c r="T1639" s="7"/>
      <c r="U1639" s="7"/>
      <c r="V1639" s="7"/>
      <c r="W1639" s="7"/>
      <c r="X1639" s="7"/>
      <c r="Y1639" s="7"/>
      <c r="Z1639" s="7"/>
      <c r="AA1639" s="7"/>
      <c r="AB1639" s="7"/>
    </row>
    <row r="1640" spans="1:28" x14ac:dyDescent="0.2">
      <c r="A1640" s="7"/>
      <c r="B1640" s="7"/>
      <c r="C1640" s="7"/>
      <c r="D1640" s="7"/>
      <c r="E1640" s="7"/>
      <c r="F1640" s="7"/>
      <c r="G1640" s="7"/>
      <c r="H1640" s="7"/>
      <c r="I1640" s="7"/>
      <c r="J1640" s="7"/>
      <c r="K1640" s="7"/>
      <c r="L1640" s="7"/>
      <c r="M1640" s="7"/>
      <c r="N1640" s="7"/>
      <c r="O1640" s="7"/>
      <c r="P1640" s="7"/>
      <c r="Q1640" s="7"/>
      <c r="R1640" s="7"/>
      <c r="S1640" s="7"/>
      <c r="T1640" s="7"/>
      <c r="U1640" s="7"/>
      <c r="V1640" s="7"/>
      <c r="W1640" s="7"/>
      <c r="X1640" s="7"/>
      <c r="Y1640" s="7"/>
      <c r="Z1640" s="7"/>
      <c r="AA1640" s="7"/>
      <c r="AB1640" s="7"/>
    </row>
    <row r="1641" spans="1:28" x14ac:dyDescent="0.2">
      <c r="A1641" s="7"/>
      <c r="B1641" s="7"/>
      <c r="C1641" s="7"/>
      <c r="D1641" s="7"/>
      <c r="E1641" s="7"/>
      <c r="F1641" s="7"/>
      <c r="G1641" s="7"/>
      <c r="H1641" s="7"/>
      <c r="I1641" s="7"/>
      <c r="J1641" s="7"/>
      <c r="K1641" s="7"/>
      <c r="L1641" s="7"/>
      <c r="M1641" s="7"/>
      <c r="N1641" s="7"/>
      <c r="O1641" s="7"/>
      <c r="P1641" s="7"/>
      <c r="Q1641" s="7"/>
      <c r="R1641" s="7"/>
      <c r="S1641" s="7"/>
      <c r="T1641" s="7"/>
      <c r="U1641" s="7"/>
      <c r="V1641" s="7"/>
      <c r="W1641" s="7"/>
      <c r="X1641" s="7"/>
      <c r="Y1641" s="7"/>
      <c r="Z1641" s="7"/>
      <c r="AA1641" s="7"/>
      <c r="AB1641" s="7"/>
    </row>
    <row r="1642" spans="1:28" x14ac:dyDescent="0.2">
      <c r="A1642" s="7"/>
      <c r="B1642" s="7"/>
      <c r="C1642" s="7"/>
      <c r="D1642" s="7"/>
      <c r="E1642" s="7"/>
      <c r="F1642" s="7"/>
      <c r="G1642" s="7"/>
      <c r="H1642" s="7"/>
      <c r="I1642" s="7"/>
      <c r="J1642" s="7"/>
      <c r="K1642" s="7"/>
      <c r="L1642" s="7"/>
      <c r="M1642" s="7"/>
      <c r="N1642" s="7"/>
      <c r="O1642" s="7"/>
      <c r="P1642" s="7"/>
      <c r="Q1642" s="7"/>
      <c r="R1642" s="7"/>
      <c r="S1642" s="7"/>
      <c r="T1642" s="7"/>
      <c r="U1642" s="7"/>
      <c r="V1642" s="7"/>
      <c r="W1642" s="7"/>
      <c r="X1642" s="7"/>
      <c r="Y1642" s="7"/>
      <c r="Z1642" s="7"/>
      <c r="AA1642" s="7"/>
      <c r="AB1642" s="7"/>
    </row>
    <row r="1643" spans="1:28" x14ac:dyDescent="0.2">
      <c r="A1643" s="7"/>
      <c r="B1643" s="7"/>
      <c r="C1643" s="7"/>
      <c r="D1643" s="7"/>
      <c r="E1643" s="7"/>
      <c r="F1643" s="7"/>
      <c r="G1643" s="7"/>
      <c r="H1643" s="7"/>
      <c r="I1643" s="7"/>
      <c r="J1643" s="7"/>
      <c r="K1643" s="7"/>
      <c r="L1643" s="7"/>
      <c r="M1643" s="7"/>
      <c r="N1643" s="7"/>
      <c r="O1643" s="7"/>
      <c r="P1643" s="7"/>
      <c r="Q1643" s="7"/>
      <c r="R1643" s="7"/>
      <c r="S1643" s="7"/>
      <c r="T1643" s="7"/>
      <c r="U1643" s="7"/>
      <c r="V1643" s="7"/>
      <c r="W1643" s="7"/>
      <c r="X1643" s="7"/>
      <c r="Y1643" s="7"/>
      <c r="Z1643" s="7"/>
      <c r="AA1643" s="7"/>
      <c r="AB1643" s="7"/>
    </row>
    <row r="1644" spans="1:28" x14ac:dyDescent="0.2">
      <c r="A1644" s="7"/>
      <c r="B1644" s="7"/>
      <c r="C1644" s="7"/>
      <c r="D1644" s="7"/>
      <c r="E1644" s="7"/>
      <c r="F1644" s="7"/>
      <c r="G1644" s="7"/>
      <c r="H1644" s="7"/>
      <c r="I1644" s="7"/>
      <c r="J1644" s="7"/>
      <c r="K1644" s="7"/>
      <c r="L1644" s="7"/>
      <c r="M1644" s="7"/>
      <c r="N1644" s="7"/>
      <c r="O1644" s="7"/>
      <c r="P1644" s="7"/>
      <c r="Q1644" s="7"/>
      <c r="R1644" s="7"/>
      <c r="S1644" s="7"/>
      <c r="T1644" s="7"/>
      <c r="U1644" s="7"/>
      <c r="V1644" s="7"/>
      <c r="W1644" s="7"/>
      <c r="X1644" s="7"/>
      <c r="Y1644" s="7"/>
      <c r="Z1644" s="7"/>
      <c r="AA1644" s="7"/>
      <c r="AB1644" s="7"/>
    </row>
    <row r="1645" spans="1:28" x14ac:dyDescent="0.2">
      <c r="A1645" s="7"/>
      <c r="B1645" s="7"/>
      <c r="C1645" s="7"/>
      <c r="D1645" s="7"/>
      <c r="E1645" s="7"/>
      <c r="F1645" s="7"/>
      <c r="G1645" s="7"/>
      <c r="H1645" s="7"/>
      <c r="I1645" s="7"/>
      <c r="J1645" s="7"/>
      <c r="K1645" s="7"/>
      <c r="L1645" s="7"/>
      <c r="M1645" s="7"/>
      <c r="N1645" s="7"/>
      <c r="O1645" s="7"/>
      <c r="P1645" s="7"/>
      <c r="Q1645" s="7"/>
      <c r="R1645" s="7"/>
      <c r="S1645" s="7"/>
      <c r="T1645" s="7"/>
      <c r="U1645" s="7"/>
      <c r="V1645" s="7"/>
      <c r="W1645" s="7"/>
      <c r="X1645" s="7"/>
      <c r="Y1645" s="7"/>
      <c r="Z1645" s="7"/>
      <c r="AA1645" s="7"/>
      <c r="AB1645" s="7"/>
    </row>
    <row r="1646" spans="1:28" x14ac:dyDescent="0.2">
      <c r="A1646" s="7"/>
      <c r="B1646" s="7"/>
      <c r="C1646" s="7"/>
      <c r="D1646" s="7"/>
      <c r="E1646" s="7"/>
      <c r="F1646" s="7"/>
      <c r="G1646" s="7"/>
      <c r="H1646" s="7"/>
      <c r="I1646" s="7"/>
      <c r="J1646" s="7"/>
      <c r="K1646" s="7"/>
      <c r="L1646" s="7"/>
      <c r="M1646" s="7"/>
      <c r="N1646" s="7"/>
      <c r="O1646" s="7"/>
      <c r="P1646" s="7"/>
      <c r="Q1646" s="7"/>
      <c r="R1646" s="7"/>
      <c r="S1646" s="7"/>
      <c r="T1646" s="7"/>
      <c r="U1646" s="7"/>
      <c r="V1646" s="7"/>
      <c r="W1646" s="7"/>
      <c r="X1646" s="7"/>
      <c r="Y1646" s="7"/>
      <c r="Z1646" s="7"/>
      <c r="AA1646" s="7"/>
      <c r="AB1646" s="7"/>
    </row>
    <row r="1647" spans="1:28" x14ac:dyDescent="0.2">
      <c r="A1647" s="7"/>
      <c r="B1647" s="7"/>
      <c r="C1647" s="7"/>
      <c r="D1647" s="7"/>
      <c r="E1647" s="7"/>
      <c r="F1647" s="7"/>
      <c r="G1647" s="7"/>
      <c r="H1647" s="7"/>
      <c r="I1647" s="7"/>
      <c r="J1647" s="7"/>
      <c r="K1647" s="7"/>
      <c r="L1647" s="7"/>
      <c r="M1647" s="7"/>
      <c r="N1647" s="7"/>
      <c r="O1647" s="7"/>
      <c r="P1647" s="7"/>
      <c r="Q1647" s="7"/>
      <c r="R1647" s="7"/>
      <c r="S1647" s="7"/>
      <c r="T1647" s="7"/>
      <c r="U1647" s="7"/>
      <c r="V1647" s="7"/>
      <c r="W1647" s="7"/>
      <c r="X1647" s="7"/>
      <c r="Y1647" s="7"/>
      <c r="Z1647" s="7"/>
      <c r="AA1647" s="7"/>
      <c r="AB1647" s="7"/>
    </row>
    <row r="1648" spans="1:28" x14ac:dyDescent="0.2">
      <c r="A1648" s="7"/>
      <c r="B1648" s="7"/>
      <c r="C1648" s="7"/>
      <c r="D1648" s="7"/>
      <c r="E1648" s="7"/>
      <c r="F1648" s="7"/>
      <c r="G1648" s="7"/>
      <c r="H1648" s="7"/>
      <c r="I1648" s="7"/>
      <c r="J1648" s="7"/>
      <c r="K1648" s="7"/>
      <c r="L1648" s="7"/>
      <c r="M1648" s="7"/>
      <c r="N1648" s="7"/>
      <c r="O1648" s="7"/>
      <c r="P1648" s="7"/>
      <c r="Q1648" s="7"/>
      <c r="R1648" s="7"/>
      <c r="S1648" s="7"/>
      <c r="T1648" s="7"/>
      <c r="U1648" s="7"/>
      <c r="V1648" s="7"/>
      <c r="W1648" s="7"/>
      <c r="X1648" s="7"/>
      <c r="Y1648" s="7"/>
      <c r="Z1648" s="7"/>
      <c r="AA1648" s="7"/>
      <c r="AB1648" s="7"/>
    </row>
    <row r="1649" spans="1:28" x14ac:dyDescent="0.2">
      <c r="A1649" s="7"/>
      <c r="B1649" s="7"/>
      <c r="C1649" s="7"/>
      <c r="D1649" s="7"/>
      <c r="E1649" s="7"/>
      <c r="F1649" s="7"/>
      <c r="G1649" s="7"/>
      <c r="H1649" s="7"/>
      <c r="I1649" s="7"/>
      <c r="J1649" s="7"/>
      <c r="K1649" s="7"/>
      <c r="L1649" s="7"/>
      <c r="M1649" s="7"/>
      <c r="N1649" s="7"/>
      <c r="O1649" s="7"/>
      <c r="P1649" s="7"/>
      <c r="Q1649" s="7"/>
      <c r="R1649" s="7"/>
      <c r="S1649" s="7"/>
      <c r="T1649" s="7"/>
      <c r="U1649" s="7"/>
      <c r="V1649" s="7"/>
      <c r="W1649" s="7"/>
      <c r="X1649" s="7"/>
      <c r="Y1649" s="7"/>
      <c r="Z1649" s="7"/>
      <c r="AA1649" s="7"/>
      <c r="AB1649" s="7"/>
    </row>
    <row r="1650" spans="1:28" x14ac:dyDescent="0.2">
      <c r="A1650" s="7"/>
      <c r="B1650" s="7"/>
      <c r="C1650" s="7"/>
      <c r="D1650" s="7"/>
      <c r="E1650" s="7"/>
      <c r="F1650" s="7"/>
      <c r="G1650" s="7"/>
      <c r="H1650" s="7"/>
      <c r="I1650" s="7"/>
      <c r="J1650" s="7"/>
      <c r="K1650" s="7"/>
      <c r="L1650" s="7"/>
      <c r="M1650" s="7"/>
      <c r="N1650" s="7"/>
      <c r="O1650" s="7"/>
      <c r="P1650" s="7"/>
      <c r="Q1650" s="7"/>
      <c r="R1650" s="7"/>
      <c r="S1650" s="7"/>
      <c r="T1650" s="7"/>
      <c r="U1650" s="7"/>
      <c r="V1650" s="7"/>
      <c r="W1650" s="7"/>
      <c r="X1650" s="7"/>
      <c r="Y1650" s="7"/>
      <c r="Z1650" s="7"/>
      <c r="AA1650" s="7"/>
      <c r="AB1650" s="7"/>
    </row>
    <row r="1651" spans="1:28" x14ac:dyDescent="0.2">
      <c r="A1651" s="7"/>
      <c r="B1651" s="7"/>
      <c r="C1651" s="7"/>
      <c r="D1651" s="7"/>
      <c r="E1651" s="7"/>
      <c r="F1651" s="7"/>
      <c r="G1651" s="7"/>
      <c r="H1651" s="7"/>
      <c r="I1651" s="7"/>
      <c r="J1651" s="7"/>
      <c r="K1651" s="7"/>
      <c r="L1651" s="7"/>
      <c r="M1651" s="7"/>
      <c r="N1651" s="7"/>
      <c r="O1651" s="7"/>
      <c r="P1651" s="7"/>
      <c r="Q1651" s="7"/>
      <c r="R1651" s="7"/>
      <c r="S1651" s="7"/>
      <c r="T1651" s="7"/>
      <c r="U1651" s="7"/>
      <c r="V1651" s="7"/>
      <c r="W1651" s="7"/>
      <c r="X1651" s="7"/>
      <c r="Y1651" s="7"/>
      <c r="Z1651" s="7"/>
      <c r="AA1651" s="7"/>
      <c r="AB1651" s="7"/>
    </row>
    <row r="1652" spans="1:28" x14ac:dyDescent="0.2">
      <c r="A1652" s="7"/>
      <c r="B1652" s="7"/>
      <c r="C1652" s="7"/>
      <c r="D1652" s="7"/>
      <c r="E1652" s="7"/>
      <c r="F1652" s="7"/>
      <c r="G1652" s="7"/>
      <c r="H1652" s="7"/>
      <c r="I1652" s="7"/>
      <c r="J1652" s="7"/>
      <c r="K1652" s="7"/>
      <c r="L1652" s="7"/>
      <c r="M1652" s="7"/>
      <c r="N1652" s="7"/>
      <c r="O1652" s="7"/>
      <c r="P1652" s="7"/>
      <c r="Q1652" s="7"/>
      <c r="R1652" s="7"/>
      <c r="S1652" s="7"/>
      <c r="T1652" s="7"/>
      <c r="U1652" s="7"/>
      <c r="V1652" s="7"/>
      <c r="W1652" s="7"/>
      <c r="X1652" s="7"/>
      <c r="Y1652" s="7"/>
      <c r="Z1652" s="7"/>
      <c r="AA1652" s="7"/>
      <c r="AB1652" s="7"/>
    </row>
    <row r="1653" spans="1:28" x14ac:dyDescent="0.2">
      <c r="A1653" s="7"/>
      <c r="B1653" s="7"/>
      <c r="C1653" s="7"/>
      <c r="D1653" s="7"/>
      <c r="E1653" s="7"/>
      <c r="F1653" s="7"/>
      <c r="G1653" s="7"/>
      <c r="H1653" s="7"/>
      <c r="I1653" s="7"/>
      <c r="J1653" s="7"/>
      <c r="K1653" s="7"/>
      <c r="L1653" s="7"/>
      <c r="M1653" s="7"/>
      <c r="N1653" s="7"/>
      <c r="O1653" s="7"/>
      <c r="P1653" s="7"/>
      <c r="Q1653" s="7"/>
      <c r="R1653" s="7"/>
      <c r="S1653" s="7"/>
      <c r="T1653" s="7"/>
      <c r="U1653" s="7"/>
      <c r="V1653" s="7"/>
      <c r="W1653" s="7"/>
      <c r="X1653" s="7"/>
      <c r="Y1653" s="7"/>
      <c r="Z1653" s="7"/>
      <c r="AA1653" s="7"/>
      <c r="AB1653" s="7"/>
    </row>
    <row r="1654" spans="1:28" x14ac:dyDescent="0.2">
      <c r="A1654" s="7"/>
      <c r="B1654" s="7"/>
      <c r="C1654" s="7"/>
      <c r="D1654" s="7"/>
      <c r="E1654" s="7"/>
      <c r="F1654" s="7"/>
      <c r="G1654" s="7"/>
      <c r="H1654" s="7"/>
      <c r="I1654" s="7"/>
      <c r="J1654" s="7"/>
      <c r="K1654" s="7"/>
      <c r="L1654" s="7"/>
      <c r="M1654" s="7"/>
      <c r="N1654" s="7"/>
      <c r="O1654" s="7"/>
      <c r="P1654" s="7"/>
      <c r="Q1654" s="7"/>
      <c r="R1654" s="7"/>
      <c r="S1654" s="7"/>
      <c r="T1654" s="7"/>
      <c r="U1654" s="7"/>
      <c r="V1654" s="7"/>
      <c r="W1654" s="7"/>
      <c r="X1654" s="7"/>
      <c r="Y1654" s="7"/>
      <c r="Z1654" s="7"/>
      <c r="AA1654" s="7"/>
      <c r="AB1654" s="7"/>
    </row>
    <row r="1655" spans="1:28" x14ac:dyDescent="0.2">
      <c r="A1655" s="7"/>
      <c r="B1655" s="7"/>
      <c r="C1655" s="7"/>
      <c r="D1655" s="7"/>
      <c r="E1655" s="7"/>
      <c r="F1655" s="7"/>
      <c r="G1655" s="7"/>
      <c r="H1655" s="7"/>
      <c r="I1655" s="7"/>
      <c r="J1655" s="7"/>
      <c r="K1655" s="7"/>
      <c r="L1655" s="7"/>
      <c r="M1655" s="7"/>
      <c r="N1655" s="7"/>
      <c r="O1655" s="7"/>
      <c r="P1655" s="7"/>
      <c r="Q1655" s="7"/>
      <c r="R1655" s="7"/>
      <c r="S1655" s="7"/>
      <c r="T1655" s="7"/>
      <c r="U1655" s="7"/>
      <c r="V1655" s="7"/>
      <c r="W1655" s="7"/>
      <c r="X1655" s="7"/>
      <c r="Y1655" s="7"/>
      <c r="Z1655" s="7"/>
      <c r="AA1655" s="7"/>
      <c r="AB1655" s="7"/>
    </row>
    <row r="1656" spans="1:28" x14ac:dyDescent="0.2">
      <c r="A1656" s="7"/>
      <c r="B1656" s="7"/>
      <c r="C1656" s="7"/>
      <c r="D1656" s="7"/>
      <c r="E1656" s="7"/>
      <c r="F1656" s="7"/>
      <c r="G1656" s="7"/>
      <c r="H1656" s="7"/>
      <c r="I1656" s="7"/>
      <c r="J1656" s="7"/>
      <c r="K1656" s="7"/>
      <c r="L1656" s="7"/>
      <c r="M1656" s="7"/>
      <c r="N1656" s="7"/>
      <c r="O1656" s="7"/>
      <c r="P1656" s="7"/>
      <c r="Q1656" s="7"/>
      <c r="R1656" s="7"/>
      <c r="S1656" s="7"/>
      <c r="T1656" s="7"/>
      <c r="U1656" s="7"/>
      <c r="V1656" s="7"/>
      <c r="W1656" s="7"/>
      <c r="X1656" s="7"/>
      <c r="Y1656" s="7"/>
      <c r="Z1656" s="7"/>
      <c r="AA1656" s="7"/>
      <c r="AB1656" s="7"/>
    </row>
    <row r="1657" spans="1:28" x14ac:dyDescent="0.2">
      <c r="A1657" s="7"/>
      <c r="B1657" s="7"/>
      <c r="C1657" s="7"/>
      <c r="D1657" s="7"/>
      <c r="E1657" s="7"/>
      <c r="F1657" s="7"/>
      <c r="G1657" s="7"/>
      <c r="H1657" s="7"/>
      <c r="I1657" s="7"/>
      <c r="J1657" s="7"/>
      <c r="K1657" s="7"/>
      <c r="L1657" s="7"/>
      <c r="M1657" s="7"/>
      <c r="N1657" s="7"/>
      <c r="O1657" s="7"/>
      <c r="P1657" s="7"/>
      <c r="Q1657" s="7"/>
      <c r="R1657" s="7"/>
      <c r="S1657" s="7"/>
      <c r="T1657" s="7"/>
      <c r="U1657" s="7"/>
      <c r="V1657" s="7"/>
      <c r="W1657" s="7"/>
      <c r="X1657" s="7"/>
      <c r="Y1657" s="7"/>
      <c r="Z1657" s="7"/>
      <c r="AA1657" s="7"/>
      <c r="AB1657" s="7"/>
    </row>
    <row r="1658" spans="1:28" x14ac:dyDescent="0.2">
      <c r="A1658" s="7"/>
      <c r="B1658" s="7"/>
      <c r="C1658" s="7"/>
      <c r="D1658" s="7"/>
      <c r="E1658" s="7"/>
      <c r="F1658" s="7"/>
      <c r="G1658" s="7"/>
      <c r="H1658" s="7"/>
      <c r="I1658" s="7"/>
      <c r="J1658" s="7"/>
      <c r="K1658" s="7"/>
      <c r="L1658" s="7"/>
      <c r="M1658" s="7"/>
      <c r="N1658" s="7"/>
      <c r="O1658" s="7"/>
      <c r="P1658" s="7"/>
      <c r="Q1658" s="7"/>
      <c r="R1658" s="7"/>
      <c r="S1658" s="7"/>
      <c r="T1658" s="7"/>
      <c r="U1658" s="7"/>
      <c r="V1658" s="7"/>
      <c r="W1658" s="7"/>
      <c r="X1658" s="7"/>
      <c r="Y1658" s="7"/>
      <c r="Z1658" s="7"/>
      <c r="AA1658" s="7"/>
      <c r="AB1658" s="7"/>
    </row>
    <row r="1659" spans="1:28" x14ac:dyDescent="0.2">
      <c r="A1659" s="7"/>
      <c r="B1659" s="7"/>
      <c r="C1659" s="7"/>
      <c r="D1659" s="7"/>
      <c r="E1659" s="7"/>
      <c r="F1659" s="7"/>
      <c r="G1659" s="7"/>
      <c r="H1659" s="7"/>
      <c r="I1659" s="7"/>
      <c r="J1659" s="7"/>
      <c r="K1659" s="7"/>
      <c r="L1659" s="7"/>
      <c r="M1659" s="7"/>
      <c r="N1659" s="7"/>
      <c r="O1659" s="7"/>
      <c r="P1659" s="7"/>
      <c r="Q1659" s="7"/>
      <c r="R1659" s="7"/>
      <c r="S1659" s="7"/>
      <c r="T1659" s="7"/>
      <c r="U1659" s="7"/>
      <c r="V1659" s="7"/>
      <c r="W1659" s="7"/>
      <c r="X1659" s="7"/>
      <c r="Y1659" s="7"/>
      <c r="Z1659" s="7"/>
      <c r="AA1659" s="7"/>
      <c r="AB1659" s="7"/>
    </row>
    <row r="1660" spans="1:28" x14ac:dyDescent="0.2">
      <c r="A1660" s="7"/>
      <c r="B1660" s="7"/>
      <c r="C1660" s="7"/>
      <c r="D1660" s="7"/>
      <c r="E1660" s="7"/>
      <c r="F1660" s="7"/>
      <c r="G1660" s="7"/>
      <c r="H1660" s="7"/>
      <c r="I1660" s="7"/>
      <c r="J1660" s="7"/>
      <c r="K1660" s="7"/>
      <c r="L1660" s="7"/>
      <c r="M1660" s="7"/>
      <c r="N1660" s="7"/>
      <c r="O1660" s="7"/>
      <c r="P1660" s="7"/>
      <c r="Q1660" s="7"/>
      <c r="R1660" s="7"/>
      <c r="S1660" s="7"/>
      <c r="T1660" s="7"/>
      <c r="U1660" s="7"/>
      <c r="V1660" s="7"/>
      <c r="W1660" s="7"/>
      <c r="X1660" s="7"/>
      <c r="Y1660" s="7"/>
      <c r="Z1660" s="7"/>
      <c r="AA1660" s="7"/>
      <c r="AB1660" s="7"/>
    </row>
    <row r="1661" spans="1:28" x14ac:dyDescent="0.2">
      <c r="A1661" s="7"/>
      <c r="B1661" s="7"/>
      <c r="C1661" s="7"/>
      <c r="D1661" s="7"/>
      <c r="E1661" s="7"/>
      <c r="F1661" s="7"/>
      <c r="G1661" s="7"/>
      <c r="H1661" s="7"/>
      <c r="I1661" s="7"/>
      <c r="J1661" s="7"/>
      <c r="K1661" s="7"/>
      <c r="L1661" s="7"/>
      <c r="M1661" s="7"/>
      <c r="N1661" s="7"/>
      <c r="O1661" s="7"/>
      <c r="P1661" s="7"/>
      <c r="Q1661" s="7"/>
      <c r="R1661" s="7"/>
      <c r="S1661" s="7"/>
      <c r="T1661" s="7"/>
      <c r="U1661" s="7"/>
      <c r="V1661" s="7"/>
      <c r="W1661" s="7"/>
      <c r="X1661" s="7"/>
      <c r="Y1661" s="7"/>
      <c r="Z1661" s="7"/>
      <c r="AA1661" s="7"/>
      <c r="AB1661" s="7"/>
    </row>
    <row r="1662" spans="1:28" x14ac:dyDescent="0.2">
      <c r="A1662" s="7"/>
      <c r="B1662" s="7"/>
      <c r="C1662" s="7"/>
      <c r="D1662" s="7"/>
      <c r="E1662" s="7"/>
      <c r="F1662" s="7"/>
      <c r="G1662" s="7"/>
      <c r="H1662" s="7"/>
      <c r="I1662" s="7"/>
      <c r="J1662" s="7"/>
      <c r="K1662" s="7"/>
      <c r="L1662" s="7"/>
      <c r="M1662" s="7"/>
      <c r="N1662" s="7"/>
      <c r="O1662" s="7"/>
      <c r="P1662" s="7"/>
      <c r="Q1662" s="7"/>
      <c r="R1662" s="7"/>
      <c r="S1662" s="7"/>
      <c r="T1662" s="7"/>
      <c r="U1662" s="7"/>
      <c r="V1662" s="7"/>
      <c r="W1662" s="7"/>
      <c r="X1662" s="7"/>
      <c r="Y1662" s="7"/>
      <c r="Z1662" s="7"/>
      <c r="AA1662" s="7"/>
      <c r="AB1662" s="7"/>
    </row>
    <row r="1663" spans="1:28" x14ac:dyDescent="0.2">
      <c r="A1663" s="7"/>
      <c r="B1663" s="7"/>
      <c r="C1663" s="7"/>
      <c r="D1663" s="7"/>
      <c r="E1663" s="7"/>
      <c r="F1663" s="7"/>
      <c r="G1663" s="7"/>
      <c r="H1663" s="7"/>
      <c r="I1663" s="7"/>
      <c r="J1663" s="7"/>
      <c r="K1663" s="7"/>
      <c r="L1663" s="7"/>
      <c r="M1663" s="7"/>
      <c r="N1663" s="7"/>
      <c r="O1663" s="7"/>
      <c r="P1663" s="7"/>
      <c r="Q1663" s="7"/>
      <c r="R1663" s="7"/>
      <c r="S1663" s="7"/>
      <c r="T1663" s="7"/>
      <c r="U1663" s="7"/>
      <c r="V1663" s="7"/>
      <c r="W1663" s="7"/>
      <c r="X1663" s="7"/>
      <c r="Y1663" s="7"/>
      <c r="Z1663" s="7"/>
      <c r="AA1663" s="7"/>
      <c r="AB1663" s="7"/>
    </row>
    <row r="1664" spans="1:28" x14ac:dyDescent="0.2">
      <c r="A1664" s="7"/>
      <c r="B1664" s="7"/>
      <c r="C1664" s="7"/>
      <c r="D1664" s="7"/>
      <c r="E1664" s="7"/>
      <c r="F1664" s="7"/>
      <c r="G1664" s="7"/>
      <c r="H1664" s="7"/>
      <c r="I1664" s="7"/>
      <c r="J1664" s="7"/>
      <c r="K1664" s="7"/>
      <c r="L1664" s="7"/>
      <c r="M1664" s="7"/>
      <c r="N1664" s="7"/>
      <c r="O1664" s="7"/>
      <c r="P1664" s="7"/>
      <c r="Q1664" s="7"/>
      <c r="R1664" s="7"/>
      <c r="S1664" s="7"/>
      <c r="T1664" s="7"/>
      <c r="U1664" s="7"/>
      <c r="V1664" s="7"/>
      <c r="W1664" s="7"/>
      <c r="X1664" s="7"/>
      <c r="Y1664" s="7"/>
      <c r="Z1664" s="7"/>
      <c r="AA1664" s="7"/>
      <c r="AB1664" s="7"/>
    </row>
    <row r="1665" spans="1:28" x14ac:dyDescent="0.2">
      <c r="A1665" s="7"/>
      <c r="B1665" s="7"/>
      <c r="C1665" s="7"/>
      <c r="D1665" s="7"/>
      <c r="E1665" s="7"/>
      <c r="F1665" s="7"/>
      <c r="G1665" s="7"/>
      <c r="H1665" s="7"/>
      <c r="I1665" s="7"/>
      <c r="J1665" s="7"/>
      <c r="K1665" s="7"/>
      <c r="L1665" s="7"/>
      <c r="M1665" s="7"/>
      <c r="N1665" s="7"/>
      <c r="O1665" s="7"/>
      <c r="P1665" s="7"/>
      <c r="Q1665" s="7"/>
      <c r="R1665" s="7"/>
      <c r="S1665" s="7"/>
      <c r="T1665" s="7"/>
      <c r="U1665" s="7"/>
      <c r="V1665" s="7"/>
      <c r="W1665" s="7"/>
      <c r="X1665" s="7"/>
      <c r="Y1665" s="7"/>
      <c r="Z1665" s="7"/>
      <c r="AA1665" s="7"/>
      <c r="AB1665" s="7"/>
    </row>
    <row r="1666" spans="1:28" x14ac:dyDescent="0.2">
      <c r="A1666" s="7"/>
      <c r="B1666" s="7"/>
      <c r="C1666" s="7"/>
      <c r="D1666" s="7"/>
      <c r="E1666" s="7"/>
      <c r="F1666" s="7"/>
      <c r="G1666" s="7"/>
      <c r="H1666" s="7"/>
      <c r="I1666" s="7"/>
      <c r="J1666" s="7"/>
      <c r="K1666" s="7"/>
      <c r="L1666" s="7"/>
      <c r="M1666" s="7"/>
      <c r="N1666" s="7"/>
      <c r="O1666" s="7"/>
      <c r="P1666" s="7"/>
      <c r="Q1666" s="7"/>
      <c r="R1666" s="7"/>
      <c r="S1666" s="7"/>
      <c r="T1666" s="7"/>
      <c r="U1666" s="7"/>
      <c r="V1666" s="7"/>
      <c r="W1666" s="7"/>
      <c r="X1666" s="7"/>
      <c r="Y1666" s="7"/>
      <c r="Z1666" s="7"/>
      <c r="AA1666" s="7"/>
      <c r="AB1666" s="7"/>
    </row>
    <row r="1667" spans="1:28" x14ac:dyDescent="0.2">
      <c r="A1667" s="7"/>
      <c r="B1667" s="7"/>
      <c r="C1667" s="7"/>
      <c r="D1667" s="7"/>
      <c r="E1667" s="7"/>
      <c r="F1667" s="7"/>
      <c r="G1667" s="7"/>
      <c r="H1667" s="7"/>
      <c r="I1667" s="7"/>
      <c r="J1667" s="7"/>
      <c r="K1667" s="7"/>
      <c r="L1667" s="7"/>
      <c r="M1667" s="7"/>
      <c r="N1667" s="7"/>
      <c r="O1667" s="7"/>
      <c r="P1667" s="7"/>
      <c r="Q1667" s="7"/>
      <c r="R1667" s="7"/>
      <c r="S1667" s="7"/>
      <c r="T1667" s="7"/>
      <c r="U1667" s="7"/>
      <c r="V1667" s="7"/>
      <c r="W1667" s="7"/>
      <c r="X1667" s="7"/>
      <c r="Y1667" s="7"/>
      <c r="Z1667" s="7"/>
      <c r="AA1667" s="7"/>
      <c r="AB1667" s="7"/>
    </row>
    <row r="1668" spans="1:28" x14ac:dyDescent="0.2">
      <c r="A1668" s="7"/>
      <c r="B1668" s="7"/>
      <c r="C1668" s="7"/>
      <c r="D1668" s="7"/>
      <c r="E1668" s="7"/>
      <c r="F1668" s="7"/>
      <c r="G1668" s="7"/>
      <c r="H1668" s="7"/>
      <c r="I1668" s="7"/>
      <c r="J1668" s="7"/>
      <c r="K1668" s="7"/>
      <c r="L1668" s="7"/>
      <c r="M1668" s="7"/>
      <c r="N1668" s="7"/>
      <c r="O1668" s="7"/>
      <c r="P1668" s="7"/>
      <c r="Q1668" s="7"/>
      <c r="R1668" s="7"/>
      <c r="S1668" s="7"/>
      <c r="T1668" s="7"/>
      <c r="U1668" s="7"/>
      <c r="V1668" s="7"/>
      <c r="W1668" s="7"/>
      <c r="X1668" s="7"/>
      <c r="Y1668" s="7"/>
      <c r="Z1668" s="7"/>
      <c r="AA1668" s="7"/>
      <c r="AB1668" s="7"/>
    </row>
    <row r="1669" spans="1:28" x14ac:dyDescent="0.2">
      <c r="A1669" s="7"/>
      <c r="B1669" s="7"/>
      <c r="C1669" s="7"/>
      <c r="D1669" s="7"/>
      <c r="E1669" s="7"/>
      <c r="F1669" s="7"/>
      <c r="G1669" s="7"/>
      <c r="H1669" s="7"/>
      <c r="I1669" s="7"/>
      <c r="J1669" s="7"/>
      <c r="K1669" s="7"/>
      <c r="L1669" s="7"/>
      <c r="M1669" s="7"/>
      <c r="N1669" s="7"/>
      <c r="O1669" s="7"/>
      <c r="P1669" s="7"/>
      <c r="Q1669" s="7"/>
      <c r="R1669" s="7"/>
      <c r="S1669" s="7"/>
      <c r="T1669" s="7"/>
      <c r="U1669" s="7"/>
      <c r="V1669" s="7"/>
      <c r="W1669" s="7"/>
      <c r="X1669" s="7"/>
      <c r="Y1669" s="7"/>
      <c r="Z1669" s="7"/>
      <c r="AA1669" s="7"/>
      <c r="AB1669" s="7"/>
    </row>
    <row r="1670" spans="1:28" x14ac:dyDescent="0.2">
      <c r="A1670" s="7"/>
      <c r="B1670" s="7"/>
      <c r="C1670" s="7"/>
      <c r="D1670" s="7"/>
      <c r="E1670" s="7"/>
      <c r="F1670" s="7"/>
      <c r="G1670" s="7"/>
      <c r="H1670" s="7"/>
      <c r="I1670" s="7"/>
      <c r="J1670" s="7"/>
      <c r="K1670" s="7"/>
      <c r="L1670" s="7"/>
      <c r="M1670" s="7"/>
      <c r="N1670" s="7"/>
      <c r="O1670" s="7"/>
      <c r="P1670" s="7"/>
      <c r="Q1670" s="7"/>
      <c r="R1670" s="7"/>
      <c r="S1670" s="7"/>
      <c r="T1670" s="7"/>
      <c r="U1670" s="7"/>
      <c r="V1670" s="7"/>
      <c r="W1670" s="7"/>
      <c r="X1670" s="7"/>
      <c r="Y1670" s="7"/>
      <c r="Z1670" s="7"/>
      <c r="AA1670" s="7"/>
      <c r="AB1670" s="7"/>
    </row>
    <row r="1671" spans="1:28" x14ac:dyDescent="0.2">
      <c r="A1671" s="7"/>
      <c r="B1671" s="7"/>
      <c r="C1671" s="7"/>
      <c r="D1671" s="7"/>
      <c r="E1671" s="7"/>
      <c r="F1671" s="7"/>
      <c r="G1671" s="7"/>
      <c r="H1671" s="7"/>
      <c r="I1671" s="7"/>
      <c r="J1671" s="7"/>
      <c r="K1671" s="7"/>
      <c r="L1671" s="7"/>
      <c r="M1671" s="7"/>
      <c r="N1671" s="7"/>
      <c r="O1671" s="7"/>
      <c r="P1671" s="7"/>
      <c r="Q1671" s="7"/>
      <c r="R1671" s="7"/>
      <c r="S1671" s="7"/>
      <c r="T1671" s="7"/>
      <c r="U1671" s="7"/>
      <c r="V1671" s="7"/>
      <c r="W1671" s="7"/>
      <c r="X1671" s="7"/>
      <c r="Y1671" s="7"/>
      <c r="Z1671" s="7"/>
      <c r="AA1671" s="7"/>
      <c r="AB1671" s="7"/>
    </row>
    <row r="1672" spans="1:28" x14ac:dyDescent="0.2">
      <c r="A1672" s="7"/>
      <c r="B1672" s="7"/>
      <c r="C1672" s="7"/>
      <c r="D1672" s="7"/>
      <c r="E1672" s="7"/>
      <c r="F1672" s="7"/>
      <c r="G1672" s="7"/>
      <c r="H1672" s="7"/>
      <c r="I1672" s="7"/>
      <c r="J1672" s="7"/>
      <c r="K1672" s="7"/>
      <c r="L1672" s="7"/>
      <c r="M1672" s="7"/>
      <c r="N1672" s="7"/>
      <c r="O1672" s="7"/>
      <c r="P1672" s="7"/>
      <c r="Q1672" s="7"/>
      <c r="R1672" s="7"/>
      <c r="S1672" s="7"/>
      <c r="T1672" s="7"/>
      <c r="U1672" s="7"/>
      <c r="V1672" s="7"/>
      <c r="W1672" s="7"/>
      <c r="X1672" s="7"/>
      <c r="Y1672" s="7"/>
      <c r="Z1672" s="7"/>
      <c r="AA1672" s="7"/>
      <c r="AB1672" s="7"/>
    </row>
    <row r="1673" spans="1:28" x14ac:dyDescent="0.2">
      <c r="A1673" s="7"/>
      <c r="B1673" s="7"/>
      <c r="C1673" s="7"/>
      <c r="D1673" s="7"/>
      <c r="E1673" s="7"/>
      <c r="F1673" s="7"/>
      <c r="G1673" s="7"/>
      <c r="H1673" s="7"/>
      <c r="I1673" s="7"/>
      <c r="J1673" s="7"/>
      <c r="K1673" s="7"/>
      <c r="L1673" s="7"/>
      <c r="M1673" s="7"/>
      <c r="N1673" s="7"/>
      <c r="O1673" s="7"/>
      <c r="P1673" s="7"/>
      <c r="Q1673" s="7"/>
      <c r="R1673" s="7"/>
      <c r="S1673" s="7"/>
      <c r="T1673" s="7"/>
      <c r="U1673" s="7"/>
      <c r="V1673" s="7"/>
      <c r="W1673" s="7"/>
      <c r="X1673" s="7"/>
      <c r="Y1673" s="7"/>
      <c r="Z1673" s="7"/>
      <c r="AA1673" s="7"/>
      <c r="AB1673" s="7"/>
    </row>
    <row r="1674" spans="1:28" x14ac:dyDescent="0.2">
      <c r="A1674" s="7"/>
      <c r="B1674" s="7"/>
      <c r="C1674" s="7"/>
      <c r="D1674" s="7"/>
      <c r="E1674" s="7"/>
      <c r="F1674" s="7"/>
      <c r="G1674" s="7"/>
      <c r="H1674" s="7"/>
      <c r="I1674" s="7"/>
      <c r="J1674" s="7"/>
      <c r="K1674" s="7"/>
      <c r="L1674" s="7"/>
      <c r="M1674" s="7"/>
      <c r="N1674" s="7"/>
      <c r="O1674" s="7"/>
      <c r="P1674" s="7"/>
      <c r="Q1674" s="7"/>
      <c r="R1674" s="7"/>
      <c r="S1674" s="7"/>
      <c r="T1674" s="7"/>
      <c r="U1674" s="7"/>
      <c r="V1674" s="7"/>
      <c r="W1674" s="7"/>
      <c r="X1674" s="7"/>
      <c r="Y1674" s="7"/>
      <c r="Z1674" s="7"/>
      <c r="AA1674" s="7"/>
      <c r="AB1674" s="7"/>
    </row>
    <row r="1675" spans="1:28" x14ac:dyDescent="0.2">
      <c r="A1675" s="7"/>
      <c r="B1675" s="7"/>
      <c r="C1675" s="7"/>
      <c r="D1675" s="7"/>
      <c r="E1675" s="7"/>
      <c r="F1675" s="7"/>
      <c r="G1675" s="7"/>
      <c r="H1675" s="7"/>
      <c r="I1675" s="7"/>
      <c r="J1675" s="7"/>
      <c r="K1675" s="7"/>
      <c r="L1675" s="7"/>
      <c r="M1675" s="7"/>
      <c r="N1675" s="7"/>
      <c r="O1675" s="7"/>
      <c r="P1675" s="7"/>
      <c r="Q1675" s="7"/>
      <c r="R1675" s="7"/>
      <c r="S1675" s="7"/>
      <c r="T1675" s="7"/>
      <c r="U1675" s="7"/>
      <c r="V1675" s="7"/>
      <c r="W1675" s="7"/>
      <c r="X1675" s="7"/>
      <c r="Y1675" s="7"/>
      <c r="Z1675" s="7"/>
      <c r="AA1675" s="7"/>
      <c r="AB1675" s="7"/>
    </row>
    <row r="1676" spans="1:28" x14ac:dyDescent="0.2">
      <c r="A1676" s="7"/>
      <c r="B1676" s="7"/>
      <c r="C1676" s="7"/>
      <c r="D1676" s="7"/>
      <c r="E1676" s="7"/>
      <c r="F1676" s="7"/>
      <c r="G1676" s="7"/>
      <c r="H1676" s="7"/>
      <c r="I1676" s="7"/>
      <c r="J1676" s="7"/>
      <c r="K1676" s="7"/>
      <c r="L1676" s="7"/>
      <c r="M1676" s="7"/>
      <c r="N1676" s="7"/>
      <c r="O1676" s="7"/>
      <c r="P1676" s="7"/>
      <c r="Q1676" s="7"/>
      <c r="R1676" s="7"/>
      <c r="S1676" s="7"/>
      <c r="T1676" s="7"/>
      <c r="U1676" s="7"/>
      <c r="V1676" s="7"/>
      <c r="W1676" s="7"/>
      <c r="X1676" s="7"/>
      <c r="Y1676" s="7"/>
      <c r="Z1676" s="7"/>
      <c r="AA1676" s="7"/>
      <c r="AB1676" s="7"/>
    </row>
    <row r="1677" spans="1:28" x14ac:dyDescent="0.2">
      <c r="A1677" s="7"/>
      <c r="B1677" s="7"/>
      <c r="C1677" s="7"/>
      <c r="D1677" s="7"/>
      <c r="E1677" s="7"/>
      <c r="F1677" s="7"/>
      <c r="G1677" s="7"/>
      <c r="H1677" s="7"/>
      <c r="I1677" s="7"/>
      <c r="J1677" s="7"/>
      <c r="K1677" s="7"/>
      <c r="L1677" s="7"/>
      <c r="M1677" s="7"/>
      <c r="N1677" s="7"/>
      <c r="O1677" s="7"/>
      <c r="P1677" s="7"/>
      <c r="Q1677" s="7"/>
      <c r="R1677" s="7"/>
      <c r="S1677" s="7"/>
      <c r="T1677" s="7"/>
      <c r="U1677" s="7"/>
      <c r="V1677" s="7"/>
      <c r="W1677" s="7"/>
      <c r="X1677" s="7"/>
      <c r="Y1677" s="7"/>
      <c r="Z1677" s="7"/>
      <c r="AA1677" s="7"/>
      <c r="AB1677" s="7"/>
    </row>
    <row r="1678" spans="1:28" x14ac:dyDescent="0.2">
      <c r="A1678" s="7"/>
      <c r="B1678" s="7"/>
      <c r="C1678" s="7"/>
      <c r="D1678" s="7"/>
      <c r="E1678" s="7"/>
      <c r="F1678" s="7"/>
      <c r="G1678" s="7"/>
      <c r="H1678" s="7"/>
      <c r="I1678" s="7"/>
      <c r="J1678" s="7"/>
      <c r="K1678" s="7"/>
      <c r="L1678" s="7"/>
      <c r="M1678" s="7"/>
      <c r="N1678" s="7"/>
      <c r="O1678" s="7"/>
      <c r="P1678" s="7"/>
      <c r="Q1678" s="7"/>
      <c r="R1678" s="7"/>
      <c r="S1678" s="7"/>
      <c r="T1678" s="7"/>
      <c r="U1678" s="7"/>
      <c r="V1678" s="7"/>
      <c r="W1678" s="7"/>
      <c r="X1678" s="7"/>
      <c r="Y1678" s="7"/>
      <c r="Z1678" s="7"/>
      <c r="AA1678" s="7"/>
      <c r="AB1678" s="7"/>
    </row>
    <row r="1679" spans="1:28" x14ac:dyDescent="0.2">
      <c r="A1679" s="7"/>
      <c r="B1679" s="7"/>
      <c r="C1679" s="7"/>
      <c r="D1679" s="7"/>
      <c r="E1679" s="7"/>
      <c r="F1679" s="7"/>
      <c r="G1679" s="7"/>
      <c r="H1679" s="7"/>
      <c r="I1679" s="7"/>
      <c r="J1679" s="7"/>
      <c r="K1679" s="7"/>
      <c r="L1679" s="7"/>
      <c r="M1679" s="7"/>
      <c r="N1679" s="7"/>
      <c r="O1679" s="7"/>
      <c r="P1679" s="7"/>
      <c r="Q1679" s="7"/>
      <c r="R1679" s="7"/>
      <c r="S1679" s="7"/>
      <c r="T1679" s="7"/>
      <c r="U1679" s="7"/>
      <c r="V1679" s="7"/>
      <c r="W1679" s="7"/>
      <c r="X1679" s="7"/>
      <c r="Y1679" s="7"/>
      <c r="Z1679" s="7"/>
      <c r="AA1679" s="7"/>
      <c r="AB1679" s="7"/>
    </row>
    <row r="1680" spans="1:28" x14ac:dyDescent="0.2">
      <c r="A1680" s="7"/>
      <c r="B1680" s="7"/>
      <c r="C1680" s="7"/>
      <c r="D1680" s="7"/>
      <c r="E1680" s="7"/>
      <c r="F1680" s="7"/>
      <c r="G1680" s="7"/>
      <c r="H1680" s="7"/>
      <c r="I1680" s="7"/>
      <c r="J1680" s="7"/>
      <c r="K1680" s="7"/>
      <c r="L1680" s="7"/>
      <c r="M1680" s="7"/>
      <c r="N1680" s="7"/>
      <c r="O1680" s="7"/>
      <c r="P1680" s="7"/>
      <c r="Q1680" s="7"/>
      <c r="R1680" s="7"/>
      <c r="S1680" s="7"/>
      <c r="T1680" s="7"/>
      <c r="U1680" s="7"/>
      <c r="V1680" s="7"/>
      <c r="W1680" s="7"/>
      <c r="X1680" s="7"/>
      <c r="Y1680" s="7"/>
      <c r="Z1680" s="7"/>
      <c r="AA1680" s="7"/>
      <c r="AB1680" s="7"/>
    </row>
    <row r="1681" spans="1:28" x14ac:dyDescent="0.2">
      <c r="A1681" s="7"/>
      <c r="B1681" s="7"/>
      <c r="C1681" s="7"/>
      <c r="D1681" s="7"/>
      <c r="E1681" s="7"/>
      <c r="F1681" s="7"/>
      <c r="G1681" s="7"/>
      <c r="H1681" s="7"/>
      <c r="I1681" s="7"/>
      <c r="J1681" s="7"/>
      <c r="K1681" s="7"/>
      <c r="L1681" s="7"/>
      <c r="M1681" s="7"/>
      <c r="N1681" s="7"/>
      <c r="O1681" s="7"/>
      <c r="P1681" s="7"/>
      <c r="Q1681" s="7"/>
      <c r="R1681" s="7"/>
      <c r="S1681" s="7"/>
      <c r="T1681" s="7"/>
      <c r="U1681" s="7"/>
      <c r="V1681" s="7"/>
      <c r="W1681" s="7"/>
      <c r="X1681" s="7"/>
      <c r="Y1681" s="7"/>
      <c r="Z1681" s="7"/>
      <c r="AA1681" s="7"/>
      <c r="AB1681" s="7"/>
    </row>
    <row r="1682" spans="1:28" x14ac:dyDescent="0.2">
      <c r="A1682" s="7"/>
      <c r="B1682" s="7"/>
      <c r="C1682" s="7"/>
      <c r="D1682" s="7"/>
      <c r="E1682" s="7"/>
      <c r="F1682" s="7"/>
      <c r="G1682" s="7"/>
      <c r="H1682" s="7"/>
      <c r="I1682" s="7"/>
      <c r="J1682" s="7"/>
      <c r="K1682" s="7"/>
      <c r="L1682" s="7"/>
      <c r="M1682" s="7"/>
      <c r="N1682" s="7"/>
      <c r="O1682" s="7"/>
      <c r="P1682" s="7"/>
      <c r="Q1682" s="7"/>
      <c r="R1682" s="7"/>
      <c r="S1682" s="7"/>
      <c r="T1682" s="7"/>
      <c r="U1682" s="7"/>
      <c r="V1682" s="7"/>
      <c r="W1682" s="7"/>
      <c r="X1682" s="7"/>
      <c r="Y1682" s="7"/>
      <c r="Z1682" s="7"/>
      <c r="AA1682" s="7"/>
      <c r="AB1682" s="7"/>
    </row>
    <row r="1683" spans="1:28" x14ac:dyDescent="0.2">
      <c r="A1683" s="7"/>
      <c r="B1683" s="7"/>
      <c r="C1683" s="7"/>
      <c r="D1683" s="7"/>
      <c r="E1683" s="7"/>
      <c r="F1683" s="7"/>
      <c r="G1683" s="7"/>
      <c r="H1683" s="7"/>
      <c r="I1683" s="7"/>
      <c r="J1683" s="7"/>
      <c r="K1683" s="7"/>
      <c r="L1683" s="7"/>
      <c r="M1683" s="7"/>
      <c r="N1683" s="7"/>
      <c r="O1683" s="7"/>
      <c r="P1683" s="7"/>
      <c r="Q1683" s="7"/>
      <c r="R1683" s="7"/>
      <c r="S1683" s="7"/>
      <c r="T1683" s="7"/>
      <c r="U1683" s="7"/>
      <c r="V1683" s="7"/>
      <c r="W1683" s="7"/>
      <c r="X1683" s="7"/>
      <c r="Y1683" s="7"/>
      <c r="Z1683" s="7"/>
      <c r="AA1683" s="7"/>
      <c r="AB1683" s="7"/>
    </row>
    <row r="1684" spans="1:28" x14ac:dyDescent="0.2">
      <c r="A1684" s="7"/>
      <c r="B1684" s="7"/>
      <c r="C1684" s="7"/>
      <c r="D1684" s="7"/>
      <c r="E1684" s="7"/>
      <c r="F1684" s="7"/>
      <c r="G1684" s="7"/>
      <c r="H1684" s="7"/>
      <c r="I1684" s="7"/>
      <c r="J1684" s="7"/>
      <c r="K1684" s="7"/>
      <c r="L1684" s="7"/>
      <c r="M1684" s="7"/>
      <c r="N1684" s="7"/>
      <c r="O1684" s="7"/>
      <c r="P1684" s="7"/>
      <c r="Q1684" s="7"/>
      <c r="R1684" s="7"/>
      <c r="S1684" s="7"/>
      <c r="T1684" s="7"/>
      <c r="U1684" s="7"/>
      <c r="V1684" s="7"/>
      <c r="W1684" s="7"/>
      <c r="X1684" s="7"/>
      <c r="Y1684" s="7"/>
      <c r="Z1684" s="7"/>
      <c r="AA1684" s="7"/>
      <c r="AB1684" s="7"/>
    </row>
    <row r="1685" spans="1:28" x14ac:dyDescent="0.2">
      <c r="A1685" s="7"/>
      <c r="B1685" s="7"/>
      <c r="C1685" s="7"/>
      <c r="D1685" s="7"/>
      <c r="E1685" s="7"/>
      <c r="F1685" s="7"/>
      <c r="G1685" s="7"/>
      <c r="H1685" s="7"/>
      <c r="I1685" s="7"/>
      <c r="J1685" s="7"/>
      <c r="K1685" s="7"/>
      <c r="L1685" s="7"/>
      <c r="M1685" s="7"/>
      <c r="N1685" s="7"/>
      <c r="O1685" s="7"/>
      <c r="P1685" s="7"/>
      <c r="Q1685" s="7"/>
      <c r="R1685" s="7"/>
      <c r="S1685" s="7"/>
      <c r="T1685" s="7"/>
      <c r="U1685" s="7"/>
      <c r="V1685" s="7"/>
      <c r="W1685" s="7"/>
      <c r="X1685" s="7"/>
      <c r="Y1685" s="7"/>
      <c r="Z1685" s="7"/>
      <c r="AA1685" s="7"/>
      <c r="AB1685" s="7"/>
    </row>
    <row r="1686" spans="1:28" x14ac:dyDescent="0.2">
      <c r="A1686" s="7"/>
      <c r="B1686" s="7"/>
      <c r="C1686" s="7"/>
      <c r="D1686" s="7"/>
      <c r="E1686" s="7"/>
      <c r="F1686" s="7"/>
      <c r="G1686" s="7"/>
      <c r="H1686" s="7"/>
      <c r="I1686" s="7"/>
      <c r="J1686" s="7"/>
      <c r="K1686" s="7"/>
      <c r="L1686" s="7"/>
      <c r="M1686" s="7"/>
      <c r="N1686" s="7"/>
      <c r="O1686" s="7"/>
      <c r="P1686" s="7"/>
      <c r="Q1686" s="7"/>
      <c r="R1686" s="7"/>
      <c r="S1686" s="7"/>
      <c r="T1686" s="7"/>
      <c r="U1686" s="7"/>
      <c r="V1686" s="7"/>
      <c r="W1686" s="7"/>
      <c r="X1686" s="7"/>
      <c r="Y1686" s="7"/>
      <c r="Z1686" s="7"/>
      <c r="AA1686" s="7"/>
      <c r="AB1686" s="7"/>
    </row>
    <row r="1687" spans="1:28" x14ac:dyDescent="0.2">
      <c r="A1687" s="7"/>
      <c r="B1687" s="7"/>
      <c r="C1687" s="7"/>
      <c r="D1687" s="7"/>
      <c r="E1687" s="7"/>
      <c r="F1687" s="7"/>
      <c r="G1687" s="7"/>
      <c r="H1687" s="7"/>
      <c r="I1687" s="7"/>
      <c r="J1687" s="7"/>
      <c r="K1687" s="7"/>
      <c r="L1687" s="7"/>
      <c r="M1687" s="7"/>
      <c r="N1687" s="7"/>
      <c r="O1687" s="7"/>
      <c r="P1687" s="7"/>
      <c r="Q1687" s="7"/>
      <c r="R1687" s="7"/>
      <c r="S1687" s="7"/>
      <c r="T1687" s="7"/>
      <c r="U1687" s="7"/>
      <c r="V1687" s="7"/>
      <c r="W1687" s="7"/>
      <c r="X1687" s="7"/>
      <c r="Y1687" s="7"/>
      <c r="Z1687" s="7"/>
      <c r="AA1687" s="7"/>
      <c r="AB1687" s="7"/>
    </row>
    <row r="1688" spans="1:28" x14ac:dyDescent="0.2">
      <c r="A1688" s="7"/>
      <c r="B1688" s="7"/>
      <c r="C1688" s="7"/>
      <c r="D1688" s="7"/>
      <c r="E1688" s="7"/>
      <c r="F1688" s="7"/>
      <c r="G1688" s="7"/>
      <c r="H1688" s="7"/>
      <c r="I1688" s="7"/>
      <c r="J1688" s="7"/>
      <c r="K1688" s="7"/>
      <c r="L1688" s="7"/>
      <c r="M1688" s="7"/>
      <c r="N1688" s="7"/>
      <c r="O1688" s="7"/>
      <c r="P1688" s="7"/>
      <c r="Q1688" s="7"/>
      <c r="R1688" s="7"/>
      <c r="S1688" s="7"/>
      <c r="T1688" s="7"/>
      <c r="U1688" s="7"/>
      <c r="V1688" s="7"/>
      <c r="W1688" s="7"/>
      <c r="X1688" s="7"/>
      <c r="Y1688" s="7"/>
      <c r="Z1688" s="7"/>
      <c r="AA1688" s="7"/>
      <c r="AB1688" s="7"/>
    </row>
    <row r="1689" spans="1:28" x14ac:dyDescent="0.2">
      <c r="A1689" s="7"/>
      <c r="B1689" s="7"/>
      <c r="C1689" s="7"/>
      <c r="D1689" s="7"/>
      <c r="E1689" s="7"/>
      <c r="F1689" s="7"/>
      <c r="G1689" s="7"/>
      <c r="H1689" s="7"/>
      <c r="I1689" s="7"/>
      <c r="J1689" s="7"/>
      <c r="K1689" s="7"/>
      <c r="L1689" s="7"/>
      <c r="M1689" s="7"/>
      <c r="N1689" s="7"/>
      <c r="O1689" s="7"/>
      <c r="P1689" s="7"/>
      <c r="Q1689" s="7"/>
      <c r="R1689" s="7"/>
      <c r="S1689" s="7"/>
      <c r="T1689" s="7"/>
      <c r="U1689" s="7"/>
      <c r="V1689" s="7"/>
      <c r="W1689" s="7"/>
      <c r="X1689" s="7"/>
      <c r="Y1689" s="7"/>
      <c r="Z1689" s="7"/>
      <c r="AA1689" s="7"/>
      <c r="AB1689" s="7"/>
    </row>
    <row r="1690" spans="1:28" x14ac:dyDescent="0.2">
      <c r="A1690" s="7"/>
      <c r="B1690" s="7"/>
      <c r="C1690" s="7"/>
      <c r="D1690" s="7"/>
      <c r="E1690" s="7"/>
      <c r="F1690" s="7"/>
      <c r="G1690" s="7"/>
      <c r="H1690" s="7"/>
      <c r="I1690" s="7"/>
      <c r="J1690" s="7"/>
      <c r="K1690" s="7"/>
      <c r="L1690" s="7"/>
      <c r="M1690" s="7"/>
      <c r="N1690" s="7"/>
      <c r="O1690" s="7"/>
      <c r="P1690" s="7"/>
      <c r="Q1690" s="7"/>
      <c r="R1690" s="7"/>
      <c r="S1690" s="7"/>
      <c r="T1690" s="7"/>
      <c r="U1690" s="7"/>
      <c r="V1690" s="7"/>
      <c r="W1690" s="7"/>
      <c r="X1690" s="7"/>
      <c r="Y1690" s="7"/>
      <c r="Z1690" s="7"/>
      <c r="AA1690" s="7"/>
      <c r="AB1690" s="7"/>
    </row>
    <row r="1691" spans="1:28" x14ac:dyDescent="0.2">
      <c r="A1691" s="7"/>
      <c r="B1691" s="7"/>
      <c r="C1691" s="7"/>
      <c r="D1691" s="7"/>
      <c r="E1691" s="7"/>
      <c r="F1691" s="7"/>
      <c r="G1691" s="7"/>
      <c r="H1691" s="7"/>
      <c r="I1691" s="7"/>
      <c r="J1691" s="7"/>
      <c r="K1691" s="7"/>
      <c r="L1691" s="7"/>
      <c r="M1691" s="7"/>
      <c r="N1691" s="7"/>
      <c r="O1691" s="7"/>
      <c r="P1691" s="7"/>
      <c r="Q1691" s="7"/>
      <c r="R1691" s="7"/>
      <c r="S1691" s="7"/>
      <c r="T1691" s="7"/>
      <c r="U1691" s="7"/>
      <c r="V1691" s="7"/>
      <c r="W1691" s="7"/>
      <c r="X1691" s="7"/>
      <c r="Y1691" s="7"/>
      <c r="Z1691" s="7"/>
      <c r="AA1691" s="7"/>
      <c r="AB1691" s="7"/>
    </row>
    <row r="1692" spans="1:28" x14ac:dyDescent="0.2">
      <c r="A1692" s="7"/>
      <c r="B1692" s="7"/>
      <c r="C1692" s="7"/>
      <c r="D1692" s="7"/>
      <c r="E1692" s="7"/>
      <c r="F1692" s="7"/>
      <c r="G1692" s="7"/>
      <c r="H1692" s="7"/>
      <c r="I1692" s="7"/>
      <c r="J1692" s="7"/>
      <c r="K1692" s="7"/>
      <c r="L1692" s="7"/>
      <c r="M1692" s="7"/>
      <c r="N1692" s="7"/>
      <c r="O1692" s="7"/>
      <c r="P1692" s="7"/>
      <c r="Q1692" s="7"/>
      <c r="R1692" s="7"/>
      <c r="S1692" s="7"/>
      <c r="T1692" s="7"/>
      <c r="U1692" s="7"/>
      <c r="V1692" s="7"/>
      <c r="W1692" s="7"/>
      <c r="X1692" s="7"/>
      <c r="Y1692" s="7"/>
      <c r="Z1692" s="7"/>
      <c r="AA1692" s="7"/>
      <c r="AB1692" s="7"/>
    </row>
    <row r="1693" spans="1:28" x14ac:dyDescent="0.2">
      <c r="A1693" s="7"/>
      <c r="B1693" s="7"/>
      <c r="C1693" s="7"/>
      <c r="D1693" s="7"/>
      <c r="E1693" s="7"/>
      <c r="F1693" s="7"/>
      <c r="G1693" s="7"/>
      <c r="H1693" s="7"/>
      <c r="I1693" s="7"/>
      <c r="J1693" s="7"/>
      <c r="K1693" s="7"/>
      <c r="L1693" s="7"/>
      <c r="M1693" s="7"/>
      <c r="N1693" s="7"/>
      <c r="O1693" s="7"/>
      <c r="P1693" s="7"/>
      <c r="Q1693" s="7"/>
      <c r="R1693" s="7"/>
      <c r="S1693" s="7"/>
      <c r="T1693" s="7"/>
      <c r="U1693" s="7"/>
      <c r="V1693" s="7"/>
      <c r="W1693" s="7"/>
      <c r="X1693" s="7"/>
      <c r="Y1693" s="7"/>
      <c r="Z1693" s="7"/>
      <c r="AA1693" s="7"/>
      <c r="AB1693" s="7"/>
    </row>
    <row r="1694" spans="1:28" x14ac:dyDescent="0.2">
      <c r="A1694" s="7"/>
      <c r="B1694" s="7"/>
      <c r="C1694" s="7"/>
      <c r="D1694" s="7"/>
      <c r="E1694" s="7"/>
      <c r="F1694" s="7"/>
      <c r="G1694" s="7"/>
      <c r="H1694" s="7"/>
      <c r="I1694" s="7"/>
      <c r="J1694" s="7"/>
      <c r="K1694" s="7"/>
      <c r="L1694" s="7"/>
      <c r="M1694" s="7"/>
      <c r="N1694" s="7"/>
      <c r="O1694" s="7"/>
      <c r="P1694" s="7"/>
      <c r="Q1694" s="7"/>
      <c r="R1694" s="7"/>
      <c r="S1694" s="7"/>
      <c r="T1694" s="7"/>
      <c r="U1694" s="7"/>
      <c r="V1694" s="7"/>
      <c r="W1694" s="7"/>
      <c r="X1694" s="7"/>
      <c r="Y1694" s="7"/>
      <c r="Z1694" s="7"/>
      <c r="AA1694" s="7"/>
      <c r="AB1694" s="7"/>
    </row>
    <row r="1695" spans="1:28" x14ac:dyDescent="0.2">
      <c r="A1695" s="7"/>
      <c r="B1695" s="7"/>
      <c r="C1695" s="7"/>
      <c r="D1695" s="7"/>
      <c r="E1695" s="7"/>
      <c r="F1695" s="7"/>
      <c r="G1695" s="7"/>
      <c r="H1695" s="7"/>
      <c r="I1695" s="7"/>
      <c r="J1695" s="7"/>
      <c r="K1695" s="7"/>
      <c r="L1695" s="7"/>
      <c r="M1695" s="7"/>
      <c r="N1695" s="7"/>
      <c r="O1695" s="7"/>
      <c r="P1695" s="7"/>
      <c r="Q1695" s="7"/>
      <c r="R1695" s="7"/>
      <c r="S1695" s="7"/>
      <c r="T1695" s="7"/>
      <c r="U1695" s="7"/>
      <c r="V1695" s="7"/>
      <c r="W1695" s="7"/>
      <c r="X1695" s="7"/>
      <c r="Y1695" s="7"/>
      <c r="Z1695" s="7"/>
      <c r="AA1695" s="7"/>
      <c r="AB1695" s="7"/>
    </row>
    <row r="1696" spans="1:28" x14ac:dyDescent="0.2">
      <c r="A1696" s="7"/>
      <c r="B1696" s="7"/>
      <c r="C1696" s="7"/>
      <c r="D1696" s="7"/>
      <c r="E1696" s="7"/>
      <c r="F1696" s="7"/>
      <c r="G1696" s="7"/>
      <c r="H1696" s="7"/>
      <c r="I1696" s="7"/>
      <c r="J1696" s="7"/>
      <c r="K1696" s="7"/>
      <c r="L1696" s="7"/>
      <c r="M1696" s="7"/>
      <c r="N1696" s="7"/>
      <c r="O1696" s="7"/>
      <c r="P1696" s="7"/>
      <c r="Q1696" s="7"/>
      <c r="R1696" s="7"/>
      <c r="S1696" s="7"/>
      <c r="T1696" s="7"/>
      <c r="U1696" s="7"/>
      <c r="V1696" s="7"/>
      <c r="W1696" s="7"/>
      <c r="X1696" s="7"/>
      <c r="Y1696" s="7"/>
      <c r="Z1696" s="7"/>
      <c r="AA1696" s="7"/>
      <c r="AB1696" s="7"/>
    </row>
    <row r="1697" spans="1:28" x14ac:dyDescent="0.2">
      <c r="A1697" s="7"/>
      <c r="B1697" s="7"/>
      <c r="C1697" s="7"/>
      <c r="D1697" s="7"/>
      <c r="E1697" s="7"/>
      <c r="F1697" s="7"/>
      <c r="G1697" s="7"/>
      <c r="H1697" s="7"/>
      <c r="I1697" s="7"/>
      <c r="J1697" s="7"/>
      <c r="K1697" s="7"/>
      <c r="L1697" s="7"/>
      <c r="M1697" s="7"/>
      <c r="N1697" s="7"/>
      <c r="O1697" s="7"/>
      <c r="P1697" s="7"/>
      <c r="Q1697" s="7"/>
      <c r="R1697" s="7"/>
      <c r="S1697" s="7"/>
      <c r="T1697" s="7"/>
      <c r="U1697" s="7"/>
      <c r="V1697" s="7"/>
      <c r="W1697" s="7"/>
      <c r="X1697" s="7"/>
      <c r="Y1697" s="7"/>
      <c r="Z1697" s="7"/>
      <c r="AA1697" s="7"/>
      <c r="AB1697" s="7"/>
    </row>
    <row r="1698" spans="1:28" x14ac:dyDescent="0.2">
      <c r="A1698" s="7"/>
      <c r="B1698" s="7"/>
      <c r="C1698" s="7"/>
      <c r="D1698" s="7"/>
      <c r="E1698" s="7"/>
      <c r="F1698" s="7"/>
      <c r="G1698" s="7"/>
      <c r="H1698" s="7"/>
      <c r="I1698" s="7"/>
      <c r="J1698" s="7"/>
      <c r="K1698" s="7"/>
      <c r="L1698" s="7"/>
      <c r="M1698" s="7"/>
      <c r="N1698" s="7"/>
      <c r="O1698" s="7"/>
      <c r="P1698" s="7"/>
      <c r="Q1698" s="7"/>
      <c r="R1698" s="7"/>
      <c r="S1698" s="7"/>
      <c r="T1698" s="7"/>
      <c r="U1698" s="7"/>
      <c r="V1698" s="7"/>
      <c r="W1698" s="7"/>
      <c r="X1698" s="7"/>
      <c r="Y1698" s="7"/>
      <c r="Z1698" s="7"/>
      <c r="AA1698" s="7"/>
      <c r="AB1698" s="7"/>
    </row>
    <row r="1699" spans="1:28" x14ac:dyDescent="0.2">
      <c r="A1699" s="7"/>
      <c r="B1699" s="7"/>
      <c r="C1699" s="7"/>
      <c r="D1699" s="7"/>
      <c r="E1699" s="7"/>
      <c r="F1699" s="7"/>
      <c r="G1699" s="7"/>
      <c r="H1699" s="7"/>
      <c r="I1699" s="7"/>
      <c r="J1699" s="7"/>
      <c r="K1699" s="7"/>
      <c r="L1699" s="7"/>
      <c r="M1699" s="7"/>
      <c r="N1699" s="7"/>
      <c r="O1699" s="7"/>
      <c r="P1699" s="7"/>
      <c r="Q1699" s="7"/>
      <c r="R1699" s="7"/>
      <c r="S1699" s="7"/>
      <c r="T1699" s="7"/>
      <c r="U1699" s="7"/>
      <c r="V1699" s="7"/>
      <c r="W1699" s="7"/>
      <c r="X1699" s="7"/>
      <c r="Y1699" s="7"/>
      <c r="Z1699" s="7"/>
      <c r="AA1699" s="7"/>
      <c r="AB1699" s="7"/>
    </row>
    <row r="1700" spans="1:28" x14ac:dyDescent="0.2">
      <c r="A1700" s="7"/>
      <c r="B1700" s="7"/>
      <c r="C1700" s="7"/>
      <c r="D1700" s="7"/>
      <c r="E1700" s="7"/>
      <c r="F1700" s="7"/>
      <c r="G1700" s="7"/>
      <c r="H1700" s="7"/>
      <c r="I1700" s="7"/>
      <c r="J1700" s="7"/>
      <c r="K1700" s="7"/>
      <c r="L1700" s="7"/>
      <c r="M1700" s="7"/>
      <c r="N1700" s="7"/>
      <c r="O1700" s="7"/>
      <c r="P1700" s="7"/>
      <c r="Q1700" s="7"/>
      <c r="R1700" s="7"/>
      <c r="S1700" s="7"/>
      <c r="T1700" s="7"/>
      <c r="U1700" s="7"/>
      <c r="V1700" s="7"/>
      <c r="W1700" s="7"/>
      <c r="X1700" s="7"/>
      <c r="Y1700" s="7"/>
      <c r="Z1700" s="7"/>
      <c r="AA1700" s="7"/>
      <c r="AB1700" s="7"/>
    </row>
    <row r="1701" spans="1:28" x14ac:dyDescent="0.2">
      <c r="A1701" s="7"/>
      <c r="B1701" s="7"/>
      <c r="C1701" s="7"/>
      <c r="D1701" s="7"/>
      <c r="E1701" s="7"/>
      <c r="F1701" s="7"/>
      <c r="G1701" s="7"/>
      <c r="H1701" s="7"/>
      <c r="I1701" s="7"/>
      <c r="J1701" s="7"/>
      <c r="K1701" s="7"/>
      <c r="L1701" s="7"/>
      <c r="M1701" s="7"/>
      <c r="N1701" s="7"/>
      <c r="O1701" s="7"/>
      <c r="P1701" s="7"/>
      <c r="Q1701" s="7"/>
      <c r="R1701" s="7"/>
      <c r="S1701" s="7"/>
      <c r="T1701" s="7"/>
      <c r="U1701" s="7"/>
      <c r="V1701" s="7"/>
      <c r="W1701" s="7"/>
      <c r="X1701" s="7"/>
      <c r="Y1701" s="7"/>
      <c r="Z1701" s="7"/>
      <c r="AA1701" s="7"/>
      <c r="AB1701" s="7"/>
    </row>
    <row r="1702" spans="1:28" x14ac:dyDescent="0.2">
      <c r="A1702" s="7"/>
      <c r="B1702" s="7"/>
      <c r="C1702" s="7"/>
      <c r="D1702" s="7"/>
      <c r="E1702" s="7"/>
      <c r="F1702" s="7"/>
      <c r="G1702" s="7"/>
      <c r="H1702" s="7"/>
      <c r="I1702" s="7"/>
      <c r="J1702" s="7"/>
      <c r="K1702" s="7"/>
      <c r="L1702" s="7"/>
      <c r="M1702" s="7"/>
      <c r="N1702" s="7"/>
      <c r="O1702" s="7"/>
      <c r="P1702" s="7"/>
      <c r="Q1702" s="7"/>
      <c r="R1702" s="7"/>
      <c r="S1702" s="7"/>
      <c r="T1702" s="7"/>
      <c r="U1702" s="7"/>
      <c r="V1702" s="7"/>
      <c r="W1702" s="7"/>
      <c r="X1702" s="7"/>
      <c r="Y1702" s="7"/>
      <c r="Z1702" s="7"/>
      <c r="AA1702" s="7"/>
      <c r="AB1702" s="7"/>
    </row>
    <row r="1703" spans="1:28" x14ac:dyDescent="0.2">
      <c r="A1703" s="7"/>
      <c r="B1703" s="7"/>
      <c r="C1703" s="7"/>
      <c r="D1703" s="7"/>
      <c r="E1703" s="7"/>
      <c r="F1703" s="7"/>
      <c r="G1703" s="7"/>
      <c r="H1703" s="7"/>
      <c r="I1703" s="7"/>
      <c r="J1703" s="7"/>
      <c r="K1703" s="7"/>
      <c r="L1703" s="7"/>
      <c r="M1703" s="7"/>
      <c r="N1703" s="7"/>
      <c r="O1703" s="7"/>
      <c r="P1703" s="7"/>
      <c r="Q1703" s="7"/>
      <c r="R1703" s="7"/>
      <c r="S1703" s="7"/>
      <c r="T1703" s="7"/>
      <c r="U1703" s="7"/>
      <c r="V1703" s="7"/>
      <c r="W1703" s="7"/>
      <c r="X1703" s="7"/>
      <c r="Y1703" s="7"/>
      <c r="Z1703" s="7"/>
      <c r="AA1703" s="7"/>
      <c r="AB1703" s="7"/>
    </row>
    <row r="1704" spans="1:28" x14ac:dyDescent="0.2">
      <c r="A1704" s="7"/>
      <c r="B1704" s="7"/>
      <c r="C1704" s="7"/>
      <c r="D1704" s="7"/>
      <c r="E1704" s="7"/>
      <c r="F1704" s="7"/>
      <c r="G1704" s="7"/>
      <c r="H1704" s="7"/>
      <c r="I1704" s="7"/>
      <c r="J1704" s="7"/>
      <c r="K1704" s="7"/>
      <c r="L1704" s="7"/>
      <c r="M1704" s="7"/>
      <c r="N1704" s="7"/>
      <c r="O1704" s="7"/>
      <c r="P1704" s="7"/>
      <c r="Q1704" s="7"/>
      <c r="R1704" s="7"/>
      <c r="S1704" s="7"/>
      <c r="T1704" s="7"/>
      <c r="U1704" s="7"/>
      <c r="V1704" s="7"/>
      <c r="W1704" s="7"/>
      <c r="X1704" s="7"/>
      <c r="Y1704" s="7"/>
      <c r="Z1704" s="7"/>
      <c r="AA1704" s="7"/>
      <c r="AB1704" s="7"/>
    </row>
    <row r="1705" spans="1:28" x14ac:dyDescent="0.2">
      <c r="A1705" s="7"/>
      <c r="B1705" s="7"/>
      <c r="C1705" s="7"/>
      <c r="D1705" s="7"/>
      <c r="E1705" s="7"/>
      <c r="F1705" s="7"/>
      <c r="G1705" s="7"/>
      <c r="H1705" s="7"/>
      <c r="I1705" s="7"/>
      <c r="J1705" s="7"/>
      <c r="K1705" s="7"/>
      <c r="L1705" s="7"/>
      <c r="M1705" s="7"/>
      <c r="N1705" s="7"/>
      <c r="O1705" s="7"/>
      <c r="P1705" s="7"/>
      <c r="Q1705" s="7"/>
      <c r="R1705" s="7"/>
      <c r="S1705" s="7"/>
      <c r="T1705" s="7"/>
      <c r="U1705" s="7"/>
      <c r="V1705" s="7"/>
      <c r="W1705" s="7"/>
      <c r="X1705" s="7"/>
      <c r="Y1705" s="7"/>
      <c r="Z1705" s="7"/>
      <c r="AA1705" s="7"/>
      <c r="AB1705" s="7"/>
    </row>
    <row r="1706" spans="1:28" x14ac:dyDescent="0.2">
      <c r="A1706" s="7"/>
      <c r="B1706" s="7"/>
      <c r="C1706" s="7"/>
      <c r="D1706" s="7"/>
      <c r="E1706" s="7"/>
      <c r="F1706" s="7"/>
      <c r="G1706" s="7"/>
      <c r="H1706" s="7"/>
      <c r="I1706" s="7"/>
      <c r="J1706" s="7"/>
      <c r="K1706" s="7"/>
      <c r="L1706" s="7"/>
      <c r="M1706" s="7"/>
      <c r="N1706" s="7"/>
      <c r="O1706" s="7"/>
      <c r="P1706" s="7"/>
      <c r="Q1706" s="7"/>
      <c r="R1706" s="7"/>
      <c r="S1706" s="7"/>
      <c r="T1706" s="7"/>
      <c r="U1706" s="7"/>
      <c r="V1706" s="7"/>
      <c r="W1706" s="7"/>
      <c r="X1706" s="7"/>
      <c r="Y1706" s="7"/>
      <c r="Z1706" s="7"/>
      <c r="AA1706" s="7"/>
      <c r="AB1706" s="7"/>
    </row>
    <row r="1707" spans="1:28" x14ac:dyDescent="0.2">
      <c r="A1707" s="7"/>
      <c r="B1707" s="7"/>
      <c r="C1707" s="7"/>
      <c r="D1707" s="7"/>
      <c r="E1707" s="7"/>
      <c r="F1707" s="7"/>
      <c r="G1707" s="7"/>
      <c r="H1707" s="7"/>
      <c r="I1707" s="7"/>
      <c r="J1707" s="7"/>
      <c r="K1707" s="7"/>
      <c r="L1707" s="7"/>
      <c r="M1707" s="7"/>
      <c r="N1707" s="7"/>
      <c r="O1707" s="7"/>
      <c r="P1707" s="7"/>
      <c r="Q1707" s="7"/>
      <c r="R1707" s="7"/>
      <c r="S1707" s="7"/>
      <c r="T1707" s="7"/>
      <c r="U1707" s="7"/>
      <c r="V1707" s="7"/>
      <c r="W1707" s="7"/>
      <c r="X1707" s="7"/>
      <c r="Y1707" s="7"/>
      <c r="Z1707" s="7"/>
      <c r="AA1707" s="7"/>
      <c r="AB1707" s="7"/>
    </row>
    <row r="1708" spans="1:28" x14ac:dyDescent="0.2">
      <c r="A1708" s="7"/>
      <c r="B1708" s="7"/>
      <c r="C1708" s="7"/>
      <c r="D1708" s="7"/>
      <c r="E1708" s="7"/>
      <c r="F1708" s="7"/>
      <c r="G1708" s="7"/>
      <c r="H1708" s="7"/>
      <c r="I1708" s="7"/>
      <c r="J1708" s="7"/>
      <c r="K1708" s="7"/>
      <c r="L1708" s="7"/>
      <c r="M1708" s="7"/>
      <c r="N1708" s="7"/>
      <c r="O1708" s="7"/>
      <c r="P1708" s="7"/>
      <c r="Q1708" s="7"/>
      <c r="R1708" s="7"/>
      <c r="S1708" s="7"/>
      <c r="T1708" s="7"/>
      <c r="U1708" s="7"/>
      <c r="V1708" s="7"/>
      <c r="W1708" s="7"/>
      <c r="X1708" s="7"/>
      <c r="Y1708" s="7"/>
      <c r="Z1708" s="7"/>
      <c r="AA1708" s="7"/>
      <c r="AB1708" s="7"/>
    </row>
    <row r="1709" spans="1:28" x14ac:dyDescent="0.2">
      <c r="A1709" s="7"/>
      <c r="B1709" s="7"/>
      <c r="C1709" s="7"/>
      <c r="D1709" s="7"/>
      <c r="E1709" s="7"/>
      <c r="F1709" s="7"/>
      <c r="G1709" s="7"/>
      <c r="H1709" s="7"/>
      <c r="I1709" s="7"/>
      <c r="J1709" s="7"/>
      <c r="K1709" s="7"/>
      <c r="L1709" s="7"/>
      <c r="M1709" s="7"/>
      <c r="N1709" s="7"/>
      <c r="O1709" s="7"/>
      <c r="P1709" s="7"/>
      <c r="Q1709" s="7"/>
      <c r="R1709" s="7"/>
      <c r="S1709" s="7"/>
      <c r="T1709" s="7"/>
      <c r="U1709" s="7"/>
      <c r="V1709" s="7"/>
      <c r="W1709" s="7"/>
      <c r="X1709" s="7"/>
      <c r="Y1709" s="7"/>
      <c r="Z1709" s="7"/>
      <c r="AA1709" s="7"/>
      <c r="AB1709" s="7"/>
    </row>
    <row r="1710" spans="1:28" x14ac:dyDescent="0.2">
      <c r="A1710" s="7"/>
      <c r="B1710" s="7"/>
      <c r="C1710" s="7"/>
      <c r="D1710" s="7"/>
      <c r="E1710" s="7"/>
      <c r="F1710" s="7"/>
      <c r="G1710" s="7"/>
      <c r="H1710" s="7"/>
      <c r="I1710" s="7"/>
      <c r="J1710" s="7"/>
      <c r="K1710" s="7"/>
      <c r="L1710" s="7"/>
      <c r="M1710" s="7"/>
      <c r="N1710" s="7"/>
      <c r="O1710" s="7"/>
      <c r="P1710" s="7"/>
      <c r="Q1710" s="7"/>
      <c r="R1710" s="7"/>
      <c r="S1710" s="7"/>
      <c r="T1710" s="7"/>
      <c r="U1710" s="7"/>
      <c r="V1710" s="7"/>
      <c r="W1710" s="7"/>
      <c r="X1710" s="7"/>
      <c r="Y1710" s="7"/>
      <c r="Z1710" s="7"/>
      <c r="AA1710" s="7"/>
      <c r="AB1710" s="7"/>
    </row>
    <row r="1711" spans="1:28" x14ac:dyDescent="0.2">
      <c r="A1711" s="7"/>
      <c r="B1711" s="7"/>
      <c r="C1711" s="7"/>
      <c r="D1711" s="7"/>
      <c r="E1711" s="7"/>
      <c r="F1711" s="7"/>
      <c r="G1711" s="7"/>
      <c r="H1711" s="7"/>
      <c r="I1711" s="7"/>
      <c r="J1711" s="7"/>
      <c r="K1711" s="7"/>
      <c r="L1711" s="7"/>
      <c r="M1711" s="7"/>
      <c r="N1711" s="7"/>
      <c r="O1711" s="7"/>
      <c r="P1711" s="7"/>
      <c r="Q1711" s="7"/>
      <c r="R1711" s="7"/>
      <c r="S1711" s="7"/>
      <c r="T1711" s="7"/>
      <c r="U1711" s="7"/>
      <c r="V1711" s="7"/>
      <c r="W1711" s="7"/>
      <c r="X1711" s="7"/>
      <c r="Y1711" s="7"/>
      <c r="Z1711" s="7"/>
      <c r="AA1711" s="7"/>
      <c r="AB1711" s="7"/>
    </row>
    <row r="1712" spans="1:28" x14ac:dyDescent="0.2">
      <c r="A1712" s="7"/>
      <c r="B1712" s="7"/>
      <c r="C1712" s="7"/>
      <c r="D1712" s="7"/>
      <c r="E1712" s="7"/>
      <c r="F1712" s="7"/>
      <c r="G1712" s="7"/>
      <c r="H1712" s="7"/>
      <c r="I1712" s="7"/>
      <c r="J1712" s="7"/>
      <c r="K1712" s="7"/>
      <c r="L1712" s="7"/>
      <c r="M1712" s="7"/>
      <c r="N1712" s="7"/>
      <c r="O1712" s="7"/>
      <c r="P1712" s="7"/>
      <c r="Q1712" s="7"/>
      <c r="R1712" s="7"/>
      <c r="S1712" s="7"/>
      <c r="T1712" s="7"/>
      <c r="U1712" s="7"/>
      <c r="V1712" s="7"/>
      <c r="W1712" s="7"/>
      <c r="X1712" s="7"/>
      <c r="Y1712" s="7"/>
      <c r="Z1712" s="7"/>
      <c r="AA1712" s="7"/>
      <c r="AB1712" s="7"/>
    </row>
    <row r="1713" spans="1:28" x14ac:dyDescent="0.2">
      <c r="A1713" s="7"/>
      <c r="B1713" s="7"/>
      <c r="C1713" s="7"/>
      <c r="D1713" s="7"/>
      <c r="E1713" s="7"/>
      <c r="F1713" s="7"/>
      <c r="G1713" s="7"/>
      <c r="H1713" s="7"/>
      <c r="I1713" s="7"/>
      <c r="J1713" s="7"/>
      <c r="K1713" s="7"/>
      <c r="L1713" s="7"/>
      <c r="M1713" s="7"/>
      <c r="N1713" s="7"/>
      <c r="O1713" s="7"/>
      <c r="P1713" s="7"/>
      <c r="Q1713" s="7"/>
      <c r="R1713" s="7"/>
      <c r="S1713" s="7"/>
      <c r="T1713" s="7"/>
      <c r="U1713" s="7"/>
      <c r="V1713" s="7"/>
      <c r="W1713" s="7"/>
      <c r="X1713" s="7"/>
      <c r="Y1713" s="7"/>
      <c r="Z1713" s="7"/>
      <c r="AA1713" s="7"/>
      <c r="AB1713" s="7"/>
    </row>
    <row r="1714" spans="1:28" x14ac:dyDescent="0.2">
      <c r="A1714" s="7"/>
      <c r="B1714" s="7"/>
      <c r="C1714" s="7"/>
      <c r="D1714" s="7"/>
      <c r="E1714" s="7"/>
      <c r="F1714" s="7"/>
      <c r="G1714" s="7"/>
      <c r="H1714" s="7"/>
      <c r="I1714" s="7"/>
      <c r="J1714" s="7"/>
      <c r="K1714" s="7"/>
      <c r="L1714" s="7"/>
      <c r="M1714" s="7"/>
      <c r="N1714" s="7"/>
      <c r="O1714" s="7"/>
      <c r="P1714" s="7"/>
      <c r="Q1714" s="7"/>
      <c r="R1714" s="7"/>
      <c r="S1714" s="7"/>
      <c r="T1714" s="7"/>
      <c r="U1714" s="7"/>
      <c r="V1714" s="7"/>
      <c r="W1714" s="7"/>
      <c r="X1714" s="7"/>
      <c r="Y1714" s="7"/>
      <c r="Z1714" s="7"/>
      <c r="AA1714" s="7"/>
      <c r="AB1714" s="7"/>
    </row>
    <row r="1715" spans="1:28" x14ac:dyDescent="0.2">
      <c r="A1715" s="7"/>
      <c r="B1715" s="7"/>
      <c r="C1715" s="7"/>
      <c r="D1715" s="7"/>
      <c r="E1715" s="7"/>
      <c r="F1715" s="7"/>
      <c r="G1715" s="7"/>
      <c r="H1715" s="7"/>
      <c r="I1715" s="7"/>
      <c r="J1715" s="7"/>
      <c r="K1715" s="7"/>
      <c r="L1715" s="7"/>
      <c r="M1715" s="7"/>
      <c r="N1715" s="7"/>
      <c r="O1715" s="7"/>
      <c r="P1715" s="7"/>
      <c r="Q1715" s="7"/>
      <c r="R1715" s="7"/>
      <c r="S1715" s="7"/>
      <c r="T1715" s="7"/>
      <c r="U1715" s="7"/>
      <c r="V1715" s="7"/>
      <c r="W1715" s="7"/>
      <c r="X1715" s="7"/>
      <c r="Y1715" s="7"/>
      <c r="Z1715" s="7"/>
      <c r="AA1715" s="7"/>
      <c r="AB1715" s="7"/>
    </row>
    <row r="1716" spans="1:28" x14ac:dyDescent="0.2">
      <c r="A1716" s="7"/>
      <c r="B1716" s="7"/>
      <c r="C1716" s="7"/>
      <c r="D1716" s="7"/>
      <c r="E1716" s="7"/>
      <c r="F1716" s="7"/>
      <c r="G1716" s="7"/>
      <c r="H1716" s="7"/>
      <c r="I1716" s="7"/>
      <c r="J1716" s="7"/>
      <c r="K1716" s="7"/>
      <c r="L1716" s="7"/>
      <c r="M1716" s="7"/>
      <c r="N1716" s="7"/>
      <c r="O1716" s="7"/>
      <c r="P1716" s="7"/>
      <c r="Q1716" s="7"/>
      <c r="R1716" s="7"/>
      <c r="S1716" s="7"/>
      <c r="T1716" s="7"/>
      <c r="U1716" s="7"/>
      <c r="V1716" s="7"/>
      <c r="W1716" s="7"/>
      <c r="X1716" s="7"/>
      <c r="Y1716" s="7"/>
      <c r="Z1716" s="7"/>
      <c r="AA1716" s="7"/>
      <c r="AB1716" s="7"/>
    </row>
    <row r="1717" spans="1:28" x14ac:dyDescent="0.2">
      <c r="A1717" s="7"/>
      <c r="B1717" s="7"/>
      <c r="C1717" s="7"/>
      <c r="D1717" s="7"/>
      <c r="E1717" s="7"/>
      <c r="F1717" s="7"/>
      <c r="G1717" s="7"/>
      <c r="H1717" s="7"/>
      <c r="I1717" s="7"/>
      <c r="J1717" s="7"/>
      <c r="K1717" s="7"/>
      <c r="L1717" s="7"/>
      <c r="M1717" s="7"/>
      <c r="N1717" s="7"/>
      <c r="O1717" s="7"/>
      <c r="P1717" s="7"/>
      <c r="Q1717" s="7"/>
      <c r="R1717" s="7"/>
      <c r="S1717" s="7"/>
      <c r="T1717" s="7"/>
      <c r="U1717" s="7"/>
      <c r="V1717" s="7"/>
      <c r="W1717" s="7"/>
      <c r="X1717" s="7"/>
      <c r="Y1717" s="7"/>
      <c r="Z1717" s="7"/>
      <c r="AA1717" s="7"/>
      <c r="AB1717" s="7"/>
    </row>
    <row r="1718" spans="1:28" x14ac:dyDescent="0.2">
      <c r="A1718" s="7"/>
      <c r="B1718" s="7"/>
      <c r="C1718" s="7"/>
      <c r="D1718" s="7"/>
      <c r="E1718" s="7"/>
      <c r="F1718" s="7"/>
      <c r="G1718" s="7"/>
      <c r="H1718" s="7"/>
      <c r="I1718" s="7"/>
      <c r="J1718" s="7"/>
      <c r="K1718" s="7"/>
      <c r="L1718" s="7"/>
      <c r="M1718" s="7"/>
      <c r="N1718" s="7"/>
      <c r="O1718" s="7"/>
      <c r="P1718" s="7"/>
      <c r="Q1718" s="7"/>
      <c r="R1718" s="7"/>
      <c r="S1718" s="7"/>
      <c r="T1718" s="7"/>
      <c r="U1718" s="7"/>
      <c r="V1718" s="7"/>
      <c r="W1718" s="7"/>
      <c r="X1718" s="7"/>
      <c r="Y1718" s="7"/>
      <c r="Z1718" s="7"/>
      <c r="AA1718" s="7"/>
      <c r="AB1718" s="7"/>
    </row>
    <row r="1719" spans="1:28" x14ac:dyDescent="0.2">
      <c r="A1719" s="7"/>
      <c r="B1719" s="7"/>
      <c r="C1719" s="7"/>
      <c r="D1719" s="7"/>
      <c r="E1719" s="7"/>
      <c r="F1719" s="7"/>
      <c r="G1719" s="7"/>
      <c r="H1719" s="7"/>
      <c r="I1719" s="7"/>
      <c r="J1719" s="7"/>
      <c r="K1719" s="7"/>
      <c r="L1719" s="7"/>
      <c r="M1719" s="7"/>
      <c r="N1719" s="7"/>
      <c r="O1719" s="7"/>
      <c r="P1719" s="7"/>
      <c r="Q1719" s="7"/>
      <c r="R1719" s="7"/>
      <c r="S1719" s="7"/>
      <c r="T1719" s="7"/>
      <c r="U1719" s="7"/>
      <c r="V1719" s="7"/>
      <c r="W1719" s="7"/>
      <c r="X1719" s="7"/>
      <c r="Y1719" s="7"/>
      <c r="Z1719" s="7"/>
      <c r="AA1719" s="7"/>
      <c r="AB1719" s="7"/>
    </row>
    <row r="1720" spans="1:28" x14ac:dyDescent="0.2">
      <c r="A1720" s="7"/>
      <c r="B1720" s="7"/>
      <c r="C1720" s="7"/>
      <c r="D1720" s="7"/>
      <c r="E1720" s="7"/>
      <c r="F1720" s="7"/>
      <c r="G1720" s="7"/>
      <c r="H1720" s="7"/>
      <c r="I1720" s="7"/>
      <c r="J1720" s="7"/>
      <c r="K1720" s="7"/>
      <c r="L1720" s="7"/>
      <c r="M1720" s="7"/>
      <c r="N1720" s="7"/>
      <c r="O1720" s="7"/>
      <c r="P1720" s="7"/>
      <c r="Q1720" s="7"/>
      <c r="R1720" s="7"/>
      <c r="S1720" s="7"/>
      <c r="T1720" s="7"/>
      <c r="U1720" s="7"/>
      <c r="V1720" s="7"/>
      <c r="W1720" s="7"/>
      <c r="X1720" s="7"/>
      <c r="Y1720" s="7"/>
      <c r="Z1720" s="7"/>
      <c r="AA1720" s="7"/>
      <c r="AB1720" s="7"/>
    </row>
    <row r="1721" spans="1:28" x14ac:dyDescent="0.2">
      <c r="A1721" s="7"/>
      <c r="B1721" s="7"/>
      <c r="C1721" s="7"/>
      <c r="D1721" s="7"/>
      <c r="E1721" s="7"/>
      <c r="F1721" s="7"/>
      <c r="G1721" s="7"/>
      <c r="H1721" s="7"/>
      <c r="I1721" s="7"/>
      <c r="J1721" s="7"/>
      <c r="K1721" s="7"/>
      <c r="L1721" s="7"/>
      <c r="M1721" s="7"/>
      <c r="N1721" s="7"/>
      <c r="O1721" s="7"/>
      <c r="P1721" s="7"/>
      <c r="Q1721" s="7"/>
      <c r="R1721" s="7"/>
      <c r="S1721" s="7"/>
      <c r="T1721" s="7"/>
      <c r="U1721" s="7"/>
      <c r="V1721" s="7"/>
      <c r="W1721" s="7"/>
      <c r="X1721" s="7"/>
      <c r="Y1721" s="7"/>
      <c r="Z1721" s="7"/>
      <c r="AA1721" s="7"/>
      <c r="AB1721" s="7"/>
    </row>
    <row r="1722" spans="1:28" x14ac:dyDescent="0.2">
      <c r="A1722" s="7"/>
      <c r="B1722" s="7"/>
      <c r="C1722" s="7"/>
      <c r="D1722" s="7"/>
      <c r="E1722" s="7"/>
      <c r="F1722" s="7"/>
      <c r="G1722" s="7"/>
      <c r="H1722" s="7"/>
      <c r="I1722" s="7"/>
      <c r="J1722" s="7"/>
      <c r="K1722" s="7"/>
      <c r="L1722" s="7"/>
      <c r="M1722" s="7"/>
      <c r="N1722" s="7"/>
      <c r="O1722" s="7"/>
      <c r="P1722" s="7"/>
      <c r="Q1722" s="7"/>
      <c r="R1722" s="7"/>
      <c r="S1722" s="7"/>
      <c r="T1722" s="7"/>
      <c r="U1722" s="7"/>
      <c r="V1722" s="7"/>
      <c r="W1722" s="7"/>
      <c r="X1722" s="7"/>
      <c r="Y1722" s="7"/>
      <c r="Z1722" s="7"/>
      <c r="AA1722" s="7"/>
      <c r="AB1722" s="7"/>
    </row>
    <row r="1723" spans="1:28" x14ac:dyDescent="0.2">
      <c r="A1723" s="7"/>
      <c r="B1723" s="7"/>
      <c r="C1723" s="7"/>
      <c r="D1723" s="7"/>
      <c r="E1723" s="7"/>
      <c r="F1723" s="7"/>
      <c r="G1723" s="7"/>
      <c r="H1723" s="7"/>
      <c r="I1723" s="7"/>
      <c r="J1723" s="7"/>
      <c r="K1723" s="7"/>
      <c r="L1723" s="7"/>
      <c r="M1723" s="7"/>
      <c r="N1723" s="7"/>
      <c r="O1723" s="7"/>
      <c r="P1723" s="7"/>
      <c r="Q1723" s="7"/>
      <c r="R1723" s="7"/>
      <c r="S1723" s="7"/>
      <c r="T1723" s="7"/>
      <c r="U1723" s="7"/>
      <c r="V1723" s="7"/>
      <c r="W1723" s="7"/>
      <c r="X1723" s="7"/>
      <c r="Y1723" s="7"/>
      <c r="Z1723" s="7"/>
      <c r="AA1723" s="7"/>
      <c r="AB1723" s="7"/>
    </row>
    <row r="1724" spans="1:28" x14ac:dyDescent="0.2">
      <c r="A1724" s="7"/>
      <c r="B1724" s="7"/>
      <c r="C1724" s="7"/>
      <c r="D1724" s="7"/>
      <c r="E1724" s="7"/>
      <c r="F1724" s="7"/>
      <c r="G1724" s="7"/>
      <c r="H1724" s="7"/>
      <c r="I1724" s="7"/>
      <c r="J1724" s="7"/>
      <c r="K1724" s="7"/>
      <c r="L1724" s="7"/>
      <c r="M1724" s="7"/>
      <c r="N1724" s="7"/>
      <c r="O1724" s="7"/>
      <c r="P1724" s="7"/>
      <c r="Q1724" s="7"/>
      <c r="R1724" s="7"/>
      <c r="S1724" s="7"/>
      <c r="T1724" s="7"/>
      <c r="U1724" s="7"/>
      <c r="V1724" s="7"/>
      <c r="W1724" s="7"/>
      <c r="X1724" s="7"/>
      <c r="Y1724" s="7"/>
      <c r="Z1724" s="7"/>
      <c r="AA1724" s="7"/>
      <c r="AB1724" s="7"/>
    </row>
    <row r="1725" spans="1:28" x14ac:dyDescent="0.2">
      <c r="A1725" s="7"/>
      <c r="B1725" s="7"/>
      <c r="C1725" s="7"/>
      <c r="D1725" s="7"/>
      <c r="E1725" s="7"/>
      <c r="F1725" s="7"/>
      <c r="G1725" s="7"/>
      <c r="H1725" s="7"/>
      <c r="I1725" s="7"/>
      <c r="J1725" s="7"/>
      <c r="K1725" s="7"/>
      <c r="L1725" s="7"/>
      <c r="M1725" s="7"/>
      <c r="N1725" s="7"/>
      <c r="O1725" s="7"/>
      <c r="P1725" s="7"/>
      <c r="Q1725" s="7"/>
      <c r="R1725" s="7"/>
      <c r="S1725" s="7"/>
      <c r="T1725" s="7"/>
      <c r="U1725" s="7"/>
      <c r="V1725" s="7"/>
      <c r="W1725" s="7"/>
      <c r="X1725" s="7"/>
      <c r="Y1725" s="7"/>
      <c r="Z1725" s="7"/>
      <c r="AA1725" s="7"/>
      <c r="AB1725" s="7"/>
    </row>
    <row r="1726" spans="1:28" x14ac:dyDescent="0.2">
      <c r="A1726" s="7"/>
      <c r="B1726" s="7"/>
      <c r="C1726" s="7"/>
      <c r="D1726" s="7"/>
      <c r="E1726" s="7"/>
      <c r="F1726" s="7"/>
      <c r="G1726" s="7"/>
      <c r="H1726" s="7"/>
      <c r="I1726" s="7"/>
      <c r="J1726" s="7"/>
      <c r="K1726" s="7"/>
      <c r="L1726" s="7"/>
      <c r="M1726" s="7"/>
      <c r="N1726" s="7"/>
      <c r="O1726" s="7"/>
      <c r="P1726" s="7"/>
      <c r="Q1726" s="7"/>
      <c r="R1726" s="7"/>
      <c r="S1726" s="7"/>
      <c r="T1726" s="7"/>
      <c r="U1726" s="7"/>
      <c r="V1726" s="7"/>
      <c r="W1726" s="7"/>
      <c r="X1726" s="7"/>
      <c r="Y1726" s="7"/>
      <c r="Z1726" s="7"/>
      <c r="AA1726" s="7"/>
      <c r="AB1726" s="7"/>
    </row>
    <row r="1727" spans="1:28" x14ac:dyDescent="0.2">
      <c r="A1727" s="7"/>
      <c r="B1727" s="7"/>
      <c r="C1727" s="7"/>
      <c r="D1727" s="7"/>
      <c r="E1727" s="7"/>
      <c r="F1727" s="7"/>
      <c r="G1727" s="7"/>
      <c r="H1727" s="7"/>
      <c r="I1727" s="7"/>
      <c r="J1727" s="7"/>
      <c r="K1727" s="7"/>
      <c r="L1727" s="7"/>
      <c r="M1727" s="7"/>
      <c r="N1727" s="7"/>
      <c r="O1727" s="7"/>
      <c r="P1727" s="7"/>
      <c r="Q1727" s="7"/>
      <c r="R1727" s="7"/>
      <c r="S1727" s="7"/>
      <c r="T1727" s="7"/>
      <c r="U1727" s="7"/>
      <c r="V1727" s="7"/>
      <c r="W1727" s="7"/>
      <c r="X1727" s="7"/>
      <c r="Y1727" s="7"/>
      <c r="Z1727" s="7"/>
      <c r="AA1727" s="7"/>
      <c r="AB1727" s="7"/>
    </row>
    <row r="1728" spans="1:28" x14ac:dyDescent="0.2">
      <c r="A1728" s="7"/>
      <c r="B1728" s="7"/>
      <c r="C1728" s="7"/>
      <c r="D1728" s="7"/>
      <c r="E1728" s="7"/>
      <c r="F1728" s="7"/>
      <c r="G1728" s="7"/>
      <c r="H1728" s="7"/>
      <c r="I1728" s="7"/>
      <c r="J1728" s="7"/>
      <c r="K1728" s="7"/>
      <c r="L1728" s="7"/>
      <c r="M1728" s="7"/>
      <c r="N1728" s="7"/>
      <c r="O1728" s="7"/>
      <c r="P1728" s="7"/>
      <c r="Q1728" s="7"/>
      <c r="R1728" s="7"/>
      <c r="S1728" s="7"/>
      <c r="T1728" s="7"/>
      <c r="U1728" s="7"/>
      <c r="V1728" s="7"/>
      <c r="W1728" s="7"/>
      <c r="X1728" s="7"/>
      <c r="Y1728" s="7"/>
      <c r="Z1728" s="7"/>
      <c r="AA1728" s="7"/>
      <c r="AB1728" s="7"/>
    </row>
    <row r="1729" spans="1:28" x14ac:dyDescent="0.2">
      <c r="A1729" s="7"/>
      <c r="B1729" s="7"/>
      <c r="C1729" s="7"/>
      <c r="D1729" s="7"/>
      <c r="E1729" s="7"/>
      <c r="F1729" s="7"/>
      <c r="G1729" s="7"/>
      <c r="H1729" s="7"/>
      <c r="I1729" s="7"/>
      <c r="J1729" s="7"/>
      <c r="K1729" s="7"/>
      <c r="L1729" s="7"/>
      <c r="M1729" s="7"/>
      <c r="N1729" s="7"/>
      <c r="O1729" s="7"/>
      <c r="P1729" s="7"/>
      <c r="Q1729" s="7"/>
      <c r="R1729" s="7"/>
      <c r="S1729" s="7"/>
      <c r="T1729" s="7"/>
      <c r="U1729" s="7"/>
      <c r="V1729" s="7"/>
      <c r="W1729" s="7"/>
      <c r="X1729" s="7"/>
      <c r="Y1729" s="7"/>
      <c r="Z1729" s="7"/>
      <c r="AA1729" s="7"/>
      <c r="AB1729" s="7"/>
    </row>
    <row r="1730" spans="1:28" x14ac:dyDescent="0.2">
      <c r="A1730" s="7"/>
      <c r="B1730" s="7"/>
      <c r="C1730" s="7"/>
      <c r="D1730" s="7"/>
      <c r="E1730" s="7"/>
      <c r="F1730" s="7"/>
      <c r="G1730" s="7"/>
      <c r="H1730" s="7"/>
      <c r="I1730" s="7"/>
      <c r="J1730" s="7"/>
      <c r="K1730" s="7"/>
      <c r="L1730" s="7"/>
      <c r="M1730" s="7"/>
      <c r="N1730" s="7"/>
      <c r="O1730" s="7"/>
      <c r="P1730" s="7"/>
      <c r="Q1730" s="7"/>
      <c r="R1730" s="7"/>
      <c r="S1730" s="7"/>
      <c r="T1730" s="7"/>
      <c r="U1730" s="7"/>
      <c r="V1730" s="7"/>
      <c r="W1730" s="7"/>
      <c r="X1730" s="7"/>
      <c r="Y1730" s="7"/>
      <c r="Z1730" s="7"/>
      <c r="AA1730" s="7"/>
      <c r="AB1730" s="7"/>
    </row>
    <row r="1731" spans="1:28" x14ac:dyDescent="0.2">
      <c r="A1731" s="7"/>
      <c r="B1731" s="7"/>
      <c r="C1731" s="7"/>
      <c r="D1731" s="7"/>
      <c r="E1731" s="7"/>
      <c r="F1731" s="7"/>
      <c r="G1731" s="7"/>
      <c r="H1731" s="7"/>
      <c r="I1731" s="7"/>
      <c r="J1731" s="7"/>
      <c r="K1731" s="7"/>
      <c r="L1731" s="7"/>
      <c r="M1731" s="7"/>
      <c r="N1731" s="7"/>
      <c r="O1731" s="7"/>
      <c r="P1731" s="7"/>
      <c r="Q1731" s="7"/>
      <c r="R1731" s="7"/>
      <c r="S1731" s="7"/>
      <c r="T1731" s="7"/>
      <c r="U1731" s="7"/>
      <c r="V1731" s="7"/>
      <c r="W1731" s="7"/>
      <c r="X1731" s="7"/>
      <c r="Y1731" s="7"/>
      <c r="Z1731" s="7"/>
      <c r="AA1731" s="7"/>
      <c r="AB1731" s="7"/>
    </row>
    <row r="1732" spans="1:28" x14ac:dyDescent="0.2">
      <c r="A1732" s="7"/>
      <c r="B1732" s="7"/>
      <c r="C1732" s="7"/>
      <c r="D1732" s="7"/>
      <c r="E1732" s="7"/>
      <c r="F1732" s="7"/>
      <c r="G1732" s="7"/>
      <c r="H1732" s="7"/>
      <c r="I1732" s="7"/>
      <c r="J1732" s="7"/>
      <c r="K1732" s="7"/>
      <c r="L1732" s="7"/>
      <c r="M1732" s="7"/>
      <c r="N1732" s="7"/>
      <c r="O1732" s="7"/>
      <c r="P1732" s="7"/>
      <c r="Q1732" s="7"/>
      <c r="R1732" s="7"/>
      <c r="S1732" s="7"/>
      <c r="T1732" s="7"/>
      <c r="U1732" s="7"/>
      <c r="V1732" s="7"/>
      <c r="W1732" s="7"/>
      <c r="X1732" s="7"/>
      <c r="Y1732" s="7"/>
      <c r="Z1732" s="7"/>
      <c r="AA1732" s="7"/>
      <c r="AB1732" s="7"/>
    </row>
    <row r="1733" spans="1:28" x14ac:dyDescent="0.2">
      <c r="A1733" s="7"/>
      <c r="B1733" s="7"/>
      <c r="C1733" s="7"/>
      <c r="D1733" s="7"/>
      <c r="E1733" s="7"/>
      <c r="F1733" s="7"/>
      <c r="G1733" s="7"/>
      <c r="H1733" s="7"/>
      <c r="I1733" s="7"/>
      <c r="J1733" s="7"/>
      <c r="K1733" s="7"/>
      <c r="L1733" s="7"/>
      <c r="M1733" s="7"/>
      <c r="N1733" s="7"/>
      <c r="O1733" s="7"/>
      <c r="P1733" s="7"/>
      <c r="Q1733" s="7"/>
      <c r="R1733" s="7"/>
      <c r="S1733" s="7"/>
      <c r="T1733" s="7"/>
      <c r="U1733" s="7"/>
      <c r="V1733" s="7"/>
      <c r="W1733" s="7"/>
      <c r="X1733" s="7"/>
      <c r="Y1733" s="7"/>
      <c r="Z1733" s="7"/>
      <c r="AA1733" s="7"/>
      <c r="AB1733" s="7"/>
    </row>
    <row r="1734" spans="1:28" x14ac:dyDescent="0.2">
      <c r="A1734" s="7"/>
      <c r="B1734" s="7"/>
      <c r="C1734" s="7"/>
      <c r="D1734" s="7"/>
      <c r="E1734" s="7"/>
      <c r="F1734" s="7"/>
      <c r="G1734" s="7"/>
      <c r="H1734" s="7"/>
      <c r="I1734" s="7"/>
      <c r="J1734" s="7"/>
      <c r="K1734" s="7"/>
      <c r="L1734" s="7"/>
      <c r="M1734" s="7"/>
      <c r="N1734" s="7"/>
      <c r="O1734" s="7"/>
      <c r="P1734" s="7"/>
      <c r="Q1734" s="7"/>
      <c r="R1734" s="7"/>
      <c r="S1734" s="7"/>
      <c r="T1734" s="7"/>
      <c r="U1734" s="7"/>
      <c r="V1734" s="7"/>
      <c r="W1734" s="7"/>
      <c r="X1734" s="7"/>
      <c r="Y1734" s="7"/>
      <c r="Z1734" s="7"/>
      <c r="AA1734" s="7"/>
      <c r="AB1734" s="7"/>
    </row>
    <row r="1735" spans="1:28" x14ac:dyDescent="0.2">
      <c r="A1735" s="7"/>
      <c r="B1735" s="7"/>
      <c r="C1735" s="7"/>
      <c r="D1735" s="7"/>
      <c r="E1735" s="7"/>
      <c r="F1735" s="7"/>
      <c r="G1735" s="7"/>
      <c r="H1735" s="7"/>
      <c r="I1735" s="7"/>
      <c r="J1735" s="7"/>
      <c r="K1735" s="7"/>
      <c r="L1735" s="7"/>
      <c r="M1735" s="7"/>
      <c r="N1735" s="7"/>
      <c r="O1735" s="7"/>
      <c r="P1735" s="7"/>
      <c r="Q1735" s="7"/>
      <c r="R1735" s="7"/>
      <c r="S1735" s="7"/>
      <c r="T1735" s="7"/>
      <c r="U1735" s="7"/>
      <c r="V1735" s="7"/>
      <c r="W1735" s="7"/>
      <c r="X1735" s="7"/>
      <c r="Y1735" s="7"/>
      <c r="Z1735" s="7"/>
      <c r="AA1735" s="7"/>
      <c r="AB1735" s="7"/>
    </row>
    <row r="1736" spans="1:28" x14ac:dyDescent="0.2">
      <c r="A1736" s="7"/>
      <c r="B1736" s="7"/>
      <c r="C1736" s="7"/>
      <c r="D1736" s="7"/>
      <c r="E1736" s="7"/>
      <c r="F1736" s="7"/>
      <c r="G1736" s="7"/>
      <c r="H1736" s="7"/>
      <c r="I1736" s="7"/>
      <c r="J1736" s="7"/>
      <c r="K1736" s="7"/>
      <c r="L1736" s="7"/>
      <c r="M1736" s="7"/>
      <c r="N1736" s="7"/>
      <c r="O1736" s="7"/>
      <c r="P1736" s="7"/>
      <c r="Q1736" s="7"/>
      <c r="R1736" s="7"/>
      <c r="S1736" s="7"/>
      <c r="T1736" s="7"/>
      <c r="U1736" s="7"/>
      <c r="V1736" s="7"/>
      <c r="W1736" s="7"/>
      <c r="X1736" s="7"/>
      <c r="Y1736" s="7"/>
      <c r="Z1736" s="7"/>
      <c r="AA1736" s="7"/>
      <c r="AB1736" s="7"/>
    </row>
    <row r="1737" spans="1:28" x14ac:dyDescent="0.2">
      <c r="A1737" s="7"/>
      <c r="B1737" s="7"/>
      <c r="C1737" s="7"/>
      <c r="D1737" s="7"/>
      <c r="E1737" s="7"/>
      <c r="F1737" s="7"/>
      <c r="G1737" s="7"/>
      <c r="H1737" s="7"/>
      <c r="I1737" s="7"/>
      <c r="J1737" s="7"/>
      <c r="K1737" s="7"/>
      <c r="L1737" s="7"/>
      <c r="M1737" s="7"/>
      <c r="N1737" s="7"/>
      <c r="O1737" s="7"/>
      <c r="P1737" s="7"/>
      <c r="Q1737" s="7"/>
      <c r="R1737" s="7"/>
      <c r="S1737" s="7"/>
      <c r="T1737" s="7"/>
      <c r="U1737" s="7"/>
      <c r="V1737" s="7"/>
      <c r="W1737" s="7"/>
      <c r="X1737" s="7"/>
      <c r="Y1737" s="7"/>
      <c r="Z1737" s="7"/>
      <c r="AA1737" s="7"/>
      <c r="AB1737" s="7"/>
    </row>
    <row r="1738" spans="1:28" x14ac:dyDescent="0.2">
      <c r="A1738" s="7"/>
      <c r="B1738" s="7"/>
      <c r="C1738" s="7"/>
      <c r="D1738" s="7"/>
      <c r="E1738" s="7"/>
      <c r="F1738" s="7"/>
      <c r="G1738" s="7"/>
      <c r="H1738" s="7"/>
      <c r="I1738" s="7"/>
      <c r="J1738" s="7"/>
      <c r="K1738" s="7"/>
      <c r="L1738" s="7"/>
      <c r="M1738" s="7"/>
      <c r="N1738" s="7"/>
      <c r="O1738" s="7"/>
      <c r="P1738" s="7"/>
      <c r="Q1738" s="7"/>
      <c r="R1738" s="7"/>
      <c r="S1738" s="7"/>
      <c r="T1738" s="7"/>
      <c r="U1738" s="7"/>
      <c r="V1738" s="7"/>
      <c r="W1738" s="7"/>
      <c r="X1738" s="7"/>
      <c r="Y1738" s="7"/>
      <c r="Z1738" s="7"/>
      <c r="AA1738" s="7"/>
      <c r="AB1738" s="7"/>
    </row>
    <row r="1739" spans="1:28" x14ac:dyDescent="0.2">
      <c r="A1739" s="7"/>
      <c r="B1739" s="7"/>
      <c r="C1739" s="7"/>
      <c r="D1739" s="7"/>
      <c r="E1739" s="7"/>
      <c r="F1739" s="7"/>
      <c r="G1739" s="7"/>
      <c r="H1739" s="7"/>
      <c r="I1739" s="7"/>
      <c r="J1739" s="7"/>
      <c r="K1739" s="7"/>
      <c r="L1739" s="7"/>
      <c r="M1739" s="7"/>
      <c r="N1739" s="7"/>
      <c r="O1739" s="7"/>
      <c r="P1739" s="7"/>
      <c r="Q1739" s="7"/>
      <c r="R1739" s="7"/>
      <c r="S1739" s="7"/>
      <c r="T1739" s="7"/>
      <c r="U1739" s="7"/>
      <c r="V1739" s="7"/>
      <c r="W1739" s="7"/>
      <c r="X1739" s="7"/>
      <c r="Y1739" s="7"/>
      <c r="Z1739" s="7"/>
      <c r="AA1739" s="7"/>
      <c r="AB1739" s="7"/>
    </row>
    <row r="1740" spans="1:28" x14ac:dyDescent="0.2">
      <c r="A1740" s="7"/>
      <c r="B1740" s="7"/>
      <c r="C1740" s="7"/>
      <c r="D1740" s="7"/>
      <c r="E1740" s="7"/>
      <c r="F1740" s="7"/>
      <c r="G1740" s="7"/>
      <c r="H1740" s="7"/>
      <c r="I1740" s="7"/>
      <c r="J1740" s="7"/>
      <c r="K1740" s="7"/>
      <c r="L1740" s="7"/>
      <c r="M1740" s="7"/>
      <c r="N1740" s="7"/>
      <c r="O1740" s="7"/>
      <c r="P1740" s="7"/>
      <c r="Q1740" s="7"/>
      <c r="R1740" s="7"/>
      <c r="S1740" s="7"/>
      <c r="T1740" s="7"/>
      <c r="U1740" s="7"/>
      <c r="V1740" s="7"/>
      <c r="W1740" s="7"/>
      <c r="X1740" s="7"/>
      <c r="Y1740" s="7"/>
      <c r="Z1740" s="7"/>
      <c r="AA1740" s="7"/>
      <c r="AB1740" s="7"/>
    </row>
    <row r="1741" spans="1:28" x14ac:dyDescent="0.2">
      <c r="A1741" s="7"/>
      <c r="B1741" s="7"/>
      <c r="C1741" s="7"/>
      <c r="D1741" s="7"/>
      <c r="E1741" s="7"/>
      <c r="F1741" s="7"/>
      <c r="G1741" s="7"/>
      <c r="H1741" s="7"/>
      <c r="I1741" s="7"/>
      <c r="J1741" s="7"/>
      <c r="K1741" s="7"/>
      <c r="L1741" s="7"/>
      <c r="M1741" s="7"/>
      <c r="N1741" s="7"/>
      <c r="O1741" s="7"/>
      <c r="P1741" s="7"/>
      <c r="Q1741" s="7"/>
      <c r="R1741" s="7"/>
      <c r="S1741" s="7"/>
      <c r="T1741" s="7"/>
      <c r="U1741" s="7"/>
      <c r="V1741" s="7"/>
      <c r="W1741" s="7"/>
      <c r="X1741" s="7"/>
      <c r="Y1741" s="7"/>
      <c r="Z1741" s="7"/>
      <c r="AA1741" s="7"/>
      <c r="AB1741" s="7"/>
    </row>
    <row r="1742" spans="1:28" x14ac:dyDescent="0.2">
      <c r="A1742" s="7"/>
      <c r="B1742" s="7"/>
      <c r="C1742" s="7"/>
      <c r="D1742" s="7"/>
      <c r="E1742" s="7"/>
      <c r="F1742" s="7"/>
      <c r="G1742" s="7"/>
      <c r="H1742" s="7"/>
      <c r="I1742" s="7"/>
      <c r="J1742" s="7"/>
      <c r="K1742" s="7"/>
      <c r="L1742" s="7"/>
      <c r="M1742" s="7"/>
      <c r="N1742" s="7"/>
      <c r="O1742" s="7"/>
      <c r="P1742" s="7"/>
      <c r="Q1742" s="7"/>
      <c r="R1742" s="7"/>
      <c r="S1742" s="7"/>
      <c r="T1742" s="7"/>
      <c r="U1742" s="7"/>
      <c r="V1742" s="7"/>
      <c r="W1742" s="7"/>
      <c r="X1742" s="7"/>
      <c r="Y1742" s="7"/>
      <c r="Z1742" s="7"/>
      <c r="AA1742" s="7"/>
      <c r="AB1742" s="7"/>
    </row>
    <row r="1743" spans="1:28" x14ac:dyDescent="0.2">
      <c r="A1743" s="7"/>
      <c r="B1743" s="7"/>
      <c r="C1743" s="7"/>
      <c r="D1743" s="7"/>
      <c r="E1743" s="7"/>
      <c r="F1743" s="7"/>
      <c r="G1743" s="7"/>
      <c r="H1743" s="7"/>
      <c r="I1743" s="7"/>
      <c r="J1743" s="7"/>
      <c r="K1743" s="7"/>
      <c r="L1743" s="7"/>
      <c r="M1743" s="7"/>
      <c r="N1743" s="7"/>
      <c r="O1743" s="7"/>
      <c r="P1743" s="7"/>
      <c r="Q1743" s="7"/>
      <c r="R1743" s="7"/>
      <c r="S1743" s="7"/>
      <c r="T1743" s="7"/>
      <c r="U1743" s="7"/>
      <c r="V1743" s="7"/>
      <c r="W1743" s="7"/>
      <c r="X1743" s="7"/>
      <c r="Y1743" s="7"/>
      <c r="Z1743" s="7"/>
      <c r="AA1743" s="7"/>
      <c r="AB1743" s="7"/>
    </row>
    <row r="1744" spans="1:28" x14ac:dyDescent="0.2">
      <c r="A1744" s="7"/>
      <c r="B1744" s="7"/>
      <c r="C1744" s="7"/>
      <c r="D1744" s="7"/>
      <c r="E1744" s="7"/>
      <c r="F1744" s="7"/>
      <c r="G1744" s="7"/>
      <c r="H1744" s="7"/>
      <c r="I1744" s="7"/>
      <c r="J1744" s="7"/>
      <c r="K1744" s="7"/>
      <c r="L1744" s="7"/>
      <c r="M1744" s="7"/>
      <c r="N1744" s="7"/>
      <c r="O1744" s="7"/>
      <c r="P1744" s="7"/>
      <c r="Q1744" s="7"/>
      <c r="R1744" s="7"/>
      <c r="S1744" s="7"/>
      <c r="T1744" s="7"/>
      <c r="U1744" s="7"/>
      <c r="V1744" s="7"/>
      <c r="W1744" s="7"/>
      <c r="X1744" s="7"/>
      <c r="Y1744" s="7"/>
      <c r="Z1744" s="7"/>
      <c r="AA1744" s="7"/>
      <c r="AB1744" s="7"/>
    </row>
    <row r="1745" spans="1:28" x14ac:dyDescent="0.2">
      <c r="A1745" s="7"/>
      <c r="B1745" s="7"/>
      <c r="C1745" s="7"/>
      <c r="D1745" s="7"/>
      <c r="E1745" s="7"/>
      <c r="F1745" s="7"/>
      <c r="G1745" s="7"/>
      <c r="H1745" s="7"/>
      <c r="I1745" s="7"/>
      <c r="J1745" s="7"/>
      <c r="K1745" s="7"/>
      <c r="L1745" s="7"/>
      <c r="M1745" s="7"/>
      <c r="N1745" s="7"/>
      <c r="O1745" s="7"/>
      <c r="P1745" s="7"/>
      <c r="Q1745" s="7"/>
      <c r="R1745" s="7"/>
      <c r="S1745" s="7"/>
      <c r="T1745" s="7"/>
      <c r="U1745" s="7"/>
      <c r="V1745" s="7"/>
      <c r="W1745" s="7"/>
      <c r="X1745" s="7"/>
      <c r="Y1745" s="7"/>
      <c r="Z1745" s="7"/>
      <c r="AA1745" s="7"/>
      <c r="AB1745" s="7"/>
    </row>
    <row r="1746" spans="1:28" x14ac:dyDescent="0.2">
      <c r="A1746" s="7"/>
      <c r="B1746" s="7"/>
      <c r="C1746" s="7"/>
      <c r="D1746" s="7"/>
      <c r="E1746" s="7"/>
      <c r="F1746" s="7"/>
      <c r="G1746" s="7"/>
      <c r="H1746" s="7"/>
      <c r="I1746" s="7"/>
      <c r="J1746" s="7"/>
      <c r="K1746" s="7"/>
      <c r="L1746" s="7"/>
      <c r="M1746" s="7"/>
      <c r="N1746" s="7"/>
      <c r="O1746" s="7"/>
      <c r="P1746" s="7"/>
      <c r="Q1746" s="7"/>
      <c r="R1746" s="7"/>
      <c r="S1746" s="7"/>
      <c r="T1746" s="7"/>
      <c r="U1746" s="7"/>
      <c r="V1746" s="7"/>
      <c r="W1746" s="7"/>
      <c r="X1746" s="7"/>
      <c r="Y1746" s="7"/>
      <c r="Z1746" s="7"/>
      <c r="AA1746" s="7"/>
      <c r="AB1746" s="7"/>
    </row>
    <row r="1747" spans="1:28" x14ac:dyDescent="0.2">
      <c r="A1747" s="7"/>
      <c r="B1747" s="7"/>
      <c r="C1747" s="7"/>
      <c r="D1747" s="7"/>
      <c r="E1747" s="7"/>
      <c r="F1747" s="7"/>
      <c r="G1747" s="7"/>
      <c r="H1747" s="7"/>
      <c r="I1747" s="7"/>
      <c r="J1747" s="7"/>
      <c r="K1747" s="7"/>
      <c r="L1747" s="7"/>
      <c r="M1747" s="7"/>
      <c r="N1747" s="7"/>
      <c r="O1747" s="7"/>
      <c r="P1747" s="7"/>
      <c r="Q1747" s="7"/>
      <c r="R1747" s="7"/>
      <c r="S1747" s="7"/>
      <c r="T1747" s="7"/>
      <c r="U1747" s="7"/>
      <c r="V1747" s="7"/>
      <c r="W1747" s="7"/>
      <c r="X1747" s="7"/>
      <c r="Y1747" s="7"/>
      <c r="Z1747" s="7"/>
      <c r="AA1747" s="7"/>
      <c r="AB1747" s="7"/>
    </row>
    <row r="1748" spans="1:28" x14ac:dyDescent="0.2">
      <c r="A1748" s="7"/>
      <c r="B1748" s="7"/>
      <c r="C1748" s="7"/>
      <c r="D1748" s="7"/>
      <c r="E1748" s="7"/>
      <c r="F1748" s="7"/>
      <c r="G1748" s="7"/>
      <c r="H1748" s="7"/>
      <c r="I1748" s="7"/>
      <c r="J1748" s="7"/>
      <c r="K1748" s="7"/>
      <c r="L1748" s="7"/>
      <c r="M1748" s="7"/>
      <c r="N1748" s="7"/>
      <c r="O1748" s="7"/>
      <c r="P1748" s="7"/>
      <c r="Q1748" s="7"/>
      <c r="R1748" s="7"/>
      <c r="S1748" s="7"/>
      <c r="T1748" s="7"/>
      <c r="U1748" s="7"/>
      <c r="V1748" s="7"/>
      <c r="W1748" s="7"/>
      <c r="X1748" s="7"/>
      <c r="Y1748" s="7"/>
      <c r="Z1748" s="7"/>
      <c r="AA1748" s="7"/>
      <c r="AB1748" s="7"/>
    </row>
    <row r="1749" spans="1:28" x14ac:dyDescent="0.2">
      <c r="A1749" s="7"/>
      <c r="B1749" s="7"/>
      <c r="C1749" s="7"/>
      <c r="D1749" s="7"/>
      <c r="E1749" s="7"/>
      <c r="F1749" s="7"/>
      <c r="G1749" s="7"/>
      <c r="H1749" s="7"/>
      <c r="I1749" s="7"/>
      <c r="J1749" s="7"/>
      <c r="K1749" s="7"/>
      <c r="L1749" s="7"/>
      <c r="M1749" s="7"/>
      <c r="N1749" s="7"/>
      <c r="O1749" s="7"/>
      <c r="P1749" s="7"/>
      <c r="Q1749" s="7"/>
      <c r="R1749" s="7"/>
      <c r="S1749" s="7"/>
      <c r="T1749" s="7"/>
      <c r="U1749" s="7"/>
      <c r="V1749" s="7"/>
      <c r="W1749" s="7"/>
      <c r="X1749" s="7"/>
      <c r="Y1749" s="7"/>
      <c r="Z1749" s="7"/>
      <c r="AA1749" s="7"/>
      <c r="AB1749" s="7"/>
    </row>
    <row r="1750" spans="1:28" x14ac:dyDescent="0.2">
      <c r="A1750" s="7"/>
      <c r="B1750" s="7"/>
      <c r="C1750" s="7"/>
      <c r="D1750" s="7"/>
      <c r="E1750" s="7"/>
      <c r="F1750" s="7"/>
      <c r="G1750" s="7"/>
      <c r="H1750" s="7"/>
      <c r="I1750" s="7"/>
      <c r="J1750" s="7"/>
      <c r="K1750" s="7"/>
      <c r="L1750" s="7"/>
      <c r="M1750" s="7"/>
      <c r="N1750" s="7"/>
      <c r="O1750" s="7"/>
      <c r="P1750" s="7"/>
      <c r="Q1750" s="7"/>
      <c r="R1750" s="7"/>
      <c r="S1750" s="7"/>
      <c r="T1750" s="7"/>
      <c r="U1750" s="7"/>
      <c r="V1750" s="7"/>
      <c r="W1750" s="7"/>
      <c r="X1750" s="7"/>
      <c r="Y1750" s="7"/>
      <c r="Z1750" s="7"/>
      <c r="AA1750" s="7"/>
      <c r="AB1750" s="7"/>
    </row>
    <row r="1751" spans="1:28" x14ac:dyDescent="0.2">
      <c r="A1751" s="7"/>
      <c r="B1751" s="7"/>
      <c r="C1751" s="7"/>
      <c r="D1751" s="7"/>
      <c r="E1751" s="7"/>
      <c r="F1751" s="7"/>
      <c r="G1751" s="7"/>
      <c r="H1751" s="7"/>
      <c r="I1751" s="7"/>
      <c r="J1751" s="7"/>
      <c r="K1751" s="7"/>
      <c r="L1751" s="7"/>
      <c r="M1751" s="7"/>
      <c r="N1751" s="7"/>
      <c r="O1751" s="7"/>
      <c r="P1751" s="7"/>
      <c r="Q1751" s="7"/>
      <c r="R1751" s="7"/>
      <c r="S1751" s="7"/>
      <c r="T1751" s="7"/>
      <c r="U1751" s="7"/>
      <c r="V1751" s="7"/>
      <c r="W1751" s="7"/>
      <c r="X1751" s="7"/>
      <c r="Y1751" s="7"/>
      <c r="Z1751" s="7"/>
      <c r="AA1751" s="7"/>
      <c r="AB1751" s="7"/>
    </row>
    <row r="1752" spans="1:28" x14ac:dyDescent="0.2">
      <c r="A1752" s="7"/>
      <c r="B1752" s="7"/>
      <c r="C1752" s="7"/>
      <c r="D1752" s="7"/>
      <c r="E1752" s="7"/>
      <c r="F1752" s="7"/>
      <c r="G1752" s="7"/>
      <c r="H1752" s="7"/>
      <c r="I1752" s="7"/>
      <c r="J1752" s="7"/>
      <c r="K1752" s="7"/>
      <c r="L1752" s="7"/>
      <c r="M1752" s="7"/>
      <c r="N1752" s="7"/>
      <c r="O1752" s="7"/>
      <c r="P1752" s="7"/>
      <c r="Q1752" s="7"/>
      <c r="R1752" s="7"/>
      <c r="S1752" s="7"/>
      <c r="T1752" s="7"/>
      <c r="U1752" s="7"/>
      <c r="V1752" s="7"/>
      <c r="W1752" s="7"/>
      <c r="X1752" s="7"/>
      <c r="Y1752" s="7"/>
      <c r="Z1752" s="7"/>
      <c r="AA1752" s="7"/>
      <c r="AB1752" s="7"/>
    </row>
    <row r="1753" spans="1:28" x14ac:dyDescent="0.2">
      <c r="A1753" s="7"/>
      <c r="B1753" s="7"/>
      <c r="C1753" s="7"/>
      <c r="D1753" s="7"/>
      <c r="E1753" s="7"/>
      <c r="F1753" s="7"/>
      <c r="G1753" s="7"/>
      <c r="H1753" s="7"/>
      <c r="I1753" s="7"/>
      <c r="J1753" s="7"/>
      <c r="K1753" s="7"/>
      <c r="L1753" s="7"/>
      <c r="M1753" s="7"/>
      <c r="N1753" s="7"/>
      <c r="O1753" s="7"/>
      <c r="P1753" s="7"/>
      <c r="Q1753" s="7"/>
      <c r="R1753" s="7"/>
      <c r="S1753" s="7"/>
      <c r="T1753" s="7"/>
      <c r="U1753" s="7"/>
      <c r="V1753" s="7"/>
      <c r="W1753" s="7"/>
      <c r="X1753" s="7"/>
      <c r="Y1753" s="7"/>
      <c r="Z1753" s="7"/>
      <c r="AA1753" s="7"/>
      <c r="AB1753" s="7"/>
    </row>
    <row r="1754" spans="1:28" x14ac:dyDescent="0.2">
      <c r="A1754" s="7"/>
      <c r="B1754" s="7"/>
      <c r="C1754" s="7"/>
      <c r="D1754" s="7"/>
      <c r="E1754" s="7"/>
      <c r="F1754" s="7"/>
      <c r="G1754" s="7"/>
      <c r="H1754" s="7"/>
      <c r="I1754" s="7"/>
      <c r="J1754" s="7"/>
      <c r="K1754" s="7"/>
      <c r="L1754" s="7"/>
      <c r="M1754" s="7"/>
      <c r="N1754" s="7"/>
      <c r="O1754" s="7"/>
      <c r="P1754" s="7"/>
      <c r="Q1754" s="7"/>
      <c r="R1754" s="7"/>
      <c r="S1754" s="7"/>
      <c r="T1754" s="7"/>
      <c r="U1754" s="7"/>
      <c r="V1754" s="7"/>
      <c r="W1754" s="7"/>
      <c r="X1754" s="7"/>
      <c r="Y1754" s="7"/>
      <c r="Z1754" s="7"/>
      <c r="AA1754" s="7"/>
      <c r="AB1754" s="7"/>
    </row>
    <row r="1755" spans="1:28" x14ac:dyDescent="0.2">
      <c r="A1755" s="7"/>
      <c r="B1755" s="7"/>
      <c r="C1755" s="7"/>
      <c r="D1755" s="7"/>
      <c r="E1755" s="7"/>
      <c r="F1755" s="7"/>
      <c r="G1755" s="7"/>
      <c r="H1755" s="7"/>
      <c r="I1755" s="7"/>
      <c r="J1755" s="7"/>
      <c r="K1755" s="7"/>
      <c r="L1755" s="7"/>
      <c r="M1755" s="7"/>
      <c r="N1755" s="7"/>
      <c r="O1755" s="7"/>
      <c r="P1755" s="7"/>
      <c r="Q1755" s="7"/>
      <c r="R1755" s="7"/>
      <c r="S1755" s="7"/>
      <c r="T1755" s="7"/>
      <c r="U1755" s="7"/>
      <c r="V1755" s="7"/>
      <c r="W1755" s="7"/>
      <c r="X1755" s="7"/>
      <c r="Y1755" s="7"/>
      <c r="Z1755" s="7"/>
      <c r="AA1755" s="7"/>
      <c r="AB1755" s="7"/>
    </row>
    <row r="1756" spans="1:28" x14ac:dyDescent="0.2">
      <c r="A1756" s="7"/>
      <c r="B1756" s="7"/>
      <c r="C1756" s="7"/>
      <c r="D1756" s="7"/>
      <c r="E1756" s="7"/>
      <c r="F1756" s="7"/>
      <c r="G1756" s="7"/>
      <c r="H1756" s="7"/>
      <c r="I1756" s="7"/>
      <c r="J1756" s="7"/>
      <c r="K1756" s="7"/>
      <c r="L1756" s="7"/>
      <c r="M1756" s="7"/>
      <c r="N1756" s="7"/>
      <c r="O1756" s="7"/>
      <c r="P1756" s="7"/>
      <c r="Q1756" s="7"/>
      <c r="R1756" s="7"/>
      <c r="S1756" s="7"/>
      <c r="T1756" s="7"/>
      <c r="U1756" s="7"/>
      <c r="V1756" s="7"/>
      <c r="W1756" s="7"/>
      <c r="X1756" s="7"/>
      <c r="Y1756" s="7"/>
      <c r="Z1756" s="7"/>
      <c r="AA1756" s="7"/>
      <c r="AB1756" s="7"/>
    </row>
    <row r="1757" spans="1:28" x14ac:dyDescent="0.2">
      <c r="A1757" s="7"/>
      <c r="B1757" s="7"/>
      <c r="C1757" s="7"/>
      <c r="D1757" s="7"/>
      <c r="E1757" s="7"/>
      <c r="F1757" s="7"/>
      <c r="G1757" s="7"/>
      <c r="H1757" s="7"/>
      <c r="I1757" s="7"/>
      <c r="J1757" s="7"/>
      <c r="K1757" s="7"/>
      <c r="L1757" s="7"/>
      <c r="M1757" s="7"/>
      <c r="N1757" s="7"/>
      <c r="O1757" s="7"/>
      <c r="P1757" s="7"/>
      <c r="Q1757" s="7"/>
      <c r="R1757" s="7"/>
      <c r="S1757" s="7"/>
      <c r="T1757" s="7"/>
      <c r="U1757" s="7"/>
      <c r="V1757" s="7"/>
      <c r="W1757" s="7"/>
      <c r="X1757" s="7"/>
      <c r="Y1757" s="7"/>
      <c r="Z1757" s="7"/>
      <c r="AA1757" s="7"/>
      <c r="AB1757" s="7"/>
    </row>
    <row r="1758" spans="1:28" x14ac:dyDescent="0.2">
      <c r="A1758" s="7"/>
      <c r="B1758" s="7"/>
      <c r="C1758" s="7"/>
      <c r="D1758" s="7"/>
      <c r="E1758" s="7"/>
      <c r="F1758" s="7"/>
      <c r="G1758" s="7"/>
      <c r="H1758" s="7"/>
      <c r="I1758" s="7"/>
      <c r="J1758" s="7"/>
      <c r="K1758" s="7"/>
      <c r="L1758" s="7"/>
      <c r="M1758" s="7"/>
      <c r="N1758" s="7"/>
      <c r="O1758" s="7"/>
      <c r="P1758" s="7"/>
      <c r="Q1758" s="7"/>
      <c r="R1758" s="7"/>
      <c r="S1758" s="7"/>
      <c r="T1758" s="7"/>
      <c r="U1758" s="7"/>
      <c r="V1758" s="7"/>
      <c r="W1758" s="7"/>
      <c r="X1758" s="7"/>
      <c r="Y1758" s="7"/>
      <c r="Z1758" s="7"/>
      <c r="AA1758" s="7"/>
      <c r="AB1758" s="7"/>
    </row>
    <row r="1759" spans="1:28" x14ac:dyDescent="0.2">
      <c r="A1759" s="7"/>
      <c r="B1759" s="7"/>
      <c r="C1759" s="7"/>
      <c r="D1759" s="7"/>
      <c r="E1759" s="7"/>
      <c r="F1759" s="7"/>
      <c r="G1759" s="7"/>
      <c r="H1759" s="7"/>
      <c r="I1759" s="7"/>
      <c r="J1759" s="7"/>
      <c r="K1759" s="7"/>
      <c r="L1759" s="7"/>
      <c r="M1759" s="7"/>
      <c r="N1759" s="7"/>
      <c r="O1759" s="7"/>
      <c r="P1759" s="7"/>
      <c r="Q1759" s="7"/>
      <c r="R1759" s="7"/>
      <c r="S1759" s="7"/>
      <c r="T1759" s="7"/>
      <c r="U1759" s="7"/>
      <c r="V1759" s="7"/>
      <c r="W1759" s="7"/>
      <c r="X1759" s="7"/>
      <c r="Y1759" s="7"/>
      <c r="Z1759" s="7"/>
      <c r="AA1759" s="7"/>
      <c r="AB1759" s="7"/>
    </row>
    <row r="1760" spans="1:28" x14ac:dyDescent="0.2">
      <c r="A1760" s="7"/>
      <c r="B1760" s="7"/>
      <c r="C1760" s="7"/>
      <c r="D1760" s="7"/>
      <c r="E1760" s="7"/>
      <c r="F1760" s="7"/>
      <c r="G1760" s="7"/>
      <c r="H1760" s="7"/>
      <c r="I1760" s="7"/>
      <c r="J1760" s="7"/>
      <c r="K1760" s="7"/>
      <c r="L1760" s="7"/>
      <c r="M1760" s="7"/>
      <c r="N1760" s="7"/>
      <c r="O1760" s="7"/>
      <c r="P1760" s="7"/>
      <c r="Q1760" s="7"/>
      <c r="R1760" s="7"/>
      <c r="S1760" s="7"/>
      <c r="T1760" s="7"/>
      <c r="U1760" s="7"/>
      <c r="V1760" s="7"/>
      <c r="W1760" s="7"/>
      <c r="X1760" s="7"/>
      <c r="Y1760" s="7"/>
      <c r="Z1760" s="7"/>
      <c r="AA1760" s="7"/>
      <c r="AB1760" s="7"/>
    </row>
    <row r="1761" spans="1:28" x14ac:dyDescent="0.2">
      <c r="A1761" s="7"/>
      <c r="B1761" s="7"/>
      <c r="C1761" s="7"/>
      <c r="D1761" s="7"/>
      <c r="E1761" s="7"/>
      <c r="F1761" s="7"/>
      <c r="G1761" s="7"/>
      <c r="H1761" s="7"/>
      <c r="I1761" s="7"/>
      <c r="J1761" s="7"/>
      <c r="K1761" s="7"/>
      <c r="L1761" s="7"/>
      <c r="M1761" s="7"/>
      <c r="N1761" s="7"/>
      <c r="O1761" s="7"/>
      <c r="P1761" s="7"/>
      <c r="Q1761" s="7"/>
      <c r="R1761" s="7"/>
      <c r="S1761" s="7"/>
      <c r="T1761" s="7"/>
      <c r="U1761" s="7"/>
      <c r="V1761" s="7"/>
      <c r="W1761" s="7"/>
      <c r="X1761" s="7"/>
      <c r="Y1761" s="7"/>
      <c r="Z1761" s="7"/>
      <c r="AA1761" s="7"/>
      <c r="AB1761" s="7"/>
    </row>
    <row r="1762" spans="1:28" x14ac:dyDescent="0.2">
      <c r="A1762" s="7"/>
      <c r="B1762" s="7"/>
      <c r="C1762" s="7"/>
      <c r="D1762" s="7"/>
      <c r="E1762" s="7"/>
      <c r="F1762" s="7"/>
      <c r="G1762" s="7"/>
      <c r="H1762" s="7"/>
      <c r="I1762" s="7"/>
      <c r="J1762" s="7"/>
      <c r="K1762" s="7"/>
      <c r="L1762" s="7"/>
      <c r="M1762" s="7"/>
      <c r="N1762" s="7"/>
      <c r="O1762" s="7"/>
      <c r="P1762" s="7"/>
      <c r="Q1762" s="7"/>
      <c r="R1762" s="7"/>
      <c r="S1762" s="7"/>
      <c r="T1762" s="7"/>
      <c r="U1762" s="7"/>
      <c r="V1762" s="7"/>
      <c r="W1762" s="7"/>
      <c r="X1762" s="7"/>
      <c r="Y1762" s="7"/>
      <c r="Z1762" s="7"/>
      <c r="AA1762" s="7"/>
      <c r="AB1762" s="7"/>
    </row>
    <row r="1763" spans="1:28" x14ac:dyDescent="0.2">
      <c r="A1763" s="7"/>
      <c r="B1763" s="7"/>
      <c r="C1763" s="7"/>
      <c r="D1763" s="7"/>
      <c r="E1763" s="7"/>
      <c r="F1763" s="7"/>
      <c r="G1763" s="7"/>
      <c r="H1763" s="7"/>
      <c r="I1763" s="7"/>
      <c r="J1763" s="7"/>
      <c r="K1763" s="7"/>
      <c r="L1763" s="7"/>
      <c r="M1763" s="7"/>
      <c r="N1763" s="7"/>
      <c r="O1763" s="7"/>
      <c r="P1763" s="7"/>
      <c r="Q1763" s="7"/>
      <c r="R1763" s="7"/>
      <c r="S1763" s="7"/>
      <c r="T1763" s="7"/>
      <c r="U1763" s="7"/>
      <c r="V1763" s="7"/>
      <c r="W1763" s="7"/>
      <c r="X1763" s="7"/>
      <c r="Y1763" s="7"/>
      <c r="Z1763" s="7"/>
      <c r="AA1763" s="7"/>
      <c r="AB1763" s="7"/>
    </row>
    <row r="1764" spans="1:28" x14ac:dyDescent="0.2">
      <c r="A1764" s="7"/>
      <c r="B1764" s="7"/>
      <c r="C1764" s="7"/>
      <c r="D1764" s="7"/>
      <c r="E1764" s="7"/>
      <c r="F1764" s="7"/>
      <c r="G1764" s="7"/>
      <c r="H1764" s="7"/>
      <c r="I1764" s="7"/>
      <c r="J1764" s="7"/>
      <c r="K1764" s="7"/>
      <c r="L1764" s="7"/>
      <c r="M1764" s="7"/>
      <c r="N1764" s="7"/>
      <c r="O1764" s="7"/>
      <c r="P1764" s="7"/>
      <c r="Q1764" s="7"/>
      <c r="R1764" s="7"/>
      <c r="S1764" s="7"/>
      <c r="T1764" s="7"/>
      <c r="U1764" s="7"/>
      <c r="V1764" s="7"/>
      <c r="W1764" s="7"/>
      <c r="X1764" s="7"/>
      <c r="Y1764" s="7"/>
      <c r="Z1764" s="7"/>
      <c r="AA1764" s="7"/>
      <c r="AB1764" s="7"/>
    </row>
    <row r="1765" spans="1:28" x14ac:dyDescent="0.2">
      <c r="A1765" s="7"/>
      <c r="B1765" s="7"/>
      <c r="C1765" s="7"/>
      <c r="D1765" s="7"/>
      <c r="E1765" s="7"/>
      <c r="F1765" s="7"/>
      <c r="G1765" s="7"/>
      <c r="H1765" s="7"/>
      <c r="I1765" s="7"/>
      <c r="J1765" s="7"/>
      <c r="K1765" s="7"/>
      <c r="L1765" s="7"/>
      <c r="M1765" s="7"/>
      <c r="N1765" s="7"/>
      <c r="O1765" s="7"/>
      <c r="P1765" s="7"/>
      <c r="Q1765" s="7"/>
      <c r="R1765" s="7"/>
      <c r="S1765" s="7"/>
      <c r="T1765" s="7"/>
      <c r="U1765" s="7"/>
      <c r="V1765" s="7"/>
      <c r="W1765" s="7"/>
      <c r="X1765" s="7"/>
      <c r="Y1765" s="7"/>
      <c r="Z1765" s="7"/>
      <c r="AA1765" s="7"/>
      <c r="AB1765" s="7"/>
    </row>
    <row r="1766" spans="1:28" x14ac:dyDescent="0.2">
      <c r="A1766" s="7"/>
      <c r="B1766" s="7"/>
      <c r="C1766" s="7"/>
      <c r="D1766" s="7"/>
      <c r="E1766" s="7"/>
      <c r="F1766" s="7"/>
      <c r="G1766" s="7"/>
      <c r="H1766" s="7"/>
      <c r="I1766" s="7"/>
      <c r="J1766" s="7"/>
      <c r="K1766" s="7"/>
      <c r="L1766" s="7"/>
      <c r="M1766" s="7"/>
      <c r="N1766" s="7"/>
      <c r="O1766" s="7"/>
      <c r="P1766" s="7"/>
      <c r="Q1766" s="7"/>
      <c r="R1766" s="7"/>
      <c r="S1766" s="7"/>
      <c r="T1766" s="7"/>
      <c r="U1766" s="7"/>
      <c r="V1766" s="7"/>
      <c r="W1766" s="7"/>
      <c r="X1766" s="7"/>
      <c r="Y1766" s="7"/>
      <c r="Z1766" s="7"/>
      <c r="AA1766" s="7"/>
      <c r="AB1766" s="7"/>
    </row>
    <row r="1767" spans="1:28" x14ac:dyDescent="0.2">
      <c r="A1767" s="7"/>
      <c r="B1767" s="7"/>
      <c r="C1767" s="7"/>
      <c r="D1767" s="7"/>
      <c r="E1767" s="7"/>
      <c r="F1767" s="7"/>
      <c r="G1767" s="7"/>
      <c r="H1767" s="7"/>
      <c r="I1767" s="7"/>
      <c r="J1767" s="7"/>
      <c r="K1767" s="7"/>
      <c r="L1767" s="7"/>
      <c r="M1767" s="7"/>
      <c r="N1767" s="7"/>
      <c r="O1767" s="7"/>
      <c r="P1767" s="7"/>
      <c r="Q1767" s="7"/>
      <c r="R1767" s="7"/>
      <c r="S1767" s="7"/>
      <c r="T1767" s="7"/>
      <c r="U1767" s="7"/>
      <c r="V1767" s="7"/>
      <c r="W1767" s="7"/>
      <c r="X1767" s="7"/>
      <c r="Y1767" s="7"/>
      <c r="Z1767" s="7"/>
      <c r="AA1767" s="7"/>
      <c r="AB1767" s="7"/>
    </row>
    <row r="1768" spans="1:28" x14ac:dyDescent="0.2">
      <c r="A1768" s="7"/>
      <c r="B1768" s="7"/>
      <c r="C1768" s="7"/>
      <c r="D1768" s="7"/>
      <c r="E1768" s="7"/>
      <c r="F1768" s="7"/>
      <c r="G1768" s="7"/>
      <c r="H1768" s="7"/>
      <c r="I1768" s="7"/>
      <c r="J1768" s="7"/>
      <c r="K1768" s="7"/>
      <c r="L1768" s="7"/>
      <c r="M1768" s="7"/>
      <c r="N1768" s="7"/>
      <c r="O1768" s="7"/>
      <c r="P1768" s="7"/>
      <c r="Q1768" s="7"/>
      <c r="R1768" s="7"/>
      <c r="S1768" s="7"/>
      <c r="T1768" s="7"/>
      <c r="U1768" s="7"/>
      <c r="V1768" s="7"/>
      <c r="W1768" s="7"/>
      <c r="X1768" s="7"/>
      <c r="Y1768" s="7"/>
      <c r="Z1768" s="7"/>
      <c r="AA1768" s="7"/>
      <c r="AB1768" s="7"/>
    </row>
    <row r="1769" spans="1:28" x14ac:dyDescent="0.2">
      <c r="A1769" s="7"/>
      <c r="B1769" s="7"/>
      <c r="C1769" s="7"/>
      <c r="D1769" s="7"/>
      <c r="E1769" s="7"/>
      <c r="F1769" s="7"/>
      <c r="G1769" s="7"/>
      <c r="H1769" s="7"/>
      <c r="I1769" s="7"/>
      <c r="J1769" s="7"/>
      <c r="K1769" s="7"/>
      <c r="L1769" s="7"/>
      <c r="M1769" s="7"/>
      <c r="N1769" s="7"/>
      <c r="O1769" s="7"/>
      <c r="P1769" s="7"/>
      <c r="Q1769" s="7"/>
      <c r="R1769" s="7"/>
      <c r="S1769" s="7"/>
      <c r="T1769" s="7"/>
      <c r="U1769" s="7"/>
      <c r="V1769" s="7"/>
      <c r="W1769" s="7"/>
      <c r="X1769" s="7"/>
      <c r="Y1769" s="7"/>
      <c r="Z1769" s="7"/>
      <c r="AA1769" s="7"/>
      <c r="AB1769" s="7"/>
    </row>
    <row r="1770" spans="1:28" x14ac:dyDescent="0.2">
      <c r="A1770" s="7"/>
      <c r="B1770" s="7"/>
      <c r="C1770" s="7"/>
      <c r="D1770" s="7"/>
      <c r="E1770" s="7"/>
      <c r="F1770" s="7"/>
      <c r="G1770" s="7"/>
      <c r="H1770" s="7"/>
      <c r="I1770" s="7"/>
      <c r="J1770" s="7"/>
      <c r="K1770" s="7"/>
      <c r="L1770" s="7"/>
      <c r="M1770" s="7"/>
      <c r="N1770" s="7"/>
      <c r="O1770" s="7"/>
      <c r="P1770" s="7"/>
      <c r="Q1770" s="7"/>
      <c r="R1770" s="7"/>
      <c r="S1770" s="7"/>
      <c r="T1770" s="7"/>
      <c r="U1770" s="7"/>
      <c r="V1770" s="7"/>
      <c r="W1770" s="7"/>
      <c r="X1770" s="7"/>
      <c r="Y1770" s="7"/>
      <c r="Z1770" s="7"/>
      <c r="AA1770" s="7"/>
      <c r="AB1770" s="7"/>
    </row>
    <row r="1771" spans="1:28" x14ac:dyDescent="0.2">
      <c r="A1771" s="7"/>
      <c r="B1771" s="7"/>
      <c r="C1771" s="7"/>
      <c r="D1771" s="7"/>
      <c r="E1771" s="7"/>
      <c r="F1771" s="7"/>
      <c r="G1771" s="7"/>
      <c r="H1771" s="7"/>
      <c r="I1771" s="7"/>
      <c r="J1771" s="7"/>
      <c r="K1771" s="7"/>
      <c r="L1771" s="7"/>
      <c r="M1771" s="7"/>
      <c r="N1771" s="7"/>
      <c r="O1771" s="7"/>
      <c r="P1771" s="7"/>
      <c r="Q1771" s="7"/>
      <c r="R1771" s="7"/>
      <c r="S1771" s="7"/>
      <c r="T1771" s="7"/>
      <c r="U1771" s="7"/>
      <c r="V1771" s="7"/>
      <c r="W1771" s="7"/>
      <c r="X1771" s="7"/>
      <c r="Y1771" s="7"/>
      <c r="Z1771" s="7"/>
      <c r="AA1771" s="7"/>
      <c r="AB1771" s="7"/>
    </row>
    <row r="1772" spans="1:28" x14ac:dyDescent="0.2">
      <c r="A1772" s="7"/>
      <c r="B1772" s="7"/>
      <c r="C1772" s="7"/>
      <c r="D1772" s="7"/>
      <c r="E1772" s="7"/>
      <c r="F1772" s="7"/>
      <c r="G1772" s="7"/>
      <c r="H1772" s="7"/>
      <c r="I1772" s="7"/>
      <c r="J1772" s="7"/>
      <c r="K1772" s="7"/>
      <c r="L1772" s="7"/>
      <c r="M1772" s="7"/>
      <c r="N1772" s="7"/>
      <c r="O1772" s="7"/>
      <c r="P1772" s="7"/>
      <c r="Q1772" s="7"/>
      <c r="R1772" s="7"/>
      <c r="S1772" s="7"/>
      <c r="T1772" s="7"/>
      <c r="U1772" s="7"/>
      <c r="V1772" s="7"/>
      <c r="W1772" s="7"/>
      <c r="X1772" s="7"/>
      <c r="Y1772" s="7"/>
      <c r="Z1772" s="7"/>
      <c r="AA1772" s="7"/>
      <c r="AB1772" s="7"/>
    </row>
    <row r="1773" spans="1:28" x14ac:dyDescent="0.2">
      <c r="A1773" s="7"/>
      <c r="B1773" s="7"/>
      <c r="C1773" s="7"/>
      <c r="D1773" s="7"/>
      <c r="E1773" s="7"/>
      <c r="F1773" s="7"/>
      <c r="G1773" s="7"/>
      <c r="H1773" s="7"/>
      <c r="I1773" s="7"/>
      <c r="J1773" s="7"/>
      <c r="K1773" s="7"/>
      <c r="L1773" s="7"/>
      <c r="M1773" s="7"/>
      <c r="N1773" s="7"/>
      <c r="O1773" s="7"/>
      <c r="P1773" s="7"/>
      <c r="Q1773" s="7"/>
      <c r="R1773" s="7"/>
      <c r="S1773" s="7"/>
      <c r="T1773" s="7"/>
      <c r="U1773" s="7"/>
      <c r="V1773" s="7"/>
      <c r="W1773" s="7"/>
      <c r="X1773" s="7"/>
      <c r="Y1773" s="7"/>
      <c r="Z1773" s="7"/>
      <c r="AA1773" s="7"/>
      <c r="AB1773" s="7"/>
    </row>
    <row r="1774" spans="1:28" x14ac:dyDescent="0.2">
      <c r="A1774" s="7"/>
      <c r="B1774" s="7"/>
      <c r="C1774" s="7"/>
      <c r="D1774" s="7"/>
      <c r="E1774" s="7"/>
      <c r="F1774" s="7"/>
      <c r="G1774" s="7"/>
      <c r="H1774" s="7"/>
      <c r="I1774" s="7"/>
      <c r="J1774" s="7"/>
      <c r="K1774" s="7"/>
      <c r="L1774" s="7"/>
      <c r="M1774" s="7"/>
      <c r="N1774" s="7"/>
      <c r="O1774" s="7"/>
      <c r="P1774" s="7"/>
      <c r="Q1774" s="7"/>
      <c r="R1774" s="7"/>
      <c r="S1774" s="7"/>
      <c r="T1774" s="7"/>
      <c r="U1774" s="7"/>
      <c r="V1774" s="7"/>
      <c r="W1774" s="7"/>
      <c r="X1774" s="7"/>
      <c r="Y1774" s="7"/>
      <c r="Z1774" s="7"/>
      <c r="AA1774" s="7"/>
      <c r="AB1774" s="7"/>
    </row>
    <row r="1775" spans="1:28" x14ac:dyDescent="0.2">
      <c r="A1775" s="7"/>
      <c r="B1775" s="7"/>
      <c r="C1775" s="7"/>
      <c r="D1775" s="7"/>
      <c r="E1775" s="7"/>
      <c r="F1775" s="7"/>
      <c r="G1775" s="7"/>
      <c r="H1775" s="7"/>
      <c r="I1775" s="7"/>
      <c r="J1775" s="7"/>
      <c r="K1775" s="7"/>
      <c r="L1775" s="7"/>
      <c r="M1775" s="7"/>
      <c r="N1775" s="7"/>
      <c r="O1775" s="7"/>
      <c r="P1775" s="7"/>
      <c r="Q1775" s="7"/>
      <c r="R1775" s="7"/>
      <c r="S1775" s="7"/>
      <c r="T1775" s="7"/>
      <c r="U1775" s="7"/>
      <c r="V1775" s="7"/>
      <c r="W1775" s="7"/>
      <c r="X1775" s="7"/>
      <c r="Y1775" s="7"/>
      <c r="Z1775" s="7"/>
      <c r="AA1775" s="7"/>
      <c r="AB1775" s="7"/>
    </row>
    <row r="1776" spans="1:28" x14ac:dyDescent="0.2">
      <c r="A1776" s="7"/>
      <c r="B1776" s="7"/>
      <c r="C1776" s="7"/>
      <c r="D1776" s="7"/>
      <c r="E1776" s="7"/>
      <c r="F1776" s="7"/>
      <c r="G1776" s="7"/>
      <c r="H1776" s="7"/>
      <c r="I1776" s="7"/>
      <c r="J1776" s="7"/>
      <c r="K1776" s="7"/>
      <c r="L1776" s="7"/>
      <c r="M1776" s="7"/>
      <c r="N1776" s="7"/>
      <c r="O1776" s="7"/>
      <c r="P1776" s="7"/>
      <c r="Q1776" s="7"/>
      <c r="R1776" s="7"/>
      <c r="S1776" s="7"/>
      <c r="T1776" s="7"/>
      <c r="U1776" s="7"/>
      <c r="V1776" s="7"/>
      <c r="W1776" s="7"/>
      <c r="X1776" s="7"/>
      <c r="Y1776" s="7"/>
      <c r="Z1776" s="7"/>
      <c r="AA1776" s="7"/>
      <c r="AB1776" s="7"/>
    </row>
    <row r="1777" spans="1:28" x14ac:dyDescent="0.2">
      <c r="A1777" s="7"/>
      <c r="B1777" s="7"/>
      <c r="C1777" s="7"/>
      <c r="D1777" s="7"/>
      <c r="E1777" s="7"/>
      <c r="F1777" s="7"/>
      <c r="G1777" s="7"/>
      <c r="H1777" s="7"/>
      <c r="I1777" s="7"/>
      <c r="J1777" s="7"/>
      <c r="K1777" s="7"/>
      <c r="L1777" s="7"/>
      <c r="M1777" s="7"/>
      <c r="N1777" s="7"/>
      <c r="O1777" s="7"/>
      <c r="P1777" s="7"/>
      <c r="Q1777" s="7"/>
      <c r="R1777" s="7"/>
      <c r="S1777" s="7"/>
      <c r="T1777" s="7"/>
      <c r="U1777" s="7"/>
      <c r="V1777" s="7"/>
      <c r="W1777" s="7"/>
      <c r="X1777" s="7"/>
      <c r="Y1777" s="7"/>
      <c r="Z1777" s="7"/>
      <c r="AA1777" s="7"/>
      <c r="AB1777" s="7"/>
    </row>
    <row r="1778" spans="1:28" x14ac:dyDescent="0.2">
      <c r="A1778" s="7"/>
      <c r="B1778" s="7"/>
      <c r="C1778" s="7"/>
      <c r="D1778" s="7"/>
      <c r="E1778" s="7"/>
      <c r="F1778" s="7"/>
      <c r="G1778" s="7"/>
      <c r="H1778" s="7"/>
      <c r="I1778" s="7"/>
      <c r="J1778" s="7"/>
      <c r="K1778" s="7"/>
      <c r="L1778" s="7"/>
      <c r="M1778" s="7"/>
      <c r="N1778" s="7"/>
      <c r="O1778" s="7"/>
      <c r="P1778" s="7"/>
      <c r="Q1778" s="7"/>
      <c r="R1778" s="7"/>
      <c r="S1778" s="7"/>
      <c r="T1778" s="7"/>
      <c r="U1778" s="7"/>
      <c r="V1778" s="7"/>
      <c r="W1778" s="7"/>
      <c r="X1778" s="7"/>
      <c r="Y1778" s="7"/>
      <c r="Z1778" s="7"/>
      <c r="AA1778" s="7"/>
      <c r="AB1778" s="7"/>
    </row>
    <row r="1779" spans="1:28" x14ac:dyDescent="0.2">
      <c r="A1779" s="7"/>
      <c r="B1779" s="7"/>
      <c r="C1779" s="7"/>
      <c r="D1779" s="7"/>
      <c r="E1779" s="7"/>
      <c r="F1779" s="7"/>
      <c r="G1779" s="7"/>
      <c r="H1779" s="7"/>
      <c r="I1779" s="7"/>
      <c r="J1779" s="7"/>
      <c r="K1779" s="7"/>
      <c r="L1779" s="7"/>
      <c r="M1779" s="7"/>
      <c r="N1779" s="7"/>
      <c r="O1779" s="7"/>
      <c r="P1779" s="7"/>
      <c r="Q1779" s="7"/>
      <c r="R1779" s="7"/>
      <c r="S1779" s="7"/>
      <c r="T1779" s="7"/>
      <c r="U1779" s="7"/>
      <c r="V1779" s="7"/>
      <c r="W1779" s="7"/>
      <c r="X1779" s="7"/>
      <c r="Y1779" s="7"/>
      <c r="Z1779" s="7"/>
      <c r="AA1779" s="7"/>
      <c r="AB1779" s="7"/>
    </row>
    <row r="1780" spans="1:28" x14ac:dyDescent="0.2">
      <c r="A1780" s="7"/>
      <c r="B1780" s="7"/>
      <c r="C1780" s="7"/>
      <c r="D1780" s="7"/>
      <c r="E1780" s="7"/>
      <c r="F1780" s="7"/>
      <c r="G1780" s="7"/>
      <c r="H1780" s="7"/>
      <c r="I1780" s="7"/>
      <c r="J1780" s="7"/>
      <c r="K1780" s="7"/>
      <c r="L1780" s="7"/>
      <c r="M1780" s="7"/>
      <c r="N1780" s="7"/>
      <c r="O1780" s="7"/>
      <c r="P1780" s="7"/>
      <c r="Q1780" s="7"/>
      <c r="R1780" s="7"/>
      <c r="S1780" s="7"/>
      <c r="T1780" s="7"/>
      <c r="U1780" s="7"/>
      <c r="V1780" s="7"/>
      <c r="W1780" s="7"/>
      <c r="X1780" s="7"/>
      <c r="Y1780" s="7"/>
      <c r="Z1780" s="7"/>
      <c r="AA1780" s="7"/>
      <c r="AB1780" s="7"/>
    </row>
    <row r="1781" spans="1:28" x14ac:dyDescent="0.2">
      <c r="A1781" s="7"/>
      <c r="B1781" s="7"/>
      <c r="C1781" s="7"/>
      <c r="D1781" s="7"/>
      <c r="E1781" s="7"/>
      <c r="F1781" s="7"/>
      <c r="G1781" s="7"/>
      <c r="H1781" s="7"/>
      <c r="I1781" s="7"/>
      <c r="J1781" s="7"/>
      <c r="K1781" s="7"/>
      <c r="L1781" s="7"/>
      <c r="M1781" s="7"/>
      <c r="N1781" s="7"/>
      <c r="O1781" s="7"/>
      <c r="P1781" s="7"/>
      <c r="Q1781" s="7"/>
      <c r="R1781" s="7"/>
      <c r="S1781" s="7"/>
      <c r="T1781" s="7"/>
      <c r="U1781" s="7"/>
      <c r="V1781" s="7"/>
      <c r="W1781" s="7"/>
      <c r="X1781" s="7"/>
      <c r="Y1781" s="7"/>
      <c r="Z1781" s="7"/>
      <c r="AA1781" s="7"/>
      <c r="AB1781" s="7"/>
    </row>
    <row r="1782" spans="1:28" x14ac:dyDescent="0.2">
      <c r="A1782" s="7"/>
      <c r="B1782" s="7"/>
      <c r="C1782" s="7"/>
      <c r="D1782" s="7"/>
      <c r="E1782" s="7"/>
      <c r="F1782" s="7"/>
      <c r="G1782" s="7"/>
      <c r="H1782" s="7"/>
      <c r="I1782" s="7"/>
      <c r="J1782" s="7"/>
      <c r="K1782" s="7"/>
      <c r="L1782" s="7"/>
      <c r="M1782" s="7"/>
      <c r="N1782" s="7"/>
      <c r="O1782" s="7"/>
      <c r="P1782" s="7"/>
      <c r="Q1782" s="7"/>
      <c r="R1782" s="7"/>
      <c r="S1782" s="7"/>
      <c r="T1782" s="7"/>
      <c r="U1782" s="7"/>
      <c r="V1782" s="7"/>
      <c r="W1782" s="7"/>
      <c r="X1782" s="7"/>
      <c r="Y1782" s="7"/>
      <c r="Z1782" s="7"/>
      <c r="AA1782" s="7"/>
      <c r="AB1782" s="7"/>
    </row>
    <row r="1783" spans="1:28" x14ac:dyDescent="0.2">
      <c r="A1783" s="7"/>
      <c r="B1783" s="7"/>
      <c r="C1783" s="7"/>
      <c r="D1783" s="7"/>
      <c r="E1783" s="7"/>
      <c r="F1783" s="7"/>
      <c r="G1783" s="7"/>
      <c r="H1783" s="7"/>
      <c r="I1783" s="7"/>
      <c r="J1783" s="7"/>
      <c r="K1783" s="7"/>
      <c r="L1783" s="7"/>
      <c r="M1783" s="7"/>
      <c r="N1783" s="7"/>
      <c r="O1783" s="7"/>
      <c r="P1783" s="7"/>
      <c r="Q1783" s="7"/>
      <c r="R1783" s="7"/>
      <c r="S1783" s="7"/>
      <c r="T1783" s="7"/>
      <c r="U1783" s="7"/>
      <c r="V1783" s="7"/>
      <c r="W1783" s="7"/>
      <c r="X1783" s="7"/>
      <c r="Y1783" s="7"/>
      <c r="Z1783" s="7"/>
      <c r="AA1783" s="7"/>
      <c r="AB1783" s="7"/>
    </row>
    <row r="1784" spans="1:28" x14ac:dyDescent="0.2">
      <c r="A1784" s="7"/>
      <c r="B1784" s="7"/>
      <c r="C1784" s="7"/>
      <c r="D1784" s="7"/>
      <c r="E1784" s="7"/>
      <c r="F1784" s="7"/>
      <c r="G1784" s="7"/>
      <c r="H1784" s="7"/>
      <c r="I1784" s="7"/>
      <c r="J1784" s="7"/>
      <c r="K1784" s="7"/>
      <c r="L1784" s="7"/>
      <c r="M1784" s="7"/>
      <c r="N1784" s="7"/>
      <c r="O1784" s="7"/>
      <c r="P1784" s="7"/>
      <c r="Q1784" s="7"/>
      <c r="R1784" s="7"/>
      <c r="S1784" s="7"/>
      <c r="T1784" s="7"/>
      <c r="U1784" s="7"/>
      <c r="V1784" s="7"/>
      <c r="W1784" s="7"/>
      <c r="X1784" s="7"/>
      <c r="Y1784" s="7"/>
      <c r="Z1784" s="7"/>
      <c r="AA1784" s="7"/>
      <c r="AB1784" s="7"/>
    </row>
    <row r="1785" spans="1:28" x14ac:dyDescent="0.2">
      <c r="A1785" s="7"/>
      <c r="B1785" s="7"/>
      <c r="C1785" s="7"/>
      <c r="D1785" s="7"/>
      <c r="E1785" s="7"/>
      <c r="F1785" s="7"/>
      <c r="G1785" s="7"/>
      <c r="H1785" s="7"/>
      <c r="I1785" s="7"/>
      <c r="J1785" s="7"/>
      <c r="K1785" s="7"/>
      <c r="L1785" s="7"/>
      <c r="M1785" s="7"/>
      <c r="N1785" s="7"/>
      <c r="O1785" s="7"/>
      <c r="P1785" s="7"/>
      <c r="Q1785" s="7"/>
      <c r="R1785" s="7"/>
      <c r="S1785" s="7"/>
      <c r="T1785" s="7"/>
      <c r="U1785" s="7"/>
      <c r="V1785" s="7"/>
      <c r="W1785" s="7"/>
      <c r="X1785" s="7"/>
      <c r="Y1785" s="7"/>
      <c r="Z1785" s="7"/>
      <c r="AA1785" s="7"/>
      <c r="AB1785" s="7"/>
    </row>
    <row r="1786" spans="1:28" x14ac:dyDescent="0.2">
      <c r="A1786" s="7"/>
      <c r="B1786" s="7"/>
      <c r="C1786" s="7"/>
      <c r="D1786" s="7"/>
      <c r="E1786" s="7"/>
      <c r="F1786" s="7"/>
      <c r="G1786" s="7"/>
      <c r="H1786" s="7"/>
      <c r="I1786" s="7"/>
      <c r="J1786" s="7"/>
      <c r="K1786" s="7"/>
      <c r="L1786" s="7"/>
      <c r="M1786" s="7"/>
      <c r="N1786" s="7"/>
      <c r="O1786" s="7"/>
      <c r="P1786" s="7"/>
      <c r="Q1786" s="7"/>
      <c r="R1786" s="7"/>
      <c r="S1786" s="7"/>
      <c r="T1786" s="7"/>
      <c r="U1786" s="7"/>
      <c r="V1786" s="7"/>
      <c r="W1786" s="7"/>
      <c r="X1786" s="7"/>
      <c r="Y1786" s="7"/>
      <c r="Z1786" s="7"/>
      <c r="AA1786" s="7"/>
      <c r="AB1786" s="7"/>
    </row>
    <row r="1787" spans="1:28" x14ac:dyDescent="0.2">
      <c r="A1787" s="7"/>
      <c r="B1787" s="7"/>
      <c r="C1787" s="7"/>
      <c r="D1787" s="7"/>
      <c r="E1787" s="7"/>
      <c r="F1787" s="7"/>
      <c r="G1787" s="7"/>
      <c r="H1787" s="7"/>
      <c r="I1787" s="7"/>
      <c r="J1787" s="7"/>
      <c r="K1787" s="7"/>
      <c r="L1787" s="7"/>
      <c r="M1787" s="7"/>
      <c r="N1787" s="7"/>
      <c r="O1787" s="7"/>
      <c r="P1787" s="7"/>
      <c r="Q1787" s="7"/>
      <c r="R1787" s="7"/>
      <c r="S1787" s="7"/>
      <c r="T1787" s="7"/>
      <c r="U1787" s="7"/>
      <c r="V1787" s="7"/>
      <c r="W1787" s="7"/>
      <c r="X1787" s="7"/>
      <c r="Y1787" s="7"/>
      <c r="Z1787" s="7"/>
      <c r="AA1787" s="7"/>
      <c r="AB1787" s="7"/>
    </row>
    <row r="1788" spans="1:28" x14ac:dyDescent="0.2">
      <c r="A1788" s="7"/>
      <c r="B1788" s="7"/>
      <c r="C1788" s="7"/>
      <c r="D1788" s="7"/>
      <c r="E1788" s="7"/>
      <c r="F1788" s="7"/>
      <c r="G1788" s="7"/>
      <c r="H1788" s="7"/>
      <c r="I1788" s="7"/>
      <c r="J1788" s="7"/>
      <c r="K1788" s="7"/>
      <c r="L1788" s="7"/>
      <c r="M1788" s="7"/>
      <c r="N1788" s="7"/>
      <c r="O1788" s="7"/>
      <c r="P1788" s="7"/>
      <c r="Q1788" s="7"/>
      <c r="R1788" s="7"/>
      <c r="S1788" s="7"/>
      <c r="T1788" s="7"/>
      <c r="U1788" s="7"/>
      <c r="V1788" s="7"/>
      <c r="W1788" s="7"/>
      <c r="X1788" s="7"/>
      <c r="Y1788" s="7"/>
      <c r="Z1788" s="7"/>
      <c r="AA1788" s="7"/>
      <c r="AB1788" s="7"/>
    </row>
    <row r="1789" spans="1:28" x14ac:dyDescent="0.2">
      <c r="A1789" s="7"/>
      <c r="B1789" s="7"/>
      <c r="C1789" s="7"/>
      <c r="D1789" s="7"/>
      <c r="E1789" s="7"/>
      <c r="F1789" s="7"/>
      <c r="G1789" s="7"/>
      <c r="H1789" s="7"/>
      <c r="I1789" s="7"/>
      <c r="J1789" s="7"/>
      <c r="K1789" s="7"/>
      <c r="L1789" s="7"/>
      <c r="M1789" s="7"/>
      <c r="N1789" s="7"/>
      <c r="O1789" s="7"/>
      <c r="P1789" s="7"/>
      <c r="Q1789" s="7"/>
      <c r="R1789" s="7"/>
      <c r="S1789" s="7"/>
      <c r="T1789" s="7"/>
      <c r="U1789" s="7"/>
      <c r="V1789" s="7"/>
      <c r="W1789" s="7"/>
      <c r="X1789" s="7"/>
      <c r="Y1789" s="7"/>
      <c r="Z1789" s="7"/>
      <c r="AA1789" s="7"/>
      <c r="AB1789" s="7"/>
    </row>
    <row r="1790" spans="1:28" x14ac:dyDescent="0.2">
      <c r="A1790" s="7"/>
      <c r="B1790" s="7"/>
      <c r="C1790" s="7"/>
      <c r="D1790" s="7"/>
      <c r="E1790" s="7"/>
      <c r="F1790" s="7"/>
      <c r="G1790" s="7"/>
      <c r="H1790" s="7"/>
      <c r="I1790" s="7"/>
      <c r="J1790" s="7"/>
      <c r="K1790" s="7"/>
      <c r="L1790" s="7"/>
      <c r="M1790" s="7"/>
      <c r="N1790" s="7"/>
      <c r="O1790" s="7"/>
      <c r="P1790" s="7"/>
      <c r="Q1790" s="7"/>
      <c r="R1790" s="7"/>
      <c r="S1790" s="7"/>
      <c r="T1790" s="7"/>
      <c r="U1790" s="7"/>
      <c r="V1790" s="7"/>
      <c r="W1790" s="7"/>
      <c r="X1790" s="7"/>
      <c r="Y1790" s="7"/>
      <c r="Z1790" s="7"/>
      <c r="AA1790" s="7"/>
      <c r="AB1790" s="7"/>
    </row>
    <row r="1791" spans="1:28" x14ac:dyDescent="0.2">
      <c r="A1791" s="7"/>
      <c r="B1791" s="7"/>
      <c r="C1791" s="7"/>
      <c r="D1791" s="7"/>
      <c r="E1791" s="7"/>
      <c r="F1791" s="7"/>
      <c r="G1791" s="7"/>
      <c r="H1791" s="7"/>
      <c r="I1791" s="7"/>
      <c r="J1791" s="7"/>
      <c r="K1791" s="7"/>
      <c r="L1791" s="7"/>
      <c r="M1791" s="7"/>
      <c r="N1791" s="7"/>
      <c r="O1791" s="7"/>
      <c r="P1791" s="7"/>
      <c r="Q1791" s="7"/>
      <c r="R1791" s="7"/>
      <c r="S1791" s="7"/>
      <c r="T1791" s="7"/>
      <c r="U1791" s="7"/>
      <c r="V1791" s="7"/>
      <c r="W1791" s="7"/>
      <c r="X1791" s="7"/>
      <c r="Y1791" s="7"/>
      <c r="Z1791" s="7"/>
      <c r="AA1791" s="7"/>
      <c r="AB1791" s="7"/>
    </row>
    <row r="1792" spans="1:28" x14ac:dyDescent="0.2">
      <c r="A1792" s="7"/>
      <c r="B1792" s="7"/>
      <c r="C1792" s="7"/>
      <c r="D1792" s="7"/>
      <c r="E1792" s="7"/>
      <c r="F1792" s="7"/>
      <c r="G1792" s="7"/>
      <c r="H1792" s="7"/>
      <c r="I1792" s="7"/>
      <c r="J1792" s="7"/>
      <c r="K1792" s="7"/>
      <c r="L1792" s="7"/>
      <c r="M1792" s="7"/>
      <c r="N1792" s="7"/>
      <c r="O1792" s="7"/>
      <c r="P1792" s="7"/>
      <c r="Q1792" s="7"/>
      <c r="R1792" s="7"/>
      <c r="S1792" s="7"/>
      <c r="T1792" s="7"/>
      <c r="U1792" s="7"/>
      <c r="V1792" s="7"/>
      <c r="W1792" s="7"/>
      <c r="X1792" s="7"/>
      <c r="Y1792" s="7"/>
      <c r="Z1792" s="7"/>
      <c r="AA1792" s="7"/>
      <c r="AB1792" s="7"/>
    </row>
    <row r="1793" spans="1:28" x14ac:dyDescent="0.2">
      <c r="A1793" s="7"/>
      <c r="B1793" s="7"/>
      <c r="C1793" s="7"/>
      <c r="D1793" s="7"/>
      <c r="E1793" s="7"/>
      <c r="F1793" s="7"/>
      <c r="G1793" s="7"/>
      <c r="H1793" s="7"/>
      <c r="I1793" s="7"/>
      <c r="J1793" s="7"/>
      <c r="K1793" s="7"/>
      <c r="L1793" s="7"/>
      <c r="M1793" s="7"/>
      <c r="N1793" s="7"/>
      <c r="O1793" s="7"/>
      <c r="P1793" s="7"/>
      <c r="Q1793" s="7"/>
      <c r="R1793" s="7"/>
      <c r="S1793" s="7"/>
      <c r="T1793" s="7"/>
      <c r="U1793" s="7"/>
      <c r="V1793" s="7"/>
      <c r="W1793" s="7"/>
      <c r="X1793" s="7"/>
      <c r="Y1793" s="7"/>
      <c r="Z1793" s="7"/>
      <c r="AA1793" s="7"/>
      <c r="AB1793" s="7"/>
    </row>
    <row r="1794" spans="1:28" x14ac:dyDescent="0.2">
      <c r="A1794" s="7"/>
      <c r="B1794" s="7"/>
      <c r="C1794" s="7"/>
      <c r="D1794" s="7"/>
      <c r="E1794" s="7"/>
      <c r="F1794" s="7"/>
      <c r="G1794" s="7"/>
      <c r="H1794" s="7"/>
      <c r="I1794" s="7"/>
      <c r="J1794" s="7"/>
      <c r="K1794" s="7"/>
      <c r="L1794" s="7"/>
      <c r="M1794" s="7"/>
      <c r="N1794" s="7"/>
      <c r="O1794" s="7"/>
      <c r="P1794" s="7"/>
      <c r="Q1794" s="7"/>
      <c r="R1794" s="7"/>
      <c r="S1794" s="7"/>
      <c r="T1794" s="7"/>
      <c r="U1794" s="7"/>
      <c r="V1794" s="7"/>
      <c r="W1794" s="7"/>
      <c r="X1794" s="7"/>
      <c r="Y1794" s="7"/>
      <c r="Z1794" s="7"/>
      <c r="AA1794" s="7"/>
      <c r="AB1794" s="7"/>
    </row>
    <row r="1795" spans="1:28" x14ac:dyDescent="0.2">
      <c r="A1795" s="7"/>
      <c r="B1795" s="7"/>
      <c r="C1795" s="7"/>
      <c r="D1795" s="7"/>
      <c r="E1795" s="7"/>
      <c r="F1795" s="7"/>
      <c r="G1795" s="7"/>
      <c r="H1795" s="7"/>
      <c r="I1795" s="7"/>
      <c r="J1795" s="7"/>
      <c r="K1795" s="7"/>
      <c r="L1795" s="7"/>
      <c r="M1795" s="7"/>
      <c r="N1795" s="7"/>
      <c r="O1795" s="7"/>
      <c r="P1795" s="7"/>
      <c r="Q1795" s="7"/>
      <c r="R1795" s="7"/>
      <c r="S1795" s="7"/>
      <c r="T1795" s="7"/>
      <c r="U1795" s="7"/>
      <c r="V1795" s="7"/>
      <c r="W1795" s="7"/>
      <c r="X1795" s="7"/>
      <c r="Y1795" s="7"/>
      <c r="Z1795" s="7"/>
      <c r="AA1795" s="7"/>
      <c r="AB1795" s="7"/>
    </row>
    <row r="1796" spans="1:28" x14ac:dyDescent="0.2">
      <c r="A1796" s="7"/>
      <c r="B1796" s="7"/>
      <c r="C1796" s="7"/>
      <c r="D1796" s="7"/>
      <c r="E1796" s="7"/>
      <c r="F1796" s="7"/>
      <c r="G1796" s="7"/>
      <c r="H1796" s="7"/>
      <c r="I1796" s="7"/>
      <c r="J1796" s="7"/>
      <c r="K1796" s="7"/>
      <c r="L1796" s="7"/>
      <c r="M1796" s="7"/>
      <c r="N1796" s="7"/>
      <c r="O1796" s="7"/>
      <c r="P1796" s="7"/>
      <c r="Q1796" s="7"/>
      <c r="R1796" s="7"/>
      <c r="S1796" s="7"/>
      <c r="T1796" s="7"/>
      <c r="U1796" s="7"/>
      <c r="V1796" s="7"/>
      <c r="W1796" s="7"/>
      <c r="X1796" s="7"/>
      <c r="Y1796" s="7"/>
      <c r="Z1796" s="7"/>
      <c r="AA1796" s="7"/>
      <c r="AB1796" s="7"/>
    </row>
    <row r="1797" spans="1:28" x14ac:dyDescent="0.2">
      <c r="A1797" s="7"/>
      <c r="B1797" s="7"/>
      <c r="C1797" s="7"/>
      <c r="D1797" s="7"/>
      <c r="E1797" s="7"/>
      <c r="F1797" s="7"/>
      <c r="G1797" s="7"/>
      <c r="H1797" s="7"/>
      <c r="I1797" s="7"/>
      <c r="J1797" s="7"/>
      <c r="K1797" s="7"/>
      <c r="L1797" s="7"/>
      <c r="M1797" s="7"/>
      <c r="N1797" s="7"/>
      <c r="O1797" s="7"/>
      <c r="P1797" s="7"/>
      <c r="Q1797" s="7"/>
      <c r="R1797" s="7"/>
      <c r="S1797" s="7"/>
      <c r="T1797" s="7"/>
      <c r="U1797" s="7"/>
      <c r="V1797" s="7"/>
      <c r="W1797" s="7"/>
      <c r="X1797" s="7"/>
      <c r="Y1797" s="7"/>
      <c r="Z1797" s="7"/>
      <c r="AA1797" s="7"/>
      <c r="AB1797" s="7"/>
    </row>
    <row r="1798" spans="1:28" x14ac:dyDescent="0.2">
      <c r="A1798" s="7"/>
      <c r="B1798" s="7"/>
      <c r="C1798" s="7"/>
      <c r="D1798" s="7"/>
      <c r="E1798" s="7"/>
      <c r="F1798" s="7"/>
      <c r="G1798" s="7"/>
      <c r="H1798" s="7"/>
      <c r="I1798" s="7"/>
      <c r="J1798" s="7"/>
      <c r="K1798" s="7"/>
      <c r="L1798" s="7"/>
      <c r="M1798" s="7"/>
      <c r="N1798" s="7"/>
      <c r="O1798" s="7"/>
      <c r="P1798" s="7"/>
      <c r="Q1798" s="7"/>
      <c r="R1798" s="7"/>
      <c r="S1798" s="7"/>
      <c r="T1798" s="7"/>
      <c r="U1798" s="7"/>
      <c r="V1798" s="7"/>
      <c r="W1798" s="7"/>
      <c r="X1798" s="7"/>
      <c r="Y1798" s="7"/>
      <c r="Z1798" s="7"/>
      <c r="AA1798" s="7"/>
      <c r="AB1798" s="7"/>
    </row>
    <row r="1799" spans="1:28" x14ac:dyDescent="0.2">
      <c r="A1799" s="7"/>
      <c r="B1799" s="7"/>
      <c r="C1799" s="7"/>
      <c r="D1799" s="7"/>
      <c r="E1799" s="7"/>
      <c r="F1799" s="7"/>
      <c r="G1799" s="7"/>
      <c r="H1799" s="7"/>
      <c r="I1799" s="7"/>
      <c r="J1799" s="7"/>
      <c r="K1799" s="7"/>
      <c r="L1799" s="7"/>
      <c r="M1799" s="7"/>
      <c r="N1799" s="7"/>
      <c r="O1799" s="7"/>
      <c r="P1799" s="7"/>
      <c r="Q1799" s="7"/>
      <c r="R1799" s="7"/>
      <c r="S1799" s="7"/>
      <c r="T1799" s="7"/>
      <c r="U1799" s="7"/>
      <c r="V1799" s="7"/>
      <c r="W1799" s="7"/>
      <c r="X1799" s="7"/>
      <c r="Y1799" s="7"/>
      <c r="Z1799" s="7"/>
      <c r="AA1799" s="7"/>
      <c r="AB1799" s="7"/>
    </row>
    <row r="1800" spans="1:28" x14ac:dyDescent="0.2">
      <c r="A1800" s="7"/>
      <c r="B1800" s="7"/>
      <c r="C1800" s="7"/>
      <c r="D1800" s="7"/>
      <c r="E1800" s="7"/>
      <c r="F1800" s="7"/>
      <c r="G1800" s="7"/>
      <c r="H1800" s="7"/>
      <c r="I1800" s="7"/>
      <c r="J1800" s="7"/>
      <c r="K1800" s="7"/>
      <c r="L1800" s="7"/>
      <c r="M1800" s="7"/>
      <c r="N1800" s="7"/>
      <c r="O1800" s="7"/>
      <c r="P1800" s="7"/>
      <c r="Q1800" s="7"/>
      <c r="R1800" s="7"/>
      <c r="S1800" s="7"/>
      <c r="T1800" s="7"/>
      <c r="U1800" s="7"/>
      <c r="V1800" s="7"/>
      <c r="W1800" s="7"/>
      <c r="X1800" s="7"/>
      <c r="Y1800" s="7"/>
      <c r="Z1800" s="7"/>
      <c r="AA1800" s="7"/>
      <c r="AB1800" s="7"/>
    </row>
    <row r="1801" spans="1:28" x14ac:dyDescent="0.2">
      <c r="A1801" s="7"/>
      <c r="B1801" s="7"/>
      <c r="C1801" s="7"/>
      <c r="D1801" s="7"/>
      <c r="E1801" s="7"/>
      <c r="F1801" s="7"/>
      <c r="G1801" s="7"/>
      <c r="H1801" s="7"/>
      <c r="I1801" s="7"/>
      <c r="J1801" s="7"/>
      <c r="K1801" s="7"/>
      <c r="L1801" s="7"/>
      <c r="M1801" s="7"/>
      <c r="N1801" s="7"/>
      <c r="O1801" s="7"/>
      <c r="P1801" s="7"/>
      <c r="Q1801" s="7"/>
      <c r="R1801" s="7"/>
      <c r="S1801" s="7"/>
      <c r="T1801" s="7"/>
      <c r="U1801" s="7"/>
      <c r="V1801" s="7"/>
      <c r="W1801" s="7"/>
      <c r="X1801" s="7"/>
      <c r="Y1801" s="7"/>
      <c r="Z1801" s="7"/>
      <c r="AA1801" s="7"/>
      <c r="AB1801" s="7"/>
    </row>
    <row r="1802" spans="1:28" x14ac:dyDescent="0.2">
      <c r="A1802" s="7"/>
      <c r="B1802" s="7"/>
      <c r="C1802" s="7"/>
      <c r="D1802" s="7"/>
      <c r="E1802" s="7"/>
      <c r="F1802" s="7"/>
      <c r="G1802" s="7"/>
      <c r="H1802" s="7"/>
      <c r="I1802" s="7"/>
      <c r="J1802" s="7"/>
      <c r="K1802" s="7"/>
      <c r="L1802" s="7"/>
      <c r="M1802" s="7"/>
      <c r="N1802" s="7"/>
      <c r="O1802" s="7"/>
      <c r="P1802" s="7"/>
      <c r="Q1802" s="7"/>
      <c r="R1802" s="7"/>
      <c r="S1802" s="7"/>
      <c r="T1802" s="7"/>
      <c r="U1802" s="7"/>
      <c r="V1802" s="7"/>
      <c r="W1802" s="7"/>
      <c r="X1802" s="7"/>
      <c r="Y1802" s="7"/>
      <c r="Z1802" s="7"/>
      <c r="AA1802" s="7"/>
      <c r="AB1802" s="7"/>
    </row>
    <row r="1803" spans="1:28" x14ac:dyDescent="0.2">
      <c r="A1803" s="7"/>
      <c r="B1803" s="7"/>
      <c r="C1803" s="7"/>
      <c r="D1803" s="7"/>
      <c r="E1803" s="7"/>
      <c r="F1803" s="7"/>
      <c r="G1803" s="7"/>
      <c r="H1803" s="7"/>
      <c r="I1803" s="7"/>
      <c r="J1803" s="7"/>
      <c r="K1803" s="7"/>
      <c r="L1803" s="7"/>
      <c r="M1803" s="7"/>
      <c r="N1803" s="7"/>
      <c r="O1803" s="7"/>
      <c r="P1803" s="7"/>
      <c r="Q1803" s="7"/>
      <c r="R1803" s="7"/>
      <c r="S1803" s="7"/>
      <c r="T1803" s="7"/>
      <c r="U1803" s="7"/>
      <c r="V1803" s="7"/>
      <c r="W1803" s="7"/>
      <c r="X1803" s="7"/>
      <c r="Y1803" s="7"/>
      <c r="Z1803" s="7"/>
      <c r="AA1803" s="7"/>
      <c r="AB1803" s="7"/>
    </row>
    <row r="1804" spans="1:28" x14ac:dyDescent="0.2">
      <c r="A1804" s="7"/>
      <c r="B1804" s="7"/>
      <c r="C1804" s="7"/>
      <c r="D1804" s="7"/>
      <c r="E1804" s="7"/>
      <c r="F1804" s="7"/>
      <c r="G1804" s="7"/>
      <c r="H1804" s="7"/>
      <c r="I1804" s="7"/>
      <c r="J1804" s="7"/>
      <c r="K1804" s="7"/>
      <c r="L1804" s="7"/>
      <c r="M1804" s="7"/>
      <c r="N1804" s="7"/>
      <c r="O1804" s="7"/>
      <c r="P1804" s="7"/>
      <c r="Q1804" s="7"/>
      <c r="R1804" s="7"/>
      <c r="S1804" s="7"/>
      <c r="T1804" s="7"/>
      <c r="U1804" s="7"/>
      <c r="V1804" s="7"/>
      <c r="W1804" s="7"/>
      <c r="X1804" s="7"/>
      <c r="Y1804" s="7"/>
      <c r="Z1804" s="7"/>
      <c r="AA1804" s="7"/>
      <c r="AB1804" s="7"/>
    </row>
    <row r="1805" spans="1:28" x14ac:dyDescent="0.2">
      <c r="A1805" s="7"/>
      <c r="B1805" s="7"/>
      <c r="C1805" s="7"/>
      <c r="D1805" s="7"/>
      <c r="E1805" s="7"/>
      <c r="F1805" s="7"/>
      <c r="G1805" s="7"/>
      <c r="H1805" s="7"/>
      <c r="I1805" s="7"/>
      <c r="J1805" s="7"/>
      <c r="K1805" s="7"/>
      <c r="L1805" s="7"/>
      <c r="M1805" s="7"/>
      <c r="N1805" s="7"/>
      <c r="O1805" s="7"/>
      <c r="P1805" s="7"/>
      <c r="Q1805" s="7"/>
      <c r="R1805" s="7"/>
      <c r="S1805" s="7"/>
      <c r="T1805" s="7"/>
      <c r="U1805" s="7"/>
      <c r="V1805" s="7"/>
      <c r="W1805" s="7"/>
      <c r="X1805" s="7"/>
      <c r="Y1805" s="7"/>
      <c r="Z1805" s="7"/>
      <c r="AA1805" s="7"/>
      <c r="AB1805" s="7"/>
    </row>
    <row r="1806" spans="1:28" x14ac:dyDescent="0.2">
      <c r="A1806" s="7"/>
      <c r="B1806" s="7"/>
      <c r="C1806" s="7"/>
      <c r="D1806" s="7"/>
      <c r="E1806" s="7"/>
      <c r="F1806" s="7"/>
      <c r="G1806" s="7"/>
      <c r="H1806" s="7"/>
      <c r="I1806" s="7"/>
      <c r="J1806" s="7"/>
      <c r="K1806" s="7"/>
      <c r="L1806" s="7"/>
      <c r="M1806" s="7"/>
      <c r="N1806" s="7"/>
      <c r="O1806" s="7"/>
      <c r="P1806" s="7"/>
      <c r="Q1806" s="7"/>
      <c r="R1806" s="7"/>
      <c r="S1806" s="7"/>
      <c r="T1806" s="7"/>
      <c r="U1806" s="7"/>
      <c r="V1806" s="7"/>
      <c r="W1806" s="7"/>
      <c r="X1806" s="7"/>
      <c r="Y1806" s="7"/>
      <c r="Z1806" s="7"/>
      <c r="AA1806" s="7"/>
      <c r="AB1806" s="7"/>
    </row>
    <row r="1807" spans="1:28" x14ac:dyDescent="0.2">
      <c r="A1807" s="7"/>
      <c r="B1807" s="7"/>
      <c r="C1807" s="7"/>
      <c r="D1807" s="7"/>
      <c r="E1807" s="7"/>
      <c r="F1807" s="7"/>
      <c r="G1807" s="7"/>
      <c r="H1807" s="7"/>
      <c r="I1807" s="7"/>
      <c r="J1807" s="7"/>
      <c r="K1807" s="7"/>
      <c r="L1807" s="7"/>
      <c r="M1807" s="7"/>
      <c r="N1807" s="7"/>
      <c r="O1807" s="7"/>
      <c r="P1807" s="7"/>
      <c r="Q1807" s="7"/>
      <c r="R1807" s="7"/>
      <c r="S1807" s="7"/>
      <c r="T1807" s="7"/>
      <c r="U1807" s="7"/>
      <c r="V1807" s="7"/>
      <c r="W1807" s="7"/>
      <c r="X1807" s="7"/>
      <c r="Y1807" s="7"/>
      <c r="Z1807" s="7"/>
      <c r="AA1807" s="7"/>
      <c r="AB1807" s="7"/>
    </row>
    <row r="1808" spans="1:28" x14ac:dyDescent="0.2">
      <c r="A1808" s="7"/>
      <c r="B1808" s="7"/>
      <c r="C1808" s="7"/>
      <c r="D1808" s="7"/>
      <c r="E1808" s="7"/>
      <c r="F1808" s="7"/>
      <c r="G1808" s="7"/>
      <c r="H1808" s="7"/>
      <c r="I1808" s="7"/>
      <c r="J1808" s="7"/>
      <c r="K1808" s="7"/>
      <c r="L1808" s="7"/>
      <c r="M1808" s="7"/>
      <c r="N1808" s="7"/>
      <c r="O1808" s="7"/>
      <c r="P1808" s="7"/>
      <c r="Q1808" s="7"/>
      <c r="R1808" s="7"/>
      <c r="S1808" s="7"/>
      <c r="T1808" s="7"/>
      <c r="U1808" s="7"/>
      <c r="V1808" s="7"/>
      <c r="W1808" s="7"/>
      <c r="X1808" s="7"/>
      <c r="Y1808" s="7"/>
      <c r="Z1808" s="7"/>
      <c r="AA1808" s="7"/>
      <c r="AB1808" s="7"/>
    </row>
    <row r="1809" spans="1:28" x14ac:dyDescent="0.2">
      <c r="A1809" s="7"/>
      <c r="B1809" s="7"/>
      <c r="C1809" s="7"/>
      <c r="D1809" s="7"/>
      <c r="E1809" s="7"/>
      <c r="F1809" s="7"/>
      <c r="G1809" s="7"/>
      <c r="H1809" s="7"/>
      <c r="I1809" s="7"/>
      <c r="J1809" s="7"/>
      <c r="K1809" s="7"/>
      <c r="L1809" s="7"/>
      <c r="M1809" s="7"/>
      <c r="N1809" s="7"/>
      <c r="O1809" s="7"/>
      <c r="P1809" s="7"/>
      <c r="Q1809" s="7"/>
      <c r="R1809" s="7"/>
      <c r="S1809" s="7"/>
      <c r="T1809" s="7"/>
      <c r="U1809" s="7"/>
      <c r="V1809" s="7"/>
      <c r="W1809" s="7"/>
      <c r="X1809" s="7"/>
      <c r="Y1809" s="7"/>
      <c r="Z1809" s="7"/>
      <c r="AA1809" s="7"/>
      <c r="AB1809" s="7"/>
    </row>
    <row r="1810" spans="1:28" x14ac:dyDescent="0.2">
      <c r="A1810" s="7"/>
      <c r="B1810" s="7"/>
      <c r="C1810" s="7"/>
      <c r="D1810" s="7"/>
      <c r="E1810" s="7"/>
      <c r="F1810" s="7"/>
      <c r="G1810" s="7"/>
      <c r="H1810" s="7"/>
      <c r="I1810" s="7"/>
      <c r="J1810" s="7"/>
      <c r="K1810" s="7"/>
      <c r="L1810" s="7"/>
      <c r="M1810" s="7"/>
      <c r="N1810" s="7"/>
      <c r="O1810" s="7"/>
      <c r="P1810" s="7"/>
      <c r="Q1810" s="7"/>
      <c r="R1810" s="7"/>
      <c r="S1810" s="7"/>
      <c r="T1810" s="7"/>
      <c r="U1810" s="7"/>
      <c r="V1810" s="7"/>
      <c r="W1810" s="7"/>
      <c r="X1810" s="7"/>
      <c r="Y1810" s="7"/>
      <c r="Z1810" s="7"/>
      <c r="AA1810" s="7"/>
      <c r="AB1810" s="7"/>
    </row>
    <row r="1811" spans="1:28" x14ac:dyDescent="0.2">
      <c r="A1811" s="7"/>
      <c r="B1811" s="7"/>
      <c r="C1811" s="7"/>
      <c r="D1811" s="7"/>
      <c r="E1811" s="7"/>
      <c r="F1811" s="7"/>
      <c r="G1811" s="7"/>
      <c r="H1811" s="7"/>
      <c r="I1811" s="7"/>
      <c r="J1811" s="7"/>
      <c r="K1811" s="7"/>
      <c r="L1811" s="7"/>
      <c r="M1811" s="7"/>
      <c r="N1811" s="7"/>
      <c r="O1811" s="7"/>
      <c r="P1811" s="7"/>
      <c r="Q1811" s="7"/>
      <c r="R1811" s="7"/>
      <c r="S1811" s="7"/>
      <c r="T1811" s="7"/>
      <c r="U1811" s="7"/>
      <c r="V1811" s="7"/>
      <c r="W1811" s="7"/>
      <c r="X1811" s="7"/>
      <c r="Y1811" s="7"/>
      <c r="Z1811" s="7"/>
      <c r="AA1811" s="7"/>
      <c r="AB1811" s="7"/>
    </row>
    <row r="1812" spans="1:28" x14ac:dyDescent="0.2">
      <c r="A1812" s="7"/>
      <c r="B1812" s="7"/>
      <c r="C1812" s="7"/>
      <c r="D1812" s="7"/>
      <c r="E1812" s="7"/>
      <c r="F1812" s="7"/>
      <c r="G1812" s="7"/>
      <c r="H1812" s="7"/>
      <c r="I1812" s="7"/>
      <c r="J1812" s="7"/>
      <c r="K1812" s="7"/>
      <c r="L1812" s="7"/>
      <c r="M1812" s="7"/>
      <c r="N1812" s="7"/>
      <c r="O1812" s="7"/>
      <c r="P1812" s="7"/>
      <c r="Q1812" s="7"/>
      <c r="R1812" s="7"/>
      <c r="S1812" s="7"/>
      <c r="T1812" s="7"/>
      <c r="U1812" s="7"/>
      <c r="V1812" s="7"/>
      <c r="W1812" s="7"/>
      <c r="X1812" s="7"/>
      <c r="Y1812" s="7"/>
      <c r="Z1812" s="7"/>
      <c r="AA1812" s="7"/>
      <c r="AB1812" s="7"/>
    </row>
    <row r="1813" spans="1:28" x14ac:dyDescent="0.2">
      <c r="A1813" s="7"/>
      <c r="B1813" s="7"/>
      <c r="C1813" s="7"/>
      <c r="D1813" s="7"/>
      <c r="E1813" s="7"/>
      <c r="F1813" s="7"/>
      <c r="G1813" s="7"/>
      <c r="H1813" s="7"/>
      <c r="I1813" s="7"/>
      <c r="J1813" s="7"/>
      <c r="K1813" s="7"/>
      <c r="L1813" s="7"/>
      <c r="M1813" s="7"/>
      <c r="N1813" s="7"/>
      <c r="O1813" s="7"/>
      <c r="P1813" s="7"/>
      <c r="Q1813" s="7"/>
      <c r="R1813" s="7"/>
      <c r="S1813" s="7"/>
      <c r="T1813" s="7"/>
      <c r="U1813" s="7"/>
      <c r="V1813" s="7"/>
      <c r="W1813" s="7"/>
      <c r="X1813" s="7"/>
      <c r="Y1813" s="7"/>
      <c r="Z1813" s="7"/>
      <c r="AA1813" s="7"/>
      <c r="AB1813" s="7"/>
    </row>
    <row r="1814" spans="1:28" x14ac:dyDescent="0.2">
      <c r="A1814" s="7"/>
      <c r="B1814" s="7"/>
      <c r="C1814" s="7"/>
      <c r="D1814" s="7"/>
      <c r="E1814" s="7"/>
      <c r="F1814" s="7"/>
      <c r="G1814" s="7"/>
      <c r="H1814" s="7"/>
      <c r="I1814" s="7"/>
      <c r="J1814" s="7"/>
      <c r="K1814" s="7"/>
      <c r="L1814" s="7"/>
      <c r="M1814" s="7"/>
      <c r="N1814" s="7"/>
      <c r="O1814" s="7"/>
      <c r="P1814" s="7"/>
      <c r="Q1814" s="7"/>
      <c r="R1814" s="7"/>
      <c r="S1814" s="7"/>
      <c r="T1814" s="7"/>
      <c r="U1814" s="7"/>
      <c r="V1814" s="7"/>
      <c r="W1814" s="7"/>
      <c r="X1814" s="7"/>
      <c r="Y1814" s="7"/>
      <c r="Z1814" s="7"/>
      <c r="AA1814" s="7"/>
      <c r="AB1814" s="7"/>
    </row>
    <row r="1815" spans="1:28" x14ac:dyDescent="0.2">
      <c r="A1815" s="7"/>
      <c r="B1815" s="7"/>
      <c r="C1815" s="7"/>
      <c r="D1815" s="7"/>
      <c r="E1815" s="7"/>
      <c r="F1815" s="7"/>
      <c r="G1815" s="7"/>
      <c r="H1815" s="7"/>
      <c r="I1815" s="7"/>
      <c r="J1815" s="7"/>
      <c r="K1815" s="7"/>
      <c r="L1815" s="7"/>
      <c r="M1815" s="7"/>
      <c r="N1815" s="7"/>
      <c r="O1815" s="7"/>
      <c r="P1815" s="7"/>
      <c r="Q1815" s="7"/>
      <c r="R1815" s="7"/>
      <c r="S1815" s="7"/>
      <c r="T1815" s="7"/>
      <c r="U1815" s="7"/>
      <c r="V1815" s="7"/>
      <c r="W1815" s="7"/>
      <c r="X1815" s="7"/>
      <c r="Y1815" s="7"/>
      <c r="Z1815" s="7"/>
      <c r="AA1815" s="7"/>
      <c r="AB1815" s="7"/>
    </row>
    <row r="1816" spans="1:28" x14ac:dyDescent="0.2">
      <c r="A1816" s="7"/>
      <c r="B1816" s="7"/>
      <c r="C1816" s="7"/>
      <c r="D1816" s="7"/>
      <c r="E1816" s="7"/>
      <c r="F1816" s="7"/>
      <c r="G1816" s="7"/>
      <c r="H1816" s="7"/>
      <c r="I1816" s="7"/>
      <c r="J1816" s="7"/>
      <c r="K1816" s="7"/>
      <c r="L1816" s="7"/>
      <c r="M1816" s="7"/>
      <c r="N1816" s="7"/>
      <c r="O1816" s="7"/>
      <c r="P1816" s="7"/>
      <c r="Q1816" s="7"/>
      <c r="R1816" s="7"/>
      <c r="S1816" s="7"/>
      <c r="T1816" s="7"/>
      <c r="U1816" s="7"/>
      <c r="V1816" s="7"/>
      <c r="W1816" s="7"/>
      <c r="X1816" s="7"/>
      <c r="Y1816" s="7"/>
      <c r="Z1816" s="7"/>
      <c r="AA1816" s="7"/>
      <c r="AB1816" s="7"/>
    </row>
    <row r="1817" spans="1:28" x14ac:dyDescent="0.2">
      <c r="A1817" s="7"/>
      <c r="B1817" s="7"/>
      <c r="C1817" s="7"/>
      <c r="D1817" s="7"/>
      <c r="E1817" s="7"/>
      <c r="F1817" s="7"/>
      <c r="G1817" s="7"/>
      <c r="H1817" s="7"/>
      <c r="I1817" s="7"/>
      <c r="J1817" s="7"/>
      <c r="K1817" s="7"/>
      <c r="L1817" s="7"/>
      <c r="M1817" s="7"/>
      <c r="N1817" s="7"/>
      <c r="O1817" s="7"/>
      <c r="P1817" s="7"/>
      <c r="Q1817" s="7"/>
      <c r="R1817" s="7"/>
      <c r="S1817" s="7"/>
      <c r="T1817" s="7"/>
      <c r="U1817" s="7"/>
      <c r="V1817" s="7"/>
      <c r="W1817" s="7"/>
      <c r="X1817" s="7"/>
      <c r="Y1817" s="7"/>
      <c r="Z1817" s="7"/>
      <c r="AA1817" s="7"/>
      <c r="AB1817" s="7"/>
    </row>
    <row r="1818" spans="1:28" x14ac:dyDescent="0.2">
      <c r="A1818" s="7"/>
      <c r="B1818" s="7"/>
      <c r="C1818" s="7"/>
      <c r="D1818" s="7"/>
      <c r="E1818" s="7"/>
      <c r="F1818" s="7"/>
      <c r="G1818" s="7"/>
      <c r="H1818" s="7"/>
      <c r="I1818" s="7"/>
      <c r="J1818" s="7"/>
      <c r="K1818" s="7"/>
      <c r="L1818" s="7"/>
      <c r="M1818" s="7"/>
      <c r="N1818" s="7"/>
      <c r="O1818" s="7"/>
      <c r="P1818" s="7"/>
      <c r="Q1818" s="7"/>
      <c r="R1818" s="7"/>
      <c r="S1818" s="7"/>
      <c r="T1818" s="7"/>
      <c r="U1818" s="7"/>
      <c r="V1818" s="7"/>
      <c r="W1818" s="7"/>
      <c r="X1818" s="7"/>
      <c r="Y1818" s="7"/>
      <c r="Z1818" s="7"/>
      <c r="AA1818" s="7"/>
      <c r="AB1818" s="7"/>
    </row>
    <row r="1819" spans="1:28" x14ac:dyDescent="0.2">
      <c r="A1819" s="7"/>
      <c r="B1819" s="7"/>
      <c r="C1819" s="7"/>
      <c r="D1819" s="7"/>
      <c r="E1819" s="7"/>
      <c r="F1819" s="7"/>
      <c r="G1819" s="7"/>
      <c r="H1819" s="7"/>
      <c r="I1819" s="7"/>
      <c r="J1819" s="7"/>
      <c r="K1819" s="7"/>
      <c r="L1819" s="7"/>
      <c r="M1819" s="7"/>
      <c r="N1819" s="7"/>
      <c r="O1819" s="7"/>
      <c r="P1819" s="7"/>
      <c r="Q1819" s="7"/>
      <c r="R1819" s="7"/>
      <c r="S1819" s="7"/>
      <c r="T1819" s="7"/>
      <c r="U1819" s="7"/>
      <c r="V1819" s="7"/>
      <c r="W1819" s="7"/>
      <c r="X1819" s="7"/>
      <c r="Y1819" s="7"/>
      <c r="Z1819" s="7"/>
      <c r="AA1819" s="7"/>
      <c r="AB1819" s="7"/>
    </row>
    <row r="1820" spans="1:28" x14ac:dyDescent="0.2">
      <c r="A1820" s="7"/>
      <c r="B1820" s="7"/>
      <c r="C1820" s="7"/>
      <c r="D1820" s="7"/>
      <c r="E1820" s="7"/>
      <c r="F1820" s="7"/>
      <c r="G1820" s="7"/>
      <c r="H1820" s="7"/>
      <c r="I1820" s="7"/>
      <c r="J1820" s="7"/>
      <c r="K1820" s="7"/>
      <c r="L1820" s="7"/>
      <c r="M1820" s="7"/>
      <c r="N1820" s="7"/>
      <c r="O1820" s="7"/>
      <c r="P1820" s="7"/>
      <c r="Q1820" s="7"/>
      <c r="R1820" s="7"/>
      <c r="S1820" s="7"/>
      <c r="T1820" s="7"/>
      <c r="U1820" s="7"/>
      <c r="V1820" s="7"/>
      <c r="W1820" s="7"/>
      <c r="X1820" s="7"/>
      <c r="Y1820" s="7"/>
      <c r="Z1820" s="7"/>
      <c r="AA1820" s="7"/>
      <c r="AB1820" s="7"/>
    </row>
    <row r="1821" spans="1:28" x14ac:dyDescent="0.2">
      <c r="A1821" s="7"/>
      <c r="B1821" s="7"/>
      <c r="C1821" s="7"/>
      <c r="D1821" s="7"/>
      <c r="E1821" s="7"/>
      <c r="F1821" s="7"/>
      <c r="G1821" s="7"/>
      <c r="H1821" s="7"/>
      <c r="I1821" s="7"/>
      <c r="J1821" s="7"/>
      <c r="K1821" s="7"/>
      <c r="L1821" s="7"/>
      <c r="M1821" s="7"/>
      <c r="N1821" s="7"/>
      <c r="O1821" s="7"/>
      <c r="P1821" s="7"/>
      <c r="Q1821" s="7"/>
      <c r="R1821" s="7"/>
      <c r="S1821" s="7"/>
      <c r="T1821" s="7"/>
      <c r="U1821" s="7"/>
      <c r="V1821" s="7"/>
      <c r="W1821" s="7"/>
      <c r="X1821" s="7"/>
      <c r="Y1821" s="7"/>
      <c r="Z1821" s="7"/>
      <c r="AA1821" s="7"/>
      <c r="AB1821" s="7"/>
    </row>
    <row r="1822" spans="1:28" x14ac:dyDescent="0.2">
      <c r="A1822" s="7"/>
      <c r="B1822" s="7"/>
      <c r="C1822" s="7"/>
      <c r="D1822" s="7"/>
      <c r="E1822" s="7"/>
      <c r="F1822" s="7"/>
      <c r="G1822" s="7"/>
      <c r="H1822" s="7"/>
      <c r="I1822" s="7"/>
      <c r="J1822" s="7"/>
      <c r="K1822" s="7"/>
      <c r="L1822" s="7"/>
      <c r="M1822" s="7"/>
      <c r="N1822" s="7"/>
      <c r="O1822" s="7"/>
      <c r="P1822" s="7"/>
      <c r="Q1822" s="7"/>
      <c r="R1822" s="7"/>
      <c r="S1822" s="7"/>
      <c r="T1822" s="7"/>
      <c r="U1822" s="7"/>
      <c r="V1822" s="7"/>
      <c r="W1822" s="7"/>
      <c r="X1822" s="7"/>
      <c r="Y1822" s="7"/>
      <c r="Z1822" s="7"/>
      <c r="AA1822" s="7"/>
      <c r="AB1822" s="7"/>
    </row>
    <row r="1823" spans="1:28" x14ac:dyDescent="0.2">
      <c r="A1823" s="7"/>
      <c r="B1823" s="7"/>
      <c r="C1823" s="7"/>
      <c r="D1823" s="7"/>
      <c r="E1823" s="7"/>
      <c r="F1823" s="7"/>
      <c r="G1823" s="7"/>
      <c r="H1823" s="7"/>
      <c r="I1823" s="7"/>
      <c r="J1823" s="7"/>
      <c r="K1823" s="7"/>
      <c r="L1823" s="7"/>
      <c r="M1823" s="7"/>
      <c r="N1823" s="7"/>
      <c r="O1823" s="7"/>
      <c r="P1823" s="7"/>
      <c r="Q1823" s="7"/>
      <c r="R1823" s="7"/>
      <c r="S1823" s="7"/>
      <c r="T1823" s="7"/>
      <c r="U1823" s="7"/>
      <c r="V1823" s="7"/>
      <c r="W1823" s="7"/>
      <c r="X1823" s="7"/>
      <c r="Y1823" s="7"/>
      <c r="Z1823" s="7"/>
      <c r="AA1823" s="7"/>
      <c r="AB1823" s="7"/>
    </row>
    <row r="1824" spans="1:28" x14ac:dyDescent="0.2">
      <c r="A1824" s="7"/>
      <c r="B1824" s="7"/>
      <c r="C1824" s="7"/>
      <c r="D1824" s="7"/>
      <c r="E1824" s="7"/>
      <c r="F1824" s="7"/>
      <c r="G1824" s="7"/>
      <c r="H1824" s="7"/>
      <c r="I1824" s="7"/>
      <c r="J1824" s="7"/>
      <c r="K1824" s="7"/>
      <c r="L1824" s="7"/>
      <c r="M1824" s="7"/>
      <c r="N1824" s="7"/>
      <c r="O1824" s="7"/>
      <c r="P1824" s="7"/>
      <c r="Q1824" s="7"/>
      <c r="R1824" s="7"/>
      <c r="S1824" s="7"/>
      <c r="T1824" s="7"/>
      <c r="U1824" s="7"/>
      <c r="V1824" s="7"/>
      <c r="W1824" s="7"/>
      <c r="X1824" s="7"/>
      <c r="Y1824" s="7"/>
      <c r="Z1824" s="7"/>
      <c r="AA1824" s="7"/>
      <c r="AB1824" s="7"/>
    </row>
    <row r="1825" spans="1:28" x14ac:dyDescent="0.2">
      <c r="A1825" s="7"/>
      <c r="B1825" s="7"/>
      <c r="C1825" s="7"/>
      <c r="D1825" s="7"/>
      <c r="E1825" s="7"/>
      <c r="F1825" s="7"/>
      <c r="G1825" s="7"/>
      <c r="H1825" s="7"/>
      <c r="I1825" s="7"/>
      <c r="J1825" s="7"/>
      <c r="K1825" s="7"/>
      <c r="L1825" s="7"/>
      <c r="M1825" s="7"/>
      <c r="N1825" s="7"/>
      <c r="O1825" s="7"/>
      <c r="P1825" s="7"/>
      <c r="Q1825" s="7"/>
      <c r="R1825" s="7"/>
      <c r="S1825" s="7"/>
      <c r="T1825" s="7"/>
      <c r="U1825" s="7"/>
      <c r="V1825" s="7"/>
      <c r="W1825" s="7"/>
      <c r="X1825" s="7"/>
      <c r="Y1825" s="7"/>
      <c r="Z1825" s="7"/>
      <c r="AA1825" s="7"/>
      <c r="AB1825" s="7"/>
    </row>
    <row r="1826" spans="1:28" x14ac:dyDescent="0.2">
      <c r="A1826" s="7"/>
      <c r="B1826" s="7"/>
      <c r="C1826" s="7"/>
      <c r="D1826" s="7"/>
      <c r="E1826" s="7"/>
      <c r="F1826" s="7"/>
      <c r="G1826" s="7"/>
      <c r="H1826" s="7"/>
      <c r="I1826" s="7"/>
      <c r="J1826" s="7"/>
      <c r="K1826" s="7"/>
      <c r="L1826" s="7"/>
      <c r="M1826" s="7"/>
      <c r="N1826" s="7"/>
      <c r="O1826" s="7"/>
      <c r="P1826" s="7"/>
      <c r="Q1826" s="7"/>
      <c r="R1826" s="7"/>
      <c r="S1826" s="7"/>
      <c r="T1826" s="7"/>
      <c r="U1826" s="7"/>
      <c r="V1826" s="7"/>
      <c r="W1826" s="7"/>
      <c r="X1826" s="7"/>
      <c r="Y1826" s="7"/>
      <c r="Z1826" s="7"/>
      <c r="AA1826" s="7"/>
      <c r="AB1826" s="7"/>
    </row>
    <row r="1827" spans="1:28" x14ac:dyDescent="0.2">
      <c r="A1827" s="7"/>
      <c r="B1827" s="7"/>
      <c r="C1827" s="7"/>
      <c r="D1827" s="7"/>
      <c r="E1827" s="7"/>
      <c r="F1827" s="7"/>
      <c r="G1827" s="7"/>
      <c r="H1827" s="7"/>
      <c r="I1827" s="7"/>
      <c r="J1827" s="7"/>
      <c r="K1827" s="7"/>
      <c r="L1827" s="7"/>
      <c r="M1827" s="7"/>
      <c r="N1827" s="7"/>
      <c r="O1827" s="7"/>
      <c r="P1827" s="7"/>
      <c r="Q1827" s="7"/>
      <c r="R1827" s="7"/>
      <c r="S1827" s="7"/>
      <c r="T1827" s="7"/>
      <c r="U1827" s="7"/>
      <c r="V1827" s="7"/>
      <c r="W1827" s="7"/>
      <c r="X1827" s="7"/>
      <c r="Y1827" s="7"/>
      <c r="Z1827" s="7"/>
      <c r="AA1827" s="7"/>
      <c r="AB1827" s="7"/>
    </row>
    <row r="1828" spans="1:28" x14ac:dyDescent="0.2">
      <c r="A1828" s="7"/>
      <c r="B1828" s="7"/>
      <c r="C1828" s="7"/>
      <c r="D1828" s="7"/>
      <c r="E1828" s="7"/>
      <c r="F1828" s="7"/>
      <c r="G1828" s="7"/>
      <c r="H1828" s="7"/>
      <c r="I1828" s="7"/>
      <c r="J1828" s="7"/>
      <c r="K1828" s="7"/>
      <c r="L1828" s="7"/>
      <c r="M1828" s="7"/>
      <c r="N1828" s="7"/>
      <c r="O1828" s="7"/>
      <c r="P1828" s="7"/>
      <c r="Q1828" s="7"/>
      <c r="R1828" s="7"/>
      <c r="S1828" s="7"/>
      <c r="T1828" s="7"/>
      <c r="U1828" s="7"/>
      <c r="V1828" s="7"/>
      <c r="W1828" s="7"/>
      <c r="X1828" s="7"/>
      <c r="Y1828" s="7"/>
      <c r="Z1828" s="7"/>
      <c r="AA1828" s="7"/>
      <c r="AB1828" s="7"/>
    </row>
    <row r="1829" spans="1:28" x14ac:dyDescent="0.2">
      <c r="A1829" s="7"/>
      <c r="B1829" s="7"/>
      <c r="C1829" s="7"/>
      <c r="D1829" s="7"/>
      <c r="E1829" s="7"/>
      <c r="F1829" s="7"/>
      <c r="G1829" s="7"/>
      <c r="H1829" s="7"/>
      <c r="I1829" s="7"/>
      <c r="J1829" s="7"/>
      <c r="K1829" s="7"/>
      <c r="L1829" s="7"/>
      <c r="M1829" s="7"/>
      <c r="N1829" s="7"/>
      <c r="O1829" s="7"/>
      <c r="P1829" s="7"/>
      <c r="Q1829" s="7"/>
      <c r="R1829" s="7"/>
      <c r="S1829" s="7"/>
      <c r="T1829" s="7"/>
      <c r="U1829" s="7"/>
      <c r="V1829" s="7"/>
      <c r="W1829" s="7"/>
      <c r="X1829" s="7"/>
      <c r="Y1829" s="7"/>
      <c r="Z1829" s="7"/>
      <c r="AA1829" s="7"/>
      <c r="AB1829" s="7"/>
    </row>
    <row r="1830" spans="1:28" x14ac:dyDescent="0.2">
      <c r="A1830" s="7"/>
      <c r="B1830" s="7"/>
      <c r="C1830" s="7"/>
      <c r="D1830" s="7"/>
      <c r="E1830" s="7"/>
      <c r="F1830" s="7"/>
      <c r="G1830" s="7"/>
      <c r="H1830" s="7"/>
      <c r="I1830" s="7"/>
      <c r="J1830" s="7"/>
      <c r="K1830" s="7"/>
      <c r="L1830" s="7"/>
      <c r="M1830" s="7"/>
      <c r="N1830" s="7"/>
      <c r="O1830" s="7"/>
      <c r="P1830" s="7"/>
      <c r="Q1830" s="7"/>
      <c r="R1830" s="7"/>
      <c r="S1830" s="7"/>
      <c r="T1830" s="7"/>
      <c r="U1830" s="7"/>
      <c r="V1830" s="7"/>
      <c r="W1830" s="7"/>
      <c r="X1830" s="7"/>
      <c r="Y1830" s="7"/>
      <c r="Z1830" s="7"/>
      <c r="AA1830" s="7"/>
      <c r="AB1830" s="7"/>
    </row>
    <row r="1831" spans="1:28" x14ac:dyDescent="0.2">
      <c r="A1831" s="7"/>
      <c r="B1831" s="7"/>
      <c r="C1831" s="7"/>
      <c r="D1831" s="7"/>
      <c r="E1831" s="7"/>
      <c r="F1831" s="7"/>
      <c r="G1831" s="7"/>
      <c r="H1831" s="7"/>
      <c r="I1831" s="7"/>
      <c r="J1831" s="7"/>
      <c r="K1831" s="7"/>
      <c r="L1831" s="7"/>
      <c r="M1831" s="7"/>
      <c r="N1831" s="7"/>
      <c r="O1831" s="7"/>
      <c r="P1831" s="7"/>
      <c r="Q1831" s="7"/>
      <c r="R1831" s="7"/>
      <c r="S1831" s="7"/>
      <c r="T1831" s="7"/>
      <c r="U1831" s="7"/>
      <c r="V1831" s="7"/>
      <c r="W1831" s="7"/>
      <c r="X1831" s="7"/>
      <c r="Y1831" s="7"/>
      <c r="Z1831" s="7"/>
      <c r="AA1831" s="7"/>
      <c r="AB1831" s="7"/>
    </row>
    <row r="1832" spans="1:28" x14ac:dyDescent="0.2">
      <c r="A1832" s="7"/>
      <c r="B1832" s="7"/>
      <c r="C1832" s="7"/>
      <c r="D1832" s="7"/>
      <c r="E1832" s="7"/>
      <c r="F1832" s="7"/>
      <c r="G1832" s="7"/>
      <c r="H1832" s="7"/>
      <c r="I1832" s="7"/>
      <c r="J1832" s="7"/>
      <c r="K1832" s="7"/>
      <c r="L1832" s="7"/>
      <c r="M1832" s="7"/>
      <c r="N1832" s="7"/>
      <c r="O1832" s="7"/>
      <c r="P1832" s="7"/>
      <c r="Q1832" s="7"/>
      <c r="R1832" s="7"/>
      <c r="S1832" s="7"/>
      <c r="T1832" s="7"/>
      <c r="U1832" s="7"/>
      <c r="V1832" s="7"/>
      <c r="W1832" s="7"/>
      <c r="X1832" s="7"/>
      <c r="Y1832" s="7"/>
      <c r="Z1832" s="7"/>
      <c r="AA1832" s="7"/>
      <c r="AB1832" s="7"/>
    </row>
    <row r="1833" spans="1:28" x14ac:dyDescent="0.2">
      <c r="A1833" s="7"/>
      <c r="B1833" s="7"/>
      <c r="C1833" s="7"/>
      <c r="D1833" s="7"/>
      <c r="E1833" s="7"/>
      <c r="F1833" s="7"/>
      <c r="G1833" s="7"/>
      <c r="H1833" s="7"/>
      <c r="I1833" s="7"/>
      <c r="J1833" s="7"/>
      <c r="K1833" s="7"/>
      <c r="L1833" s="7"/>
      <c r="M1833" s="7"/>
      <c r="N1833" s="7"/>
      <c r="O1833" s="7"/>
      <c r="P1833" s="7"/>
      <c r="Q1833" s="7"/>
      <c r="R1833" s="7"/>
      <c r="S1833" s="7"/>
      <c r="T1833" s="7"/>
      <c r="U1833" s="7"/>
      <c r="V1833" s="7"/>
      <c r="W1833" s="7"/>
      <c r="X1833" s="7"/>
      <c r="Y1833" s="7"/>
      <c r="Z1833" s="7"/>
      <c r="AA1833" s="7"/>
      <c r="AB1833" s="7"/>
    </row>
    <row r="1834" spans="1:28" x14ac:dyDescent="0.2">
      <c r="A1834" s="7"/>
      <c r="B1834" s="7"/>
      <c r="C1834" s="7"/>
      <c r="D1834" s="7"/>
      <c r="E1834" s="7"/>
      <c r="F1834" s="7"/>
      <c r="G1834" s="7"/>
      <c r="H1834" s="7"/>
      <c r="I1834" s="7"/>
      <c r="J1834" s="7"/>
      <c r="K1834" s="7"/>
      <c r="L1834" s="7"/>
      <c r="M1834" s="7"/>
      <c r="N1834" s="7"/>
      <c r="O1834" s="7"/>
      <c r="P1834" s="7"/>
      <c r="Q1834" s="7"/>
      <c r="R1834" s="7"/>
      <c r="S1834" s="7"/>
      <c r="T1834" s="7"/>
      <c r="U1834" s="7"/>
      <c r="V1834" s="7"/>
      <c r="W1834" s="7"/>
      <c r="X1834" s="7"/>
      <c r="Y1834" s="7"/>
      <c r="Z1834" s="7"/>
      <c r="AA1834" s="7"/>
      <c r="AB1834" s="7"/>
    </row>
    <row r="1835" spans="1:28" x14ac:dyDescent="0.2">
      <c r="A1835" s="7"/>
      <c r="B1835" s="7"/>
      <c r="C1835" s="7"/>
      <c r="D1835" s="7"/>
      <c r="E1835" s="7"/>
      <c r="F1835" s="7"/>
      <c r="G1835" s="7"/>
      <c r="H1835" s="7"/>
      <c r="I1835" s="7"/>
      <c r="J1835" s="7"/>
      <c r="K1835" s="7"/>
      <c r="L1835" s="7"/>
      <c r="M1835" s="7"/>
      <c r="N1835" s="7"/>
      <c r="O1835" s="7"/>
      <c r="P1835" s="7"/>
      <c r="Q1835" s="7"/>
      <c r="R1835" s="7"/>
      <c r="S1835" s="7"/>
      <c r="T1835" s="7"/>
      <c r="U1835" s="7"/>
      <c r="V1835" s="7"/>
      <c r="W1835" s="7"/>
      <c r="X1835" s="7"/>
      <c r="Y1835" s="7"/>
      <c r="Z1835" s="7"/>
      <c r="AA1835" s="7"/>
      <c r="AB1835" s="7"/>
    </row>
    <row r="1836" spans="1:28" x14ac:dyDescent="0.2">
      <c r="A1836" s="7"/>
      <c r="B1836" s="7"/>
      <c r="C1836" s="7"/>
      <c r="D1836" s="7"/>
      <c r="E1836" s="7"/>
      <c r="F1836" s="7"/>
      <c r="G1836" s="7"/>
      <c r="H1836" s="7"/>
      <c r="I1836" s="7"/>
      <c r="J1836" s="7"/>
      <c r="K1836" s="7"/>
      <c r="L1836" s="7"/>
      <c r="M1836" s="7"/>
      <c r="N1836" s="7"/>
      <c r="O1836" s="7"/>
      <c r="P1836" s="7"/>
      <c r="Q1836" s="7"/>
      <c r="R1836" s="7"/>
      <c r="S1836" s="7"/>
      <c r="T1836" s="7"/>
      <c r="U1836" s="7"/>
      <c r="V1836" s="7"/>
      <c r="W1836" s="7"/>
      <c r="X1836" s="7"/>
      <c r="Y1836" s="7"/>
      <c r="Z1836" s="7"/>
      <c r="AA1836" s="7"/>
      <c r="AB1836" s="7"/>
    </row>
    <row r="1837" spans="1:28" x14ac:dyDescent="0.2">
      <c r="A1837" s="7"/>
      <c r="B1837" s="7"/>
      <c r="C1837" s="7"/>
      <c r="D1837" s="7"/>
      <c r="E1837" s="7"/>
      <c r="F1837" s="7"/>
      <c r="G1837" s="7"/>
      <c r="H1837" s="7"/>
      <c r="I1837" s="7"/>
      <c r="J1837" s="7"/>
      <c r="K1837" s="7"/>
      <c r="L1837" s="7"/>
      <c r="M1837" s="7"/>
      <c r="N1837" s="7"/>
      <c r="O1837" s="7"/>
      <c r="P1837" s="7"/>
      <c r="Q1837" s="7"/>
      <c r="R1837" s="7"/>
      <c r="S1837" s="7"/>
      <c r="T1837" s="7"/>
      <c r="U1837" s="7"/>
      <c r="V1837" s="7"/>
      <c r="W1837" s="7"/>
      <c r="X1837" s="7"/>
      <c r="Y1837" s="7"/>
      <c r="Z1837" s="7"/>
      <c r="AA1837" s="7"/>
      <c r="AB1837" s="7"/>
    </row>
    <row r="1838" spans="1:28" x14ac:dyDescent="0.2">
      <c r="A1838" s="7"/>
      <c r="B1838" s="7"/>
      <c r="C1838" s="7"/>
      <c r="D1838" s="7"/>
      <c r="E1838" s="7"/>
      <c r="F1838" s="7"/>
      <c r="G1838" s="7"/>
      <c r="H1838" s="7"/>
      <c r="I1838" s="7"/>
      <c r="J1838" s="7"/>
      <c r="K1838" s="7"/>
      <c r="L1838" s="7"/>
      <c r="M1838" s="7"/>
      <c r="N1838" s="7"/>
      <c r="O1838" s="7"/>
      <c r="P1838" s="7"/>
      <c r="Q1838" s="7"/>
      <c r="R1838" s="7"/>
      <c r="S1838" s="7"/>
      <c r="T1838" s="7"/>
      <c r="U1838" s="7"/>
      <c r="V1838" s="7"/>
      <c r="W1838" s="7"/>
      <c r="X1838" s="7"/>
      <c r="Y1838" s="7"/>
      <c r="Z1838" s="7"/>
      <c r="AA1838" s="7"/>
      <c r="AB1838" s="7"/>
    </row>
    <row r="1839" spans="1:28" x14ac:dyDescent="0.2">
      <c r="A1839" s="7"/>
      <c r="B1839" s="7"/>
      <c r="C1839" s="7"/>
      <c r="D1839" s="7"/>
      <c r="E1839" s="7"/>
      <c r="F1839" s="7"/>
      <c r="G1839" s="7"/>
      <c r="H1839" s="7"/>
      <c r="I1839" s="7"/>
      <c r="J1839" s="7"/>
      <c r="K1839" s="7"/>
      <c r="L1839" s="7"/>
      <c r="M1839" s="7"/>
      <c r="N1839" s="7"/>
      <c r="O1839" s="7"/>
      <c r="P1839" s="7"/>
      <c r="Q1839" s="7"/>
      <c r="R1839" s="7"/>
      <c r="S1839" s="7"/>
      <c r="T1839" s="7"/>
      <c r="U1839" s="7"/>
      <c r="V1839" s="7"/>
      <c r="W1839" s="7"/>
      <c r="X1839" s="7"/>
      <c r="Y1839" s="7"/>
      <c r="Z1839" s="7"/>
      <c r="AA1839" s="7"/>
      <c r="AB1839" s="7"/>
    </row>
    <row r="1840" spans="1:28" x14ac:dyDescent="0.2">
      <c r="A1840" s="7"/>
      <c r="B1840" s="7"/>
      <c r="C1840" s="7"/>
      <c r="D1840" s="7"/>
      <c r="E1840" s="7"/>
      <c r="F1840" s="7"/>
      <c r="G1840" s="7"/>
      <c r="H1840" s="7"/>
      <c r="I1840" s="7"/>
      <c r="J1840" s="7"/>
      <c r="K1840" s="7"/>
      <c r="L1840" s="7"/>
      <c r="M1840" s="7"/>
      <c r="N1840" s="7"/>
      <c r="O1840" s="7"/>
      <c r="P1840" s="7"/>
      <c r="Q1840" s="7"/>
      <c r="R1840" s="7"/>
      <c r="S1840" s="7"/>
      <c r="T1840" s="7"/>
      <c r="U1840" s="7"/>
      <c r="V1840" s="7"/>
      <c r="W1840" s="7"/>
      <c r="X1840" s="7"/>
      <c r="Y1840" s="7"/>
      <c r="Z1840" s="7"/>
      <c r="AA1840" s="7"/>
      <c r="AB1840" s="7"/>
    </row>
    <row r="1841" spans="1:28" x14ac:dyDescent="0.2">
      <c r="A1841" s="7"/>
      <c r="B1841" s="7"/>
      <c r="C1841" s="7"/>
      <c r="D1841" s="7"/>
      <c r="E1841" s="7"/>
      <c r="F1841" s="7"/>
      <c r="G1841" s="7"/>
      <c r="H1841" s="7"/>
      <c r="I1841" s="7"/>
      <c r="J1841" s="7"/>
      <c r="K1841" s="7"/>
      <c r="L1841" s="7"/>
      <c r="M1841" s="7"/>
      <c r="N1841" s="7"/>
      <c r="O1841" s="7"/>
      <c r="P1841" s="7"/>
      <c r="Q1841" s="7"/>
      <c r="R1841" s="7"/>
      <c r="S1841" s="7"/>
      <c r="T1841" s="7"/>
      <c r="U1841" s="7"/>
      <c r="V1841" s="7"/>
      <c r="W1841" s="7"/>
      <c r="X1841" s="7"/>
      <c r="Y1841" s="7"/>
      <c r="Z1841" s="7"/>
      <c r="AA1841" s="7"/>
      <c r="AB1841" s="7"/>
    </row>
    <row r="1842" spans="1:28" x14ac:dyDescent="0.2">
      <c r="A1842" s="7"/>
      <c r="B1842" s="7"/>
      <c r="C1842" s="7"/>
      <c r="D1842" s="7"/>
      <c r="E1842" s="7"/>
      <c r="F1842" s="7"/>
      <c r="G1842" s="7"/>
      <c r="H1842" s="7"/>
      <c r="I1842" s="7"/>
      <c r="J1842" s="7"/>
      <c r="K1842" s="7"/>
      <c r="L1842" s="7"/>
      <c r="M1842" s="7"/>
      <c r="N1842" s="7"/>
      <c r="O1842" s="7"/>
      <c r="P1842" s="7"/>
      <c r="Q1842" s="7"/>
      <c r="R1842" s="7"/>
      <c r="S1842" s="7"/>
      <c r="T1842" s="7"/>
      <c r="U1842" s="7"/>
      <c r="V1842" s="7"/>
      <c r="W1842" s="7"/>
      <c r="X1842" s="7"/>
      <c r="Y1842" s="7"/>
      <c r="Z1842" s="7"/>
      <c r="AA1842" s="7"/>
      <c r="AB1842" s="7"/>
    </row>
    <row r="1843" spans="1:28" x14ac:dyDescent="0.2">
      <c r="A1843" s="7"/>
      <c r="B1843" s="7"/>
      <c r="C1843" s="7"/>
      <c r="D1843" s="7"/>
      <c r="E1843" s="7"/>
      <c r="F1843" s="7"/>
      <c r="G1843" s="7"/>
      <c r="H1843" s="7"/>
      <c r="I1843" s="7"/>
      <c r="J1843" s="7"/>
      <c r="K1843" s="7"/>
      <c r="L1843" s="7"/>
      <c r="M1843" s="7"/>
      <c r="N1843" s="7"/>
      <c r="O1843" s="7"/>
      <c r="P1843" s="7"/>
      <c r="Q1843" s="7"/>
      <c r="R1843" s="7"/>
      <c r="S1843" s="7"/>
      <c r="T1843" s="7"/>
      <c r="U1843" s="7"/>
      <c r="V1843" s="7"/>
      <c r="W1843" s="7"/>
      <c r="X1843" s="7"/>
      <c r="Y1843" s="7"/>
      <c r="Z1843" s="7"/>
      <c r="AA1843" s="7"/>
      <c r="AB1843" s="7"/>
    </row>
    <row r="1844" spans="1:28" x14ac:dyDescent="0.2">
      <c r="A1844" s="7"/>
      <c r="B1844" s="7"/>
      <c r="C1844" s="7"/>
      <c r="D1844" s="7"/>
      <c r="E1844" s="7"/>
      <c r="F1844" s="7"/>
      <c r="G1844" s="7"/>
      <c r="H1844" s="7"/>
      <c r="I1844" s="7"/>
      <c r="J1844" s="7"/>
      <c r="K1844" s="7"/>
      <c r="L1844" s="7"/>
      <c r="M1844" s="7"/>
      <c r="N1844" s="7"/>
      <c r="O1844" s="7"/>
      <c r="P1844" s="7"/>
      <c r="Q1844" s="7"/>
      <c r="R1844" s="7"/>
      <c r="S1844" s="7"/>
      <c r="T1844" s="7"/>
      <c r="U1844" s="7"/>
      <c r="V1844" s="7"/>
      <c r="W1844" s="7"/>
      <c r="X1844" s="7"/>
      <c r="Y1844" s="7"/>
      <c r="Z1844" s="7"/>
      <c r="AA1844" s="7"/>
      <c r="AB1844" s="7"/>
    </row>
    <row r="1845" spans="1:28" x14ac:dyDescent="0.2">
      <c r="A1845" s="7"/>
      <c r="B1845" s="7"/>
      <c r="C1845" s="7"/>
      <c r="D1845" s="7"/>
      <c r="E1845" s="7"/>
      <c r="F1845" s="7"/>
      <c r="G1845" s="7"/>
      <c r="H1845" s="7"/>
      <c r="I1845" s="7"/>
      <c r="J1845" s="7"/>
      <c r="K1845" s="7"/>
      <c r="L1845" s="7"/>
      <c r="M1845" s="7"/>
      <c r="N1845" s="7"/>
      <c r="O1845" s="7"/>
      <c r="P1845" s="7"/>
      <c r="Q1845" s="7"/>
      <c r="R1845" s="7"/>
      <c r="S1845" s="7"/>
      <c r="T1845" s="7"/>
      <c r="U1845" s="7"/>
      <c r="V1845" s="7"/>
      <c r="W1845" s="7"/>
      <c r="X1845" s="7"/>
      <c r="Y1845" s="7"/>
      <c r="Z1845" s="7"/>
      <c r="AA1845" s="7"/>
      <c r="AB1845" s="7"/>
    </row>
    <row r="1846" spans="1:28" x14ac:dyDescent="0.2">
      <c r="A1846" s="7"/>
      <c r="B1846" s="7"/>
      <c r="C1846" s="7"/>
      <c r="D1846" s="7"/>
      <c r="E1846" s="7"/>
      <c r="F1846" s="7"/>
      <c r="G1846" s="7"/>
      <c r="H1846" s="7"/>
      <c r="I1846" s="7"/>
      <c r="J1846" s="7"/>
      <c r="K1846" s="7"/>
      <c r="L1846" s="7"/>
      <c r="M1846" s="7"/>
      <c r="N1846" s="7"/>
      <c r="O1846" s="7"/>
      <c r="P1846" s="7"/>
      <c r="Q1846" s="7"/>
      <c r="R1846" s="7"/>
      <c r="S1846" s="7"/>
      <c r="T1846" s="7"/>
      <c r="U1846" s="7"/>
      <c r="V1846" s="7"/>
      <c r="W1846" s="7"/>
      <c r="X1846" s="7"/>
      <c r="Y1846" s="7"/>
      <c r="Z1846" s="7"/>
      <c r="AA1846" s="7"/>
      <c r="AB1846" s="7"/>
    </row>
    <row r="1847" spans="1:28" x14ac:dyDescent="0.2">
      <c r="A1847" s="7"/>
      <c r="B1847" s="7"/>
      <c r="C1847" s="7"/>
      <c r="D1847" s="7"/>
      <c r="E1847" s="7"/>
      <c r="F1847" s="7"/>
      <c r="G1847" s="7"/>
      <c r="H1847" s="7"/>
      <c r="I1847" s="7"/>
      <c r="J1847" s="7"/>
      <c r="K1847" s="7"/>
      <c r="L1847" s="7"/>
      <c r="M1847" s="7"/>
      <c r="N1847" s="7"/>
      <c r="O1847" s="7"/>
      <c r="P1847" s="7"/>
      <c r="Q1847" s="7"/>
      <c r="R1847" s="7"/>
      <c r="S1847" s="7"/>
      <c r="T1847" s="7"/>
      <c r="U1847" s="7"/>
      <c r="V1847" s="7"/>
      <c r="W1847" s="7"/>
      <c r="X1847" s="7"/>
      <c r="Y1847" s="7"/>
      <c r="Z1847" s="7"/>
      <c r="AA1847" s="7"/>
      <c r="AB1847" s="7"/>
    </row>
    <row r="1848" spans="1:28" x14ac:dyDescent="0.2">
      <c r="A1848" s="7"/>
      <c r="B1848" s="7"/>
      <c r="C1848" s="7"/>
      <c r="D1848" s="7"/>
      <c r="E1848" s="7"/>
      <c r="F1848" s="7"/>
      <c r="G1848" s="7"/>
      <c r="H1848" s="7"/>
      <c r="I1848" s="7"/>
      <c r="J1848" s="7"/>
      <c r="K1848" s="7"/>
      <c r="L1848" s="7"/>
      <c r="M1848" s="7"/>
      <c r="N1848" s="7"/>
      <c r="O1848" s="7"/>
      <c r="P1848" s="7"/>
      <c r="Q1848" s="7"/>
      <c r="R1848" s="7"/>
      <c r="S1848" s="7"/>
      <c r="T1848" s="7"/>
      <c r="U1848" s="7"/>
      <c r="V1848" s="7"/>
      <c r="W1848" s="7"/>
      <c r="X1848" s="7"/>
      <c r="Y1848" s="7"/>
      <c r="Z1848" s="7"/>
      <c r="AA1848" s="7"/>
      <c r="AB1848" s="7"/>
    </row>
    <row r="1849" spans="1:28" x14ac:dyDescent="0.2">
      <c r="A1849" s="7"/>
      <c r="B1849" s="7"/>
      <c r="C1849" s="7"/>
      <c r="D1849" s="7"/>
      <c r="E1849" s="7"/>
      <c r="F1849" s="7"/>
      <c r="G1849" s="7"/>
      <c r="H1849" s="7"/>
      <c r="I1849" s="7"/>
      <c r="J1849" s="7"/>
      <c r="K1849" s="7"/>
      <c r="L1849" s="7"/>
      <c r="M1849" s="7"/>
      <c r="N1849" s="7"/>
      <c r="O1849" s="7"/>
      <c r="P1849" s="7"/>
      <c r="Q1849" s="7"/>
      <c r="R1849" s="7"/>
      <c r="S1849" s="7"/>
      <c r="T1849" s="7"/>
      <c r="U1849" s="7"/>
      <c r="V1849" s="7"/>
      <c r="W1849" s="7"/>
      <c r="X1849" s="7"/>
      <c r="Y1849" s="7"/>
      <c r="Z1849" s="7"/>
      <c r="AA1849" s="7"/>
      <c r="AB1849" s="7"/>
    </row>
    <row r="1850" spans="1:28" x14ac:dyDescent="0.2">
      <c r="A1850" s="7"/>
      <c r="B1850" s="7"/>
      <c r="C1850" s="7"/>
      <c r="D1850" s="7"/>
      <c r="E1850" s="7"/>
      <c r="F1850" s="7"/>
      <c r="G1850" s="7"/>
      <c r="H1850" s="7"/>
      <c r="I1850" s="7"/>
      <c r="J1850" s="7"/>
      <c r="K1850" s="7"/>
      <c r="L1850" s="7"/>
      <c r="M1850" s="7"/>
      <c r="N1850" s="7"/>
      <c r="O1850" s="7"/>
      <c r="P1850" s="7"/>
      <c r="Q1850" s="7"/>
      <c r="R1850" s="7"/>
      <c r="S1850" s="7"/>
      <c r="T1850" s="7"/>
      <c r="U1850" s="7"/>
      <c r="V1850" s="7"/>
      <c r="W1850" s="7"/>
      <c r="X1850" s="7"/>
      <c r="Y1850" s="7"/>
      <c r="Z1850" s="7"/>
      <c r="AA1850" s="7"/>
      <c r="AB1850" s="7"/>
    </row>
    <row r="1851" spans="1:28" x14ac:dyDescent="0.2">
      <c r="A1851" s="7"/>
      <c r="B1851" s="7"/>
      <c r="C1851" s="7"/>
      <c r="D1851" s="7"/>
      <c r="E1851" s="7"/>
      <c r="F1851" s="7"/>
      <c r="G1851" s="7"/>
      <c r="H1851" s="7"/>
      <c r="I1851" s="7"/>
      <c r="J1851" s="7"/>
      <c r="K1851" s="7"/>
      <c r="L1851" s="7"/>
      <c r="M1851" s="7"/>
      <c r="N1851" s="7"/>
      <c r="O1851" s="7"/>
      <c r="P1851" s="7"/>
      <c r="Q1851" s="7"/>
      <c r="R1851" s="7"/>
      <c r="S1851" s="7"/>
      <c r="T1851" s="7"/>
      <c r="U1851" s="7"/>
      <c r="V1851" s="7"/>
      <c r="W1851" s="7"/>
      <c r="X1851" s="7"/>
      <c r="Y1851" s="7"/>
      <c r="Z1851" s="7"/>
      <c r="AA1851" s="7"/>
      <c r="AB1851" s="7"/>
    </row>
    <row r="1852" spans="1:28" x14ac:dyDescent="0.2">
      <c r="A1852" s="7"/>
      <c r="B1852" s="7"/>
      <c r="C1852" s="7"/>
      <c r="D1852" s="7"/>
      <c r="E1852" s="7"/>
      <c r="F1852" s="7"/>
      <c r="G1852" s="7"/>
      <c r="H1852" s="7"/>
      <c r="I1852" s="7"/>
      <c r="J1852" s="7"/>
      <c r="K1852" s="7"/>
      <c r="L1852" s="7"/>
      <c r="M1852" s="7"/>
      <c r="N1852" s="7"/>
      <c r="O1852" s="7"/>
      <c r="P1852" s="7"/>
      <c r="Q1852" s="7"/>
      <c r="R1852" s="7"/>
      <c r="S1852" s="7"/>
      <c r="T1852" s="7"/>
      <c r="U1852" s="7"/>
      <c r="V1852" s="7"/>
      <c r="W1852" s="7"/>
      <c r="X1852" s="7"/>
      <c r="Y1852" s="7"/>
      <c r="Z1852" s="7"/>
      <c r="AA1852" s="7"/>
      <c r="AB1852" s="7"/>
    </row>
    <row r="1853" spans="1:28" x14ac:dyDescent="0.2">
      <c r="A1853" s="7"/>
      <c r="B1853" s="7"/>
      <c r="C1853" s="7"/>
      <c r="D1853" s="7"/>
      <c r="E1853" s="7"/>
      <c r="F1853" s="7"/>
      <c r="G1853" s="7"/>
      <c r="H1853" s="7"/>
      <c r="I1853" s="7"/>
      <c r="J1853" s="7"/>
      <c r="K1853" s="7"/>
      <c r="L1853" s="7"/>
      <c r="M1853" s="7"/>
      <c r="N1853" s="7"/>
      <c r="O1853" s="7"/>
      <c r="P1853" s="7"/>
      <c r="Q1853" s="7"/>
      <c r="R1853" s="7"/>
      <c r="S1853" s="7"/>
      <c r="T1853" s="7"/>
      <c r="U1853" s="7"/>
      <c r="V1853" s="7"/>
      <c r="W1853" s="7"/>
      <c r="X1853" s="7"/>
      <c r="Y1853" s="7"/>
      <c r="Z1853" s="7"/>
      <c r="AA1853" s="7"/>
      <c r="AB1853" s="7"/>
    </row>
    <row r="1854" spans="1:28" x14ac:dyDescent="0.2">
      <c r="A1854" s="7"/>
      <c r="B1854" s="7"/>
      <c r="C1854" s="7"/>
      <c r="D1854" s="7"/>
      <c r="E1854" s="7"/>
      <c r="F1854" s="7"/>
      <c r="G1854" s="7"/>
      <c r="H1854" s="7"/>
      <c r="I1854" s="7"/>
      <c r="J1854" s="7"/>
      <c r="K1854" s="7"/>
      <c r="L1854" s="7"/>
      <c r="M1854" s="7"/>
      <c r="N1854" s="7"/>
      <c r="O1854" s="7"/>
      <c r="P1854" s="7"/>
      <c r="Q1854" s="7"/>
      <c r="R1854" s="7"/>
      <c r="S1854" s="7"/>
      <c r="T1854" s="7"/>
      <c r="U1854" s="7"/>
      <c r="V1854" s="7"/>
      <c r="W1854" s="7"/>
      <c r="X1854" s="7"/>
      <c r="Y1854" s="7"/>
      <c r="Z1854" s="7"/>
      <c r="AA1854" s="7"/>
      <c r="AB1854" s="7"/>
    </row>
    <row r="1855" spans="1:28" x14ac:dyDescent="0.2">
      <c r="A1855" s="7"/>
      <c r="B1855" s="7"/>
      <c r="C1855" s="7"/>
      <c r="D1855" s="7"/>
      <c r="E1855" s="7"/>
      <c r="F1855" s="7"/>
      <c r="G1855" s="7"/>
      <c r="H1855" s="7"/>
      <c r="I1855" s="7"/>
      <c r="J1855" s="7"/>
      <c r="K1855" s="7"/>
      <c r="L1855" s="7"/>
      <c r="M1855" s="7"/>
      <c r="N1855" s="7"/>
      <c r="O1855" s="7"/>
      <c r="P1855" s="7"/>
      <c r="Q1855" s="7"/>
      <c r="R1855" s="7"/>
      <c r="S1855" s="7"/>
      <c r="T1855" s="7"/>
      <c r="U1855" s="7"/>
      <c r="V1855" s="7"/>
      <c r="W1855" s="7"/>
      <c r="X1855" s="7"/>
      <c r="Y1855" s="7"/>
      <c r="Z1855" s="7"/>
      <c r="AA1855" s="7"/>
      <c r="AB1855" s="7"/>
    </row>
    <row r="1856" spans="1:28" x14ac:dyDescent="0.2">
      <c r="A1856" s="7"/>
      <c r="B1856" s="7"/>
      <c r="C1856" s="7"/>
      <c r="D1856" s="7"/>
      <c r="E1856" s="7"/>
      <c r="F1856" s="7"/>
      <c r="G1856" s="7"/>
      <c r="H1856" s="7"/>
      <c r="I1856" s="7"/>
      <c r="J1856" s="7"/>
      <c r="K1856" s="7"/>
      <c r="L1856" s="7"/>
      <c r="M1856" s="7"/>
      <c r="N1856" s="7"/>
      <c r="O1856" s="7"/>
      <c r="P1856" s="7"/>
      <c r="Q1856" s="7"/>
      <c r="R1856" s="7"/>
      <c r="S1856" s="7"/>
      <c r="T1856" s="7"/>
      <c r="U1856" s="7"/>
      <c r="V1856" s="7"/>
      <c r="W1856" s="7"/>
      <c r="X1856" s="7"/>
      <c r="Y1856" s="7"/>
      <c r="Z1856" s="7"/>
      <c r="AA1856" s="7"/>
      <c r="AB1856" s="7"/>
    </row>
    <row r="1857" spans="1:28" x14ac:dyDescent="0.2">
      <c r="A1857" s="7"/>
      <c r="B1857" s="7"/>
      <c r="C1857" s="7"/>
      <c r="D1857" s="7"/>
      <c r="E1857" s="7"/>
      <c r="F1857" s="7"/>
      <c r="G1857" s="7"/>
      <c r="H1857" s="7"/>
      <c r="I1857" s="7"/>
      <c r="J1857" s="7"/>
      <c r="K1857" s="7"/>
      <c r="L1857" s="7"/>
      <c r="M1857" s="7"/>
      <c r="N1857" s="7"/>
      <c r="O1857" s="7"/>
      <c r="P1857" s="7"/>
      <c r="Q1857" s="7"/>
      <c r="R1857" s="7"/>
      <c r="S1857" s="7"/>
      <c r="T1857" s="7"/>
      <c r="U1857" s="7"/>
      <c r="V1857" s="7"/>
      <c r="W1857" s="7"/>
      <c r="X1857" s="7"/>
      <c r="Y1857" s="7"/>
      <c r="Z1857" s="7"/>
      <c r="AA1857" s="7"/>
      <c r="AB1857" s="7"/>
    </row>
    <row r="1858" spans="1:28" x14ac:dyDescent="0.2">
      <c r="A1858" s="7"/>
      <c r="B1858" s="7"/>
      <c r="C1858" s="7"/>
      <c r="D1858" s="7"/>
      <c r="E1858" s="7"/>
      <c r="F1858" s="7"/>
      <c r="G1858" s="7"/>
      <c r="H1858" s="7"/>
      <c r="I1858" s="7"/>
      <c r="J1858" s="7"/>
      <c r="K1858" s="7"/>
      <c r="L1858" s="7"/>
      <c r="M1858" s="7"/>
      <c r="N1858" s="7"/>
      <c r="O1858" s="7"/>
      <c r="P1858" s="7"/>
      <c r="Q1858" s="7"/>
      <c r="R1858" s="7"/>
      <c r="S1858" s="7"/>
      <c r="T1858" s="7"/>
      <c r="U1858" s="7"/>
      <c r="V1858" s="7"/>
      <c r="W1858" s="7"/>
      <c r="X1858" s="7"/>
      <c r="Y1858" s="7"/>
      <c r="Z1858" s="7"/>
      <c r="AA1858" s="7"/>
      <c r="AB1858" s="7"/>
    </row>
    <row r="1859" spans="1:28" x14ac:dyDescent="0.2">
      <c r="A1859" s="7"/>
      <c r="B1859" s="7"/>
      <c r="C1859" s="7"/>
      <c r="D1859" s="7"/>
      <c r="E1859" s="7"/>
      <c r="F1859" s="7"/>
      <c r="G1859" s="7"/>
      <c r="H1859" s="7"/>
      <c r="I1859" s="7"/>
      <c r="J1859" s="7"/>
      <c r="K1859" s="7"/>
      <c r="L1859" s="7"/>
      <c r="M1859" s="7"/>
      <c r="N1859" s="7"/>
      <c r="O1859" s="7"/>
      <c r="P1859" s="7"/>
      <c r="Q1859" s="7"/>
      <c r="R1859" s="7"/>
      <c r="S1859" s="7"/>
      <c r="T1859" s="7"/>
      <c r="U1859" s="7"/>
      <c r="V1859" s="7"/>
      <c r="W1859" s="7"/>
      <c r="X1859" s="7"/>
      <c r="Y1859" s="7"/>
      <c r="Z1859" s="7"/>
      <c r="AA1859" s="7"/>
      <c r="AB1859" s="7"/>
    </row>
    <row r="1860" spans="1:28" x14ac:dyDescent="0.2">
      <c r="A1860" s="7"/>
      <c r="B1860" s="7"/>
      <c r="C1860" s="7"/>
      <c r="D1860" s="7"/>
      <c r="E1860" s="7"/>
      <c r="F1860" s="7"/>
      <c r="G1860" s="7"/>
      <c r="H1860" s="7"/>
      <c r="I1860" s="7"/>
      <c r="J1860" s="7"/>
      <c r="K1860" s="7"/>
      <c r="L1860" s="7"/>
      <c r="M1860" s="7"/>
      <c r="N1860" s="7"/>
      <c r="O1860" s="7"/>
      <c r="P1860" s="7"/>
      <c r="Q1860" s="7"/>
      <c r="R1860" s="7"/>
      <c r="S1860" s="7"/>
      <c r="T1860" s="7"/>
      <c r="U1860" s="7"/>
      <c r="V1860" s="7"/>
      <c r="W1860" s="7"/>
      <c r="X1860" s="7"/>
      <c r="Y1860" s="7"/>
      <c r="Z1860" s="7"/>
      <c r="AA1860" s="7"/>
      <c r="AB1860" s="7"/>
    </row>
    <row r="1861" spans="1:28" x14ac:dyDescent="0.2">
      <c r="A1861" s="7"/>
      <c r="B1861" s="7"/>
      <c r="C1861" s="7"/>
      <c r="D1861" s="7"/>
      <c r="E1861" s="7"/>
      <c r="F1861" s="7"/>
      <c r="G1861" s="7"/>
      <c r="H1861" s="7"/>
      <c r="I1861" s="7"/>
      <c r="J1861" s="7"/>
      <c r="K1861" s="7"/>
      <c r="L1861" s="7"/>
      <c r="M1861" s="7"/>
      <c r="N1861" s="7"/>
      <c r="O1861" s="7"/>
      <c r="P1861" s="7"/>
      <c r="Q1861" s="7"/>
      <c r="R1861" s="7"/>
      <c r="S1861" s="7"/>
      <c r="T1861" s="7"/>
      <c r="U1861" s="7"/>
      <c r="V1861" s="7"/>
      <c r="W1861" s="7"/>
      <c r="X1861" s="7"/>
      <c r="Y1861" s="7"/>
      <c r="Z1861" s="7"/>
      <c r="AA1861" s="7"/>
      <c r="AB1861" s="7"/>
    </row>
    <row r="1862" spans="1:28" x14ac:dyDescent="0.2">
      <c r="A1862" s="7"/>
      <c r="B1862" s="7"/>
      <c r="C1862" s="7"/>
      <c r="D1862" s="7"/>
      <c r="E1862" s="7"/>
      <c r="F1862" s="7"/>
      <c r="G1862" s="7"/>
      <c r="H1862" s="7"/>
      <c r="I1862" s="7"/>
      <c r="J1862" s="7"/>
      <c r="K1862" s="7"/>
      <c r="L1862" s="7"/>
      <c r="M1862" s="7"/>
      <c r="N1862" s="7"/>
      <c r="O1862" s="7"/>
      <c r="P1862" s="7"/>
      <c r="Q1862" s="7"/>
      <c r="R1862" s="7"/>
      <c r="S1862" s="7"/>
      <c r="T1862" s="7"/>
      <c r="U1862" s="7"/>
      <c r="V1862" s="7"/>
      <c r="W1862" s="7"/>
      <c r="X1862" s="7"/>
      <c r="Y1862" s="7"/>
      <c r="Z1862" s="7"/>
      <c r="AA1862" s="7"/>
      <c r="AB1862" s="7"/>
    </row>
    <row r="1863" spans="1:28" x14ac:dyDescent="0.2">
      <c r="A1863" s="7"/>
      <c r="B1863" s="7"/>
      <c r="C1863" s="7"/>
      <c r="D1863" s="7"/>
      <c r="E1863" s="7"/>
      <c r="F1863" s="7"/>
      <c r="G1863" s="7"/>
      <c r="H1863" s="7"/>
      <c r="I1863" s="7"/>
      <c r="J1863" s="7"/>
      <c r="K1863" s="7"/>
      <c r="L1863" s="7"/>
      <c r="M1863" s="7"/>
      <c r="N1863" s="7"/>
      <c r="O1863" s="7"/>
      <c r="P1863" s="7"/>
      <c r="Q1863" s="7"/>
      <c r="R1863" s="7"/>
      <c r="S1863" s="7"/>
      <c r="T1863" s="7"/>
      <c r="U1863" s="7"/>
      <c r="V1863" s="7"/>
      <c r="W1863" s="7"/>
      <c r="X1863" s="7"/>
      <c r="Y1863" s="7"/>
      <c r="Z1863" s="7"/>
      <c r="AA1863" s="7"/>
      <c r="AB1863" s="7"/>
    </row>
    <row r="1864" spans="1:28" x14ac:dyDescent="0.2">
      <c r="A1864" s="7"/>
      <c r="B1864" s="7"/>
      <c r="C1864" s="7"/>
      <c r="D1864" s="7"/>
      <c r="E1864" s="7"/>
      <c r="F1864" s="7"/>
      <c r="G1864" s="7"/>
      <c r="H1864" s="7"/>
      <c r="I1864" s="7"/>
      <c r="J1864" s="7"/>
      <c r="K1864" s="7"/>
      <c r="L1864" s="7"/>
      <c r="M1864" s="7"/>
      <c r="N1864" s="7"/>
      <c r="O1864" s="7"/>
      <c r="P1864" s="7"/>
      <c r="Q1864" s="7"/>
      <c r="R1864" s="7"/>
      <c r="S1864" s="7"/>
      <c r="T1864" s="7"/>
      <c r="U1864" s="7"/>
      <c r="V1864" s="7"/>
      <c r="W1864" s="7"/>
      <c r="X1864" s="7"/>
      <c r="Y1864" s="7"/>
      <c r="Z1864" s="7"/>
      <c r="AA1864" s="7"/>
      <c r="AB1864" s="7"/>
    </row>
    <row r="1865" spans="1:28" x14ac:dyDescent="0.2">
      <c r="A1865" s="7"/>
      <c r="B1865" s="7"/>
      <c r="C1865" s="7"/>
      <c r="D1865" s="7"/>
      <c r="E1865" s="7"/>
      <c r="F1865" s="7"/>
      <c r="G1865" s="7"/>
      <c r="H1865" s="7"/>
      <c r="I1865" s="7"/>
      <c r="J1865" s="7"/>
      <c r="K1865" s="7"/>
      <c r="L1865" s="7"/>
      <c r="M1865" s="7"/>
      <c r="N1865" s="7"/>
      <c r="O1865" s="7"/>
      <c r="P1865" s="7"/>
      <c r="Q1865" s="7"/>
      <c r="R1865" s="7"/>
      <c r="S1865" s="7"/>
      <c r="T1865" s="7"/>
      <c r="U1865" s="7"/>
      <c r="V1865" s="7"/>
      <c r="W1865" s="7"/>
      <c r="X1865" s="7"/>
      <c r="Y1865" s="7"/>
      <c r="Z1865" s="7"/>
      <c r="AA1865" s="7"/>
      <c r="AB1865" s="7"/>
    </row>
    <row r="1866" spans="1:28" x14ac:dyDescent="0.2">
      <c r="A1866" s="7"/>
      <c r="B1866" s="7"/>
      <c r="C1866" s="7"/>
      <c r="D1866" s="7"/>
      <c r="E1866" s="7"/>
      <c r="F1866" s="7"/>
      <c r="G1866" s="7"/>
      <c r="H1866" s="7"/>
      <c r="I1866" s="7"/>
      <c r="J1866" s="7"/>
      <c r="K1866" s="7"/>
      <c r="L1866" s="7"/>
      <c r="M1866" s="7"/>
      <c r="N1866" s="7"/>
      <c r="O1866" s="7"/>
      <c r="P1866" s="7"/>
      <c r="Q1866" s="7"/>
      <c r="R1866" s="7"/>
      <c r="S1866" s="7"/>
      <c r="T1866" s="7"/>
      <c r="U1866" s="7"/>
      <c r="V1866" s="7"/>
      <c r="W1866" s="7"/>
      <c r="X1866" s="7"/>
      <c r="Y1866" s="7"/>
      <c r="Z1866" s="7"/>
      <c r="AA1866" s="7"/>
      <c r="AB1866" s="7"/>
    </row>
    <row r="1867" spans="1:28" x14ac:dyDescent="0.2">
      <c r="A1867" s="7"/>
      <c r="B1867" s="7"/>
      <c r="C1867" s="7"/>
      <c r="D1867" s="7"/>
      <c r="E1867" s="7"/>
      <c r="F1867" s="7"/>
      <c r="G1867" s="7"/>
      <c r="H1867" s="7"/>
      <c r="I1867" s="7"/>
      <c r="J1867" s="7"/>
      <c r="K1867" s="7"/>
      <c r="L1867" s="7"/>
      <c r="M1867" s="7"/>
      <c r="N1867" s="7"/>
      <c r="O1867" s="7"/>
      <c r="P1867" s="7"/>
      <c r="Q1867" s="7"/>
      <c r="R1867" s="7"/>
      <c r="S1867" s="7"/>
      <c r="T1867" s="7"/>
      <c r="U1867" s="7"/>
      <c r="V1867" s="7"/>
      <c r="W1867" s="7"/>
      <c r="X1867" s="7"/>
      <c r="Y1867" s="7"/>
      <c r="Z1867" s="7"/>
      <c r="AA1867" s="7"/>
      <c r="AB1867" s="7"/>
    </row>
    <row r="1868" spans="1:28" x14ac:dyDescent="0.2">
      <c r="A1868" s="7"/>
      <c r="B1868" s="7"/>
      <c r="C1868" s="7"/>
      <c r="D1868" s="7"/>
      <c r="E1868" s="7"/>
      <c r="F1868" s="7"/>
      <c r="G1868" s="7"/>
      <c r="H1868" s="7"/>
      <c r="I1868" s="7"/>
      <c r="J1868" s="7"/>
      <c r="K1868" s="7"/>
      <c r="L1868" s="7"/>
      <c r="M1868" s="7"/>
      <c r="N1868" s="7"/>
      <c r="O1868" s="7"/>
      <c r="P1868" s="7"/>
      <c r="Q1868" s="7"/>
      <c r="R1868" s="7"/>
      <c r="S1868" s="7"/>
      <c r="T1868" s="7"/>
      <c r="U1868" s="7"/>
      <c r="V1868" s="7"/>
      <c r="W1868" s="7"/>
      <c r="X1868" s="7"/>
      <c r="Y1868" s="7"/>
      <c r="Z1868" s="7"/>
      <c r="AA1868" s="7"/>
      <c r="AB1868" s="7"/>
    </row>
    <row r="1869" spans="1:28" x14ac:dyDescent="0.2">
      <c r="A1869" s="7"/>
      <c r="B1869" s="7"/>
      <c r="C1869" s="7"/>
      <c r="D1869" s="7"/>
      <c r="E1869" s="7"/>
      <c r="F1869" s="7"/>
      <c r="G1869" s="7"/>
      <c r="H1869" s="7"/>
      <c r="I1869" s="7"/>
      <c r="J1869" s="7"/>
      <c r="K1869" s="7"/>
      <c r="L1869" s="7"/>
      <c r="M1869" s="7"/>
      <c r="N1869" s="7"/>
      <c r="O1869" s="7"/>
      <c r="P1869" s="7"/>
      <c r="Q1869" s="7"/>
      <c r="R1869" s="7"/>
      <c r="S1869" s="7"/>
      <c r="T1869" s="7"/>
      <c r="U1869" s="7"/>
      <c r="V1869" s="7"/>
      <c r="W1869" s="7"/>
      <c r="X1869" s="7"/>
      <c r="Y1869" s="7"/>
      <c r="Z1869" s="7"/>
      <c r="AA1869" s="7"/>
      <c r="AB1869" s="7"/>
    </row>
    <row r="1870" spans="1:28" x14ac:dyDescent="0.2">
      <c r="A1870" s="7"/>
      <c r="B1870" s="7"/>
      <c r="C1870" s="7"/>
      <c r="D1870" s="7"/>
      <c r="E1870" s="7"/>
      <c r="F1870" s="7"/>
      <c r="G1870" s="7"/>
      <c r="H1870" s="7"/>
      <c r="I1870" s="7"/>
      <c r="J1870" s="7"/>
      <c r="K1870" s="7"/>
      <c r="L1870" s="7"/>
      <c r="M1870" s="7"/>
      <c r="N1870" s="7"/>
      <c r="O1870" s="7"/>
      <c r="P1870" s="7"/>
      <c r="Q1870" s="7"/>
      <c r="R1870" s="7"/>
      <c r="S1870" s="7"/>
      <c r="T1870" s="7"/>
      <c r="U1870" s="7"/>
      <c r="V1870" s="7"/>
      <c r="W1870" s="7"/>
      <c r="X1870" s="7"/>
      <c r="Y1870" s="7"/>
      <c r="Z1870" s="7"/>
      <c r="AA1870" s="7"/>
      <c r="AB1870" s="7"/>
    </row>
    <row r="1871" spans="1:28" x14ac:dyDescent="0.2">
      <c r="A1871" s="7"/>
      <c r="B1871" s="7"/>
      <c r="C1871" s="7"/>
      <c r="D1871" s="7"/>
      <c r="E1871" s="7"/>
      <c r="F1871" s="7"/>
      <c r="G1871" s="7"/>
      <c r="H1871" s="7"/>
      <c r="I1871" s="7"/>
      <c r="J1871" s="7"/>
      <c r="K1871" s="7"/>
      <c r="L1871" s="7"/>
      <c r="M1871" s="7"/>
      <c r="N1871" s="7"/>
      <c r="O1871" s="7"/>
      <c r="P1871" s="7"/>
      <c r="Q1871" s="7"/>
      <c r="R1871" s="7"/>
      <c r="S1871" s="7"/>
      <c r="T1871" s="7"/>
      <c r="U1871" s="7"/>
      <c r="V1871" s="7"/>
      <c r="W1871" s="7"/>
      <c r="X1871" s="7"/>
      <c r="Y1871" s="7"/>
      <c r="Z1871" s="7"/>
      <c r="AA1871" s="7"/>
      <c r="AB1871" s="7"/>
    </row>
    <row r="1872" spans="1:28" x14ac:dyDescent="0.2">
      <c r="A1872" s="7"/>
      <c r="B1872" s="7"/>
      <c r="C1872" s="7"/>
      <c r="D1872" s="7"/>
      <c r="E1872" s="7"/>
      <c r="F1872" s="7"/>
      <c r="G1872" s="7"/>
      <c r="H1872" s="7"/>
      <c r="I1872" s="7"/>
      <c r="J1872" s="7"/>
      <c r="K1872" s="7"/>
      <c r="L1872" s="7"/>
      <c r="M1872" s="7"/>
      <c r="N1872" s="7"/>
      <c r="O1872" s="7"/>
      <c r="P1872" s="7"/>
      <c r="Q1872" s="7"/>
      <c r="R1872" s="7"/>
      <c r="S1872" s="7"/>
      <c r="T1872" s="7"/>
      <c r="U1872" s="7"/>
      <c r="V1872" s="7"/>
      <c r="W1872" s="7"/>
      <c r="X1872" s="7"/>
      <c r="Y1872" s="7"/>
      <c r="Z1872" s="7"/>
      <c r="AA1872" s="7"/>
      <c r="AB1872" s="7"/>
    </row>
    <row r="1873" spans="1:28" x14ac:dyDescent="0.2">
      <c r="A1873" s="7"/>
      <c r="B1873" s="7"/>
      <c r="C1873" s="7"/>
      <c r="D1873" s="7"/>
      <c r="E1873" s="7"/>
      <c r="F1873" s="7"/>
      <c r="G1873" s="7"/>
      <c r="H1873" s="7"/>
      <c r="I1873" s="7"/>
      <c r="J1873" s="7"/>
      <c r="K1873" s="7"/>
      <c r="L1873" s="7"/>
      <c r="M1873" s="7"/>
      <c r="N1873" s="7"/>
      <c r="O1873" s="7"/>
      <c r="P1873" s="7"/>
      <c r="Q1873" s="7"/>
      <c r="R1873" s="7"/>
      <c r="S1873" s="7"/>
      <c r="T1873" s="7"/>
      <c r="U1873" s="7"/>
      <c r="V1873" s="7"/>
      <c r="W1873" s="7"/>
      <c r="X1873" s="7"/>
      <c r="Y1873" s="7"/>
      <c r="Z1873" s="7"/>
      <c r="AA1873" s="7"/>
      <c r="AB1873" s="7"/>
    </row>
    <row r="1874" spans="1:28" x14ac:dyDescent="0.2">
      <c r="A1874" s="7"/>
      <c r="B1874" s="7"/>
      <c r="C1874" s="7"/>
      <c r="D1874" s="7"/>
      <c r="E1874" s="7"/>
      <c r="F1874" s="7"/>
      <c r="G1874" s="7"/>
      <c r="H1874" s="7"/>
      <c r="I1874" s="7"/>
      <c r="J1874" s="7"/>
      <c r="K1874" s="7"/>
      <c r="L1874" s="7"/>
      <c r="M1874" s="7"/>
      <c r="N1874" s="7"/>
      <c r="O1874" s="7"/>
      <c r="P1874" s="7"/>
      <c r="Q1874" s="7"/>
      <c r="R1874" s="7"/>
      <c r="S1874" s="7"/>
      <c r="T1874" s="7"/>
      <c r="U1874" s="7"/>
      <c r="V1874" s="7"/>
      <c r="W1874" s="7"/>
      <c r="X1874" s="7"/>
      <c r="Y1874" s="7"/>
      <c r="Z1874" s="7"/>
      <c r="AA1874" s="7"/>
      <c r="AB1874" s="7"/>
    </row>
    <row r="1875" spans="1:28" x14ac:dyDescent="0.2">
      <c r="A1875" s="7"/>
      <c r="B1875" s="7"/>
      <c r="C1875" s="7"/>
      <c r="D1875" s="7"/>
      <c r="E1875" s="7"/>
      <c r="F1875" s="7"/>
      <c r="G1875" s="7"/>
      <c r="H1875" s="7"/>
      <c r="I1875" s="7"/>
      <c r="J1875" s="7"/>
      <c r="K1875" s="7"/>
      <c r="L1875" s="7"/>
      <c r="M1875" s="7"/>
      <c r="N1875" s="7"/>
      <c r="O1875" s="7"/>
      <c r="P1875" s="7"/>
      <c r="Q1875" s="7"/>
      <c r="R1875" s="7"/>
      <c r="S1875" s="7"/>
      <c r="T1875" s="7"/>
      <c r="U1875" s="7"/>
      <c r="V1875" s="7"/>
      <c r="W1875" s="7"/>
      <c r="X1875" s="7"/>
      <c r="Y1875" s="7"/>
      <c r="Z1875" s="7"/>
      <c r="AA1875" s="7"/>
      <c r="AB1875" s="7"/>
    </row>
    <row r="1876" spans="1:28" x14ac:dyDescent="0.2">
      <c r="A1876" s="7"/>
      <c r="B1876" s="7"/>
      <c r="C1876" s="7"/>
      <c r="D1876" s="7"/>
      <c r="E1876" s="7"/>
      <c r="F1876" s="7"/>
      <c r="G1876" s="7"/>
      <c r="H1876" s="7"/>
      <c r="I1876" s="7"/>
      <c r="J1876" s="7"/>
      <c r="K1876" s="7"/>
      <c r="L1876" s="7"/>
      <c r="M1876" s="7"/>
      <c r="N1876" s="7"/>
      <c r="O1876" s="7"/>
      <c r="P1876" s="7"/>
      <c r="Q1876" s="7"/>
      <c r="R1876" s="7"/>
      <c r="S1876" s="7"/>
      <c r="T1876" s="7"/>
      <c r="U1876" s="7"/>
      <c r="V1876" s="7"/>
      <c r="W1876" s="7"/>
      <c r="X1876" s="7"/>
      <c r="Y1876" s="7"/>
      <c r="Z1876" s="7"/>
      <c r="AA1876" s="7"/>
      <c r="AB1876" s="7"/>
    </row>
    <row r="1877" spans="1:28" x14ac:dyDescent="0.2">
      <c r="A1877" s="7"/>
      <c r="B1877" s="7"/>
      <c r="C1877" s="7"/>
      <c r="D1877" s="7"/>
      <c r="E1877" s="7"/>
      <c r="F1877" s="7"/>
      <c r="G1877" s="7"/>
      <c r="H1877" s="7"/>
      <c r="I1877" s="7"/>
      <c r="J1877" s="7"/>
      <c r="K1877" s="7"/>
      <c r="L1877" s="7"/>
      <c r="M1877" s="7"/>
      <c r="N1877" s="7"/>
      <c r="O1877" s="7"/>
      <c r="P1877" s="7"/>
      <c r="Q1877" s="7"/>
      <c r="R1877" s="7"/>
      <c r="S1877" s="7"/>
      <c r="T1877" s="7"/>
      <c r="U1877" s="7"/>
      <c r="V1877" s="7"/>
      <c r="W1877" s="7"/>
      <c r="X1877" s="7"/>
      <c r="Y1877" s="7"/>
      <c r="Z1877" s="7"/>
      <c r="AA1877" s="7"/>
      <c r="AB1877" s="7"/>
    </row>
    <row r="1878" spans="1:28" x14ac:dyDescent="0.2">
      <c r="A1878" s="7"/>
      <c r="B1878" s="7"/>
      <c r="C1878" s="7"/>
      <c r="D1878" s="7"/>
      <c r="E1878" s="7"/>
      <c r="F1878" s="7"/>
      <c r="G1878" s="7"/>
      <c r="H1878" s="7"/>
      <c r="I1878" s="7"/>
      <c r="J1878" s="7"/>
      <c r="K1878" s="7"/>
      <c r="L1878" s="7"/>
      <c r="M1878" s="7"/>
      <c r="N1878" s="7"/>
      <c r="O1878" s="7"/>
      <c r="P1878" s="7"/>
      <c r="Q1878" s="7"/>
      <c r="R1878" s="7"/>
      <c r="S1878" s="7"/>
      <c r="T1878" s="7"/>
      <c r="U1878" s="7"/>
      <c r="V1878" s="7"/>
      <c r="W1878" s="7"/>
      <c r="X1878" s="7"/>
      <c r="Y1878" s="7"/>
      <c r="Z1878" s="7"/>
      <c r="AA1878" s="7"/>
      <c r="AB1878" s="7"/>
    </row>
    <row r="1879" spans="1:28" x14ac:dyDescent="0.2">
      <c r="A1879" s="7"/>
      <c r="B1879" s="7"/>
      <c r="C1879" s="7"/>
      <c r="D1879" s="7"/>
      <c r="E1879" s="7"/>
      <c r="F1879" s="7"/>
      <c r="G1879" s="7"/>
      <c r="H1879" s="7"/>
      <c r="I1879" s="7"/>
      <c r="J1879" s="7"/>
      <c r="K1879" s="7"/>
      <c r="L1879" s="7"/>
      <c r="M1879" s="7"/>
      <c r="N1879" s="7"/>
      <c r="O1879" s="7"/>
      <c r="P1879" s="7"/>
      <c r="Q1879" s="7"/>
      <c r="R1879" s="7"/>
      <c r="S1879" s="7"/>
      <c r="T1879" s="7"/>
      <c r="U1879" s="7"/>
      <c r="V1879" s="7"/>
      <c r="W1879" s="7"/>
      <c r="X1879" s="7"/>
      <c r="Y1879" s="7"/>
      <c r="Z1879" s="7"/>
      <c r="AA1879" s="7"/>
      <c r="AB1879" s="7"/>
    </row>
    <row r="1880" spans="1:28" x14ac:dyDescent="0.2">
      <c r="A1880" s="7"/>
      <c r="B1880" s="7"/>
      <c r="C1880" s="7"/>
      <c r="D1880" s="7"/>
      <c r="E1880" s="7"/>
      <c r="F1880" s="7"/>
      <c r="G1880" s="7"/>
      <c r="H1880" s="7"/>
      <c r="I1880" s="7"/>
      <c r="J1880" s="7"/>
      <c r="K1880" s="7"/>
      <c r="L1880" s="7"/>
      <c r="M1880" s="7"/>
      <c r="N1880" s="7"/>
      <c r="O1880" s="7"/>
      <c r="P1880" s="7"/>
      <c r="Q1880" s="7"/>
      <c r="R1880" s="7"/>
      <c r="S1880" s="7"/>
      <c r="T1880" s="7"/>
      <c r="U1880" s="7"/>
      <c r="V1880" s="7"/>
      <c r="W1880" s="7"/>
      <c r="X1880" s="7"/>
      <c r="Y1880" s="7"/>
      <c r="Z1880" s="7"/>
      <c r="AA1880" s="7"/>
      <c r="AB1880" s="7"/>
    </row>
    <row r="1881" spans="1:28" x14ac:dyDescent="0.2">
      <c r="A1881" s="7"/>
      <c r="B1881" s="7"/>
      <c r="C1881" s="7"/>
      <c r="D1881" s="7"/>
      <c r="E1881" s="7"/>
      <c r="F1881" s="7"/>
      <c r="G1881" s="7"/>
      <c r="H1881" s="7"/>
      <c r="I1881" s="7"/>
      <c r="J1881" s="7"/>
      <c r="K1881" s="7"/>
      <c r="L1881" s="7"/>
      <c r="M1881" s="7"/>
      <c r="N1881" s="7"/>
      <c r="O1881" s="7"/>
      <c r="P1881" s="7"/>
      <c r="Q1881" s="7"/>
      <c r="R1881" s="7"/>
      <c r="S1881" s="7"/>
      <c r="T1881" s="7"/>
      <c r="U1881" s="7"/>
      <c r="V1881" s="7"/>
      <c r="W1881" s="7"/>
      <c r="X1881" s="7"/>
      <c r="Y1881" s="7"/>
      <c r="Z1881" s="7"/>
      <c r="AA1881" s="7"/>
      <c r="AB1881" s="7"/>
    </row>
    <row r="1882" spans="1:28" x14ac:dyDescent="0.2">
      <c r="A1882" s="7"/>
      <c r="B1882" s="7"/>
      <c r="C1882" s="7"/>
      <c r="D1882" s="7"/>
      <c r="E1882" s="7"/>
      <c r="F1882" s="7"/>
      <c r="G1882" s="7"/>
      <c r="H1882" s="7"/>
      <c r="I1882" s="7"/>
      <c r="J1882" s="7"/>
      <c r="K1882" s="7"/>
      <c r="L1882" s="7"/>
      <c r="M1882" s="7"/>
      <c r="N1882" s="7"/>
      <c r="O1882" s="7"/>
      <c r="P1882" s="7"/>
      <c r="Q1882" s="7"/>
      <c r="R1882" s="7"/>
      <c r="S1882" s="7"/>
      <c r="T1882" s="7"/>
      <c r="U1882" s="7"/>
      <c r="V1882" s="7"/>
      <c r="W1882" s="7"/>
      <c r="X1882" s="7"/>
      <c r="Y1882" s="7"/>
      <c r="Z1882" s="7"/>
      <c r="AA1882" s="7"/>
      <c r="AB1882" s="7"/>
    </row>
    <row r="1883" spans="1:28" x14ac:dyDescent="0.2">
      <c r="A1883" s="7"/>
      <c r="B1883" s="7"/>
      <c r="C1883" s="7"/>
      <c r="D1883" s="7"/>
      <c r="E1883" s="7"/>
      <c r="F1883" s="7"/>
      <c r="G1883" s="7"/>
      <c r="H1883" s="7"/>
      <c r="I1883" s="7"/>
      <c r="J1883" s="7"/>
      <c r="K1883" s="7"/>
      <c r="L1883" s="7"/>
      <c r="M1883" s="7"/>
      <c r="N1883" s="7"/>
      <c r="O1883" s="7"/>
      <c r="P1883" s="7"/>
      <c r="Q1883" s="7"/>
      <c r="R1883" s="7"/>
      <c r="S1883" s="7"/>
      <c r="T1883" s="7"/>
      <c r="U1883" s="7"/>
      <c r="V1883" s="7"/>
      <c r="W1883" s="7"/>
      <c r="X1883" s="7"/>
      <c r="Y1883" s="7"/>
      <c r="Z1883" s="7"/>
      <c r="AA1883" s="7"/>
      <c r="AB1883" s="7"/>
    </row>
    <row r="1884" spans="1:28" x14ac:dyDescent="0.2">
      <c r="A1884" s="7"/>
      <c r="B1884" s="7"/>
      <c r="C1884" s="7"/>
      <c r="D1884" s="7"/>
      <c r="E1884" s="7"/>
      <c r="F1884" s="7"/>
      <c r="G1884" s="7"/>
      <c r="H1884" s="7"/>
      <c r="I1884" s="7"/>
      <c r="J1884" s="7"/>
      <c r="K1884" s="7"/>
      <c r="L1884" s="7"/>
      <c r="M1884" s="7"/>
      <c r="N1884" s="7"/>
      <c r="O1884" s="7"/>
      <c r="P1884" s="7"/>
      <c r="Q1884" s="7"/>
      <c r="R1884" s="7"/>
      <c r="S1884" s="7"/>
      <c r="T1884" s="7"/>
      <c r="U1884" s="7"/>
      <c r="V1884" s="7"/>
      <c r="W1884" s="7"/>
      <c r="X1884" s="7"/>
      <c r="Y1884" s="7"/>
      <c r="Z1884" s="7"/>
      <c r="AA1884" s="7"/>
      <c r="AB1884" s="7"/>
    </row>
    <row r="1885" spans="1:28" x14ac:dyDescent="0.2">
      <c r="A1885" s="7"/>
      <c r="B1885" s="7"/>
      <c r="C1885" s="7"/>
      <c r="D1885" s="7"/>
      <c r="E1885" s="7"/>
      <c r="F1885" s="7"/>
      <c r="G1885" s="7"/>
      <c r="H1885" s="7"/>
      <c r="I1885" s="7"/>
      <c r="J1885" s="7"/>
      <c r="K1885" s="7"/>
      <c r="L1885" s="7"/>
      <c r="M1885" s="7"/>
      <c r="N1885" s="7"/>
      <c r="O1885" s="7"/>
      <c r="P1885" s="7"/>
      <c r="Q1885" s="7"/>
      <c r="R1885" s="7"/>
      <c r="S1885" s="7"/>
      <c r="T1885" s="7"/>
      <c r="U1885" s="7"/>
      <c r="V1885" s="7"/>
      <c r="W1885" s="7"/>
      <c r="X1885" s="7"/>
      <c r="Y1885" s="7"/>
      <c r="Z1885" s="7"/>
      <c r="AA1885" s="7"/>
      <c r="AB1885" s="7"/>
    </row>
    <row r="1886" spans="1:28" x14ac:dyDescent="0.2">
      <c r="A1886" s="7"/>
      <c r="B1886" s="7"/>
      <c r="C1886" s="7"/>
      <c r="D1886" s="7"/>
      <c r="E1886" s="7"/>
      <c r="F1886" s="7"/>
      <c r="G1886" s="7"/>
      <c r="H1886" s="7"/>
      <c r="I1886" s="7"/>
      <c r="J1886" s="7"/>
      <c r="K1886" s="7"/>
      <c r="L1886" s="7"/>
      <c r="M1886" s="7"/>
      <c r="N1886" s="7"/>
      <c r="O1886" s="7"/>
      <c r="P1886" s="7"/>
      <c r="Q1886" s="7"/>
      <c r="R1886" s="7"/>
      <c r="S1886" s="7"/>
      <c r="T1886" s="7"/>
      <c r="U1886" s="7"/>
      <c r="V1886" s="7"/>
      <c r="W1886" s="7"/>
      <c r="X1886" s="7"/>
      <c r="Y1886" s="7"/>
      <c r="Z1886" s="7"/>
      <c r="AA1886" s="7"/>
      <c r="AB1886" s="7"/>
    </row>
    <row r="1887" spans="1:28" x14ac:dyDescent="0.2">
      <c r="A1887" s="7"/>
      <c r="B1887" s="7"/>
      <c r="C1887" s="7"/>
      <c r="D1887" s="7"/>
      <c r="E1887" s="7"/>
      <c r="F1887" s="7"/>
      <c r="G1887" s="7"/>
      <c r="H1887" s="7"/>
      <c r="I1887" s="7"/>
      <c r="J1887" s="7"/>
      <c r="K1887" s="7"/>
      <c r="L1887" s="7"/>
      <c r="M1887" s="7"/>
      <c r="N1887" s="7"/>
      <c r="O1887" s="7"/>
      <c r="P1887" s="7"/>
      <c r="Q1887" s="7"/>
      <c r="R1887" s="7"/>
      <c r="S1887" s="7"/>
      <c r="T1887" s="7"/>
      <c r="U1887" s="7"/>
      <c r="V1887" s="7"/>
      <c r="W1887" s="7"/>
      <c r="X1887" s="7"/>
      <c r="Y1887" s="7"/>
      <c r="Z1887" s="7"/>
      <c r="AA1887" s="7"/>
      <c r="AB1887" s="7"/>
    </row>
    <row r="1888" spans="1:28" x14ac:dyDescent="0.2">
      <c r="A1888" s="7"/>
      <c r="B1888" s="7"/>
      <c r="C1888" s="7"/>
      <c r="D1888" s="7"/>
      <c r="E1888" s="7"/>
      <c r="F1888" s="7"/>
      <c r="G1888" s="7"/>
      <c r="H1888" s="7"/>
      <c r="I1888" s="7"/>
      <c r="J1888" s="7"/>
      <c r="K1888" s="7"/>
      <c r="L1888" s="7"/>
      <c r="M1888" s="7"/>
      <c r="N1888" s="7"/>
      <c r="O1888" s="7"/>
      <c r="P1888" s="7"/>
      <c r="Q1888" s="7"/>
      <c r="R1888" s="7"/>
      <c r="S1888" s="7"/>
      <c r="T1888" s="7"/>
      <c r="U1888" s="7"/>
      <c r="V1888" s="7"/>
      <c r="W1888" s="7"/>
      <c r="X1888" s="7"/>
      <c r="Y1888" s="7"/>
      <c r="Z1888" s="7"/>
      <c r="AA1888" s="7"/>
      <c r="AB1888" s="7"/>
    </row>
    <row r="1889" spans="1:28" x14ac:dyDescent="0.2">
      <c r="A1889" s="7"/>
      <c r="B1889" s="7"/>
      <c r="C1889" s="7"/>
      <c r="D1889" s="7"/>
      <c r="E1889" s="7"/>
      <c r="F1889" s="7"/>
      <c r="G1889" s="7"/>
      <c r="H1889" s="7"/>
      <c r="I1889" s="7"/>
      <c r="J1889" s="7"/>
      <c r="K1889" s="7"/>
      <c r="L1889" s="7"/>
      <c r="M1889" s="7"/>
      <c r="N1889" s="7"/>
      <c r="O1889" s="7"/>
      <c r="P1889" s="7"/>
      <c r="Q1889" s="7"/>
      <c r="R1889" s="7"/>
      <c r="S1889" s="7"/>
      <c r="T1889" s="7"/>
      <c r="U1889" s="7"/>
      <c r="V1889" s="7"/>
      <c r="W1889" s="7"/>
      <c r="X1889" s="7"/>
      <c r="Y1889" s="7"/>
      <c r="Z1889" s="7"/>
      <c r="AA1889" s="7"/>
      <c r="AB1889" s="7"/>
    </row>
    <row r="1890" spans="1:28" x14ac:dyDescent="0.2">
      <c r="A1890" s="7"/>
      <c r="B1890" s="7"/>
      <c r="C1890" s="7"/>
      <c r="D1890" s="7"/>
      <c r="E1890" s="7"/>
      <c r="F1890" s="7"/>
      <c r="G1890" s="7"/>
      <c r="H1890" s="7"/>
      <c r="I1890" s="7"/>
      <c r="J1890" s="7"/>
      <c r="K1890" s="7"/>
      <c r="L1890" s="7"/>
      <c r="M1890" s="7"/>
      <c r="N1890" s="7"/>
      <c r="O1890" s="7"/>
      <c r="P1890" s="7"/>
      <c r="Q1890" s="7"/>
      <c r="R1890" s="7"/>
      <c r="S1890" s="7"/>
      <c r="T1890" s="7"/>
      <c r="U1890" s="7"/>
      <c r="V1890" s="7"/>
      <c r="W1890" s="7"/>
      <c r="X1890" s="7"/>
      <c r="Y1890" s="7"/>
      <c r="Z1890" s="7"/>
      <c r="AA1890" s="7"/>
      <c r="AB1890" s="7"/>
    </row>
    <row r="1891" spans="1:28" x14ac:dyDescent="0.2">
      <c r="A1891" s="7"/>
      <c r="B1891" s="7"/>
      <c r="C1891" s="7"/>
      <c r="D1891" s="7"/>
      <c r="E1891" s="7"/>
      <c r="F1891" s="7"/>
      <c r="G1891" s="7"/>
      <c r="H1891" s="7"/>
      <c r="I1891" s="7"/>
      <c r="J1891" s="7"/>
      <c r="K1891" s="7"/>
      <c r="L1891" s="7"/>
      <c r="M1891" s="7"/>
      <c r="N1891" s="7"/>
      <c r="O1891" s="7"/>
      <c r="P1891" s="7"/>
      <c r="Q1891" s="7"/>
      <c r="R1891" s="7"/>
      <c r="S1891" s="7"/>
      <c r="T1891" s="7"/>
      <c r="U1891" s="7"/>
      <c r="V1891" s="7"/>
      <c r="W1891" s="7"/>
      <c r="X1891" s="7"/>
      <c r="Y1891" s="7"/>
      <c r="Z1891" s="7"/>
      <c r="AA1891" s="7"/>
      <c r="AB1891" s="7"/>
    </row>
    <row r="1892" spans="1:28" x14ac:dyDescent="0.2">
      <c r="A1892" s="7"/>
      <c r="B1892" s="7"/>
      <c r="C1892" s="7"/>
      <c r="D1892" s="7"/>
      <c r="E1892" s="7"/>
      <c r="F1892" s="7"/>
      <c r="G1892" s="7"/>
      <c r="H1892" s="7"/>
      <c r="I1892" s="7"/>
      <c r="J1892" s="7"/>
      <c r="K1892" s="7"/>
      <c r="L1892" s="7"/>
      <c r="M1892" s="7"/>
      <c r="N1892" s="7"/>
      <c r="O1892" s="7"/>
      <c r="P1892" s="7"/>
      <c r="Q1892" s="7"/>
      <c r="R1892" s="7"/>
      <c r="S1892" s="7"/>
      <c r="T1892" s="7"/>
      <c r="U1892" s="7"/>
      <c r="V1892" s="7"/>
      <c r="W1892" s="7"/>
      <c r="X1892" s="7"/>
      <c r="Y1892" s="7"/>
      <c r="Z1892" s="7"/>
      <c r="AA1892" s="7"/>
      <c r="AB1892" s="7"/>
    </row>
    <row r="1893" spans="1:28" x14ac:dyDescent="0.2">
      <c r="A1893" s="7"/>
      <c r="B1893" s="7"/>
      <c r="C1893" s="7"/>
      <c r="D1893" s="7"/>
      <c r="E1893" s="7"/>
      <c r="F1893" s="7"/>
      <c r="G1893" s="7"/>
      <c r="H1893" s="7"/>
      <c r="I1893" s="7"/>
      <c r="J1893" s="7"/>
      <c r="K1893" s="7"/>
      <c r="L1893" s="7"/>
      <c r="M1893" s="7"/>
      <c r="N1893" s="7"/>
      <c r="O1893" s="7"/>
      <c r="P1893" s="7"/>
      <c r="Q1893" s="7"/>
      <c r="R1893" s="7"/>
      <c r="S1893" s="7"/>
      <c r="T1893" s="7"/>
      <c r="U1893" s="7"/>
      <c r="V1893" s="7"/>
      <c r="W1893" s="7"/>
      <c r="X1893" s="7"/>
      <c r="Y1893" s="7"/>
      <c r="Z1893" s="7"/>
      <c r="AA1893" s="7"/>
      <c r="AB1893" s="7"/>
    </row>
    <row r="1894" spans="1:28" x14ac:dyDescent="0.2">
      <c r="A1894" s="7"/>
      <c r="B1894" s="7"/>
      <c r="C1894" s="7"/>
      <c r="D1894" s="7"/>
      <c r="E1894" s="7"/>
      <c r="F1894" s="7"/>
      <c r="G1894" s="7"/>
      <c r="H1894" s="7"/>
      <c r="I1894" s="7"/>
      <c r="J1894" s="7"/>
      <c r="K1894" s="7"/>
      <c r="L1894" s="7"/>
      <c r="M1894" s="7"/>
      <c r="N1894" s="7"/>
      <c r="O1894" s="7"/>
      <c r="P1894" s="7"/>
      <c r="Q1894" s="7"/>
      <c r="R1894" s="7"/>
      <c r="S1894" s="7"/>
      <c r="T1894" s="7"/>
      <c r="U1894" s="7"/>
      <c r="V1894" s="7"/>
      <c r="W1894" s="7"/>
      <c r="X1894" s="7"/>
      <c r="Y1894" s="7"/>
      <c r="Z1894" s="7"/>
      <c r="AA1894" s="7"/>
      <c r="AB1894" s="7"/>
    </row>
    <row r="1895" spans="1:28" x14ac:dyDescent="0.2">
      <c r="A1895" s="7"/>
      <c r="B1895" s="7"/>
      <c r="C1895" s="7"/>
      <c r="D1895" s="7"/>
      <c r="E1895" s="7"/>
      <c r="F1895" s="7"/>
      <c r="G1895" s="7"/>
      <c r="H1895" s="7"/>
      <c r="I1895" s="7"/>
      <c r="J1895" s="7"/>
      <c r="K1895" s="7"/>
      <c r="L1895" s="7"/>
      <c r="M1895" s="7"/>
      <c r="N1895" s="7"/>
      <c r="O1895" s="7"/>
      <c r="P1895" s="7"/>
      <c r="Q1895" s="7"/>
      <c r="R1895" s="7"/>
      <c r="S1895" s="7"/>
      <c r="T1895" s="7"/>
      <c r="U1895" s="7"/>
      <c r="V1895" s="7"/>
      <c r="W1895" s="7"/>
      <c r="X1895" s="7"/>
      <c r="Y1895" s="7"/>
      <c r="Z1895" s="7"/>
      <c r="AA1895" s="7"/>
      <c r="AB1895" s="7"/>
    </row>
    <row r="1896" spans="1:28" x14ac:dyDescent="0.2">
      <c r="A1896" s="7"/>
      <c r="B1896" s="7"/>
      <c r="C1896" s="7"/>
      <c r="D1896" s="7"/>
      <c r="E1896" s="7"/>
      <c r="F1896" s="7"/>
      <c r="G1896" s="7"/>
      <c r="H1896" s="7"/>
      <c r="I1896" s="7"/>
      <c r="J1896" s="7"/>
      <c r="K1896" s="7"/>
      <c r="L1896" s="7"/>
      <c r="M1896" s="7"/>
      <c r="N1896" s="7"/>
      <c r="O1896" s="7"/>
      <c r="P1896" s="7"/>
      <c r="Q1896" s="7"/>
      <c r="R1896" s="7"/>
      <c r="S1896" s="7"/>
      <c r="T1896" s="7"/>
      <c r="U1896" s="7"/>
      <c r="V1896" s="7"/>
      <c r="W1896" s="7"/>
      <c r="X1896" s="7"/>
      <c r="Y1896" s="7"/>
      <c r="Z1896" s="7"/>
      <c r="AA1896" s="7"/>
      <c r="AB1896" s="7"/>
    </row>
    <row r="1897" spans="1:28" x14ac:dyDescent="0.2">
      <c r="A1897" s="7"/>
      <c r="B1897" s="7"/>
      <c r="C1897" s="7"/>
      <c r="D1897" s="7"/>
      <c r="E1897" s="7"/>
      <c r="F1897" s="7"/>
      <c r="G1897" s="7"/>
      <c r="H1897" s="7"/>
      <c r="I1897" s="7"/>
      <c r="J1897" s="7"/>
      <c r="K1897" s="7"/>
      <c r="L1897" s="7"/>
      <c r="M1897" s="7"/>
      <c r="N1897" s="7"/>
      <c r="O1897" s="7"/>
      <c r="P1897" s="7"/>
      <c r="Q1897" s="7"/>
      <c r="R1897" s="7"/>
      <c r="S1897" s="7"/>
      <c r="T1897" s="7"/>
      <c r="U1897" s="7"/>
      <c r="V1897" s="7"/>
      <c r="W1897" s="7"/>
      <c r="X1897" s="7"/>
      <c r="Y1897" s="7"/>
      <c r="Z1897" s="7"/>
      <c r="AA1897" s="7"/>
      <c r="AB1897" s="7"/>
    </row>
    <row r="1898" spans="1:28" x14ac:dyDescent="0.2">
      <c r="A1898" s="7"/>
      <c r="B1898" s="7"/>
      <c r="C1898" s="7"/>
      <c r="D1898" s="7"/>
      <c r="E1898" s="7"/>
      <c r="F1898" s="7"/>
      <c r="G1898" s="7"/>
      <c r="H1898" s="7"/>
      <c r="I1898" s="7"/>
      <c r="J1898" s="7"/>
      <c r="K1898" s="7"/>
      <c r="L1898" s="7"/>
      <c r="M1898" s="7"/>
      <c r="N1898" s="7"/>
      <c r="O1898" s="7"/>
      <c r="P1898" s="7"/>
      <c r="Q1898" s="7"/>
      <c r="R1898" s="7"/>
      <c r="S1898" s="7"/>
      <c r="T1898" s="7"/>
      <c r="U1898" s="7"/>
      <c r="V1898" s="7"/>
      <c r="W1898" s="7"/>
      <c r="X1898" s="7"/>
      <c r="Y1898" s="7"/>
      <c r="Z1898" s="7"/>
      <c r="AA1898" s="7"/>
      <c r="AB1898" s="7"/>
    </row>
    <row r="1899" spans="1:28" x14ac:dyDescent="0.2">
      <c r="A1899" s="7"/>
      <c r="B1899" s="7"/>
      <c r="C1899" s="7"/>
      <c r="D1899" s="7"/>
      <c r="E1899" s="7"/>
      <c r="F1899" s="7"/>
      <c r="G1899" s="7"/>
      <c r="H1899" s="7"/>
      <c r="I1899" s="7"/>
      <c r="J1899" s="7"/>
      <c r="K1899" s="7"/>
      <c r="L1899" s="7"/>
      <c r="M1899" s="7"/>
      <c r="N1899" s="7"/>
      <c r="O1899" s="7"/>
      <c r="P1899" s="7"/>
      <c r="Q1899" s="7"/>
      <c r="R1899" s="7"/>
      <c r="S1899" s="7"/>
      <c r="T1899" s="7"/>
      <c r="U1899" s="7"/>
      <c r="V1899" s="7"/>
      <c r="W1899" s="7"/>
      <c r="X1899" s="7"/>
      <c r="Y1899" s="7"/>
      <c r="Z1899" s="7"/>
      <c r="AA1899" s="7"/>
      <c r="AB1899" s="7"/>
    </row>
    <row r="1900" spans="1:28" x14ac:dyDescent="0.2">
      <c r="A1900" s="7"/>
      <c r="B1900" s="7"/>
      <c r="C1900" s="7"/>
      <c r="D1900" s="7"/>
      <c r="E1900" s="7"/>
      <c r="F1900" s="7"/>
      <c r="G1900" s="7"/>
      <c r="H1900" s="7"/>
      <c r="I1900" s="7"/>
      <c r="J1900" s="7"/>
      <c r="K1900" s="7"/>
      <c r="L1900" s="7"/>
      <c r="M1900" s="7"/>
      <c r="N1900" s="7"/>
      <c r="O1900" s="7"/>
      <c r="P1900" s="7"/>
      <c r="Q1900" s="7"/>
      <c r="R1900" s="7"/>
      <c r="S1900" s="7"/>
      <c r="T1900" s="7"/>
      <c r="U1900" s="7"/>
      <c r="V1900" s="7"/>
      <c r="W1900" s="7"/>
      <c r="X1900" s="7"/>
      <c r="Y1900" s="7"/>
      <c r="Z1900" s="7"/>
      <c r="AA1900" s="7"/>
      <c r="AB1900" s="7"/>
    </row>
    <row r="1901" spans="1:28" x14ac:dyDescent="0.2">
      <c r="A1901" s="7"/>
      <c r="B1901" s="7"/>
      <c r="C1901" s="7"/>
      <c r="D1901" s="7"/>
      <c r="E1901" s="7"/>
      <c r="F1901" s="7"/>
      <c r="G1901" s="7"/>
      <c r="H1901" s="7"/>
      <c r="I1901" s="7"/>
      <c r="J1901" s="7"/>
      <c r="K1901" s="7"/>
      <c r="L1901" s="7"/>
      <c r="M1901" s="7"/>
      <c r="N1901" s="7"/>
      <c r="O1901" s="7"/>
      <c r="P1901" s="7"/>
      <c r="Q1901" s="7"/>
      <c r="R1901" s="7"/>
      <c r="S1901" s="7"/>
      <c r="T1901" s="7"/>
      <c r="U1901" s="7"/>
      <c r="V1901" s="7"/>
      <c r="W1901" s="7"/>
      <c r="X1901" s="7"/>
      <c r="Y1901" s="7"/>
      <c r="Z1901" s="7"/>
      <c r="AA1901" s="7"/>
      <c r="AB1901" s="7"/>
    </row>
    <row r="1902" spans="1:28" x14ac:dyDescent="0.2">
      <c r="A1902" s="7"/>
      <c r="B1902" s="7"/>
      <c r="C1902" s="7"/>
      <c r="D1902" s="7"/>
      <c r="E1902" s="7"/>
      <c r="F1902" s="7"/>
      <c r="G1902" s="7"/>
      <c r="H1902" s="7"/>
      <c r="I1902" s="7"/>
      <c r="J1902" s="7"/>
      <c r="K1902" s="7"/>
      <c r="L1902" s="7"/>
      <c r="M1902" s="7"/>
      <c r="N1902" s="7"/>
      <c r="O1902" s="7"/>
      <c r="P1902" s="7"/>
      <c r="Q1902" s="7"/>
      <c r="R1902" s="7"/>
      <c r="S1902" s="7"/>
      <c r="T1902" s="7"/>
      <c r="U1902" s="7"/>
      <c r="V1902" s="7"/>
      <c r="W1902" s="7"/>
      <c r="X1902" s="7"/>
      <c r="Y1902" s="7"/>
      <c r="Z1902" s="7"/>
      <c r="AA1902" s="7"/>
      <c r="AB1902" s="7"/>
    </row>
    <row r="1903" spans="1:28" x14ac:dyDescent="0.2">
      <c r="A1903" s="7"/>
      <c r="B1903" s="7"/>
      <c r="C1903" s="7"/>
      <c r="D1903" s="7"/>
      <c r="E1903" s="7"/>
      <c r="F1903" s="7"/>
      <c r="G1903" s="7"/>
      <c r="H1903" s="7"/>
      <c r="I1903" s="7"/>
      <c r="J1903" s="7"/>
      <c r="K1903" s="7"/>
      <c r="L1903" s="7"/>
      <c r="M1903" s="7"/>
      <c r="N1903" s="7"/>
      <c r="O1903" s="7"/>
      <c r="P1903" s="7"/>
      <c r="Q1903" s="7"/>
      <c r="R1903" s="7"/>
      <c r="S1903" s="7"/>
      <c r="T1903" s="7"/>
      <c r="U1903" s="7"/>
      <c r="V1903" s="7"/>
      <c r="W1903" s="7"/>
      <c r="X1903" s="7"/>
      <c r="Y1903" s="7"/>
      <c r="Z1903" s="7"/>
      <c r="AA1903" s="7"/>
      <c r="AB1903" s="7"/>
    </row>
    <row r="1904" spans="1:28" x14ac:dyDescent="0.2">
      <c r="A1904" s="7"/>
      <c r="B1904" s="7"/>
      <c r="C1904" s="7"/>
      <c r="D1904" s="7"/>
      <c r="E1904" s="7"/>
      <c r="F1904" s="7"/>
      <c r="G1904" s="7"/>
      <c r="H1904" s="7"/>
      <c r="I1904" s="7"/>
      <c r="J1904" s="7"/>
      <c r="K1904" s="7"/>
      <c r="L1904" s="7"/>
      <c r="M1904" s="7"/>
      <c r="N1904" s="7"/>
      <c r="O1904" s="7"/>
      <c r="P1904" s="7"/>
      <c r="Q1904" s="7"/>
      <c r="R1904" s="7"/>
      <c r="S1904" s="7"/>
      <c r="T1904" s="7"/>
      <c r="U1904" s="7"/>
      <c r="V1904" s="7"/>
      <c r="W1904" s="7"/>
      <c r="X1904" s="7"/>
      <c r="Y1904" s="7"/>
      <c r="Z1904" s="7"/>
      <c r="AA1904" s="7"/>
      <c r="AB1904" s="7"/>
    </row>
    <row r="1905" spans="1:28" x14ac:dyDescent="0.2">
      <c r="A1905" s="7"/>
      <c r="B1905" s="7"/>
      <c r="C1905" s="7"/>
      <c r="D1905" s="7"/>
      <c r="E1905" s="7"/>
      <c r="F1905" s="7"/>
      <c r="G1905" s="7"/>
      <c r="H1905" s="7"/>
      <c r="I1905" s="7"/>
      <c r="J1905" s="7"/>
      <c r="K1905" s="7"/>
      <c r="L1905" s="7"/>
      <c r="M1905" s="7"/>
      <c r="N1905" s="7"/>
      <c r="O1905" s="7"/>
      <c r="P1905" s="7"/>
      <c r="Q1905" s="7"/>
      <c r="R1905" s="7"/>
      <c r="S1905" s="7"/>
      <c r="T1905" s="7"/>
      <c r="U1905" s="7"/>
      <c r="V1905" s="7"/>
      <c r="W1905" s="7"/>
      <c r="X1905" s="7"/>
      <c r="Y1905" s="7"/>
      <c r="Z1905" s="7"/>
      <c r="AA1905" s="7"/>
      <c r="AB1905" s="7"/>
    </row>
    <row r="1906" spans="1:28" x14ac:dyDescent="0.2">
      <c r="A1906" s="7"/>
      <c r="B1906" s="7"/>
      <c r="C1906" s="7"/>
      <c r="D1906" s="7"/>
      <c r="E1906" s="7"/>
      <c r="F1906" s="7"/>
      <c r="G1906" s="7"/>
      <c r="H1906" s="7"/>
      <c r="I1906" s="7"/>
      <c r="J1906" s="7"/>
      <c r="K1906" s="7"/>
      <c r="L1906" s="7"/>
      <c r="M1906" s="7"/>
      <c r="N1906" s="7"/>
      <c r="O1906" s="7"/>
      <c r="P1906" s="7"/>
      <c r="Q1906" s="7"/>
      <c r="R1906" s="7"/>
      <c r="S1906" s="7"/>
      <c r="T1906" s="7"/>
      <c r="U1906" s="7"/>
      <c r="V1906" s="7"/>
      <c r="W1906" s="7"/>
      <c r="X1906" s="7"/>
      <c r="Y1906" s="7"/>
      <c r="Z1906" s="7"/>
      <c r="AA1906" s="7"/>
      <c r="AB1906" s="7"/>
    </row>
    <row r="1907" spans="1:28" x14ac:dyDescent="0.2">
      <c r="A1907" s="7"/>
      <c r="B1907" s="7"/>
      <c r="C1907" s="7"/>
      <c r="D1907" s="7"/>
      <c r="E1907" s="7"/>
      <c r="F1907" s="7"/>
      <c r="G1907" s="7"/>
      <c r="H1907" s="7"/>
      <c r="I1907" s="7"/>
      <c r="J1907" s="7"/>
      <c r="K1907" s="7"/>
      <c r="L1907" s="7"/>
      <c r="M1907" s="7"/>
      <c r="N1907" s="7"/>
      <c r="O1907" s="7"/>
      <c r="P1907" s="7"/>
      <c r="Q1907" s="7"/>
      <c r="R1907" s="7"/>
      <c r="S1907" s="7"/>
      <c r="T1907" s="7"/>
      <c r="U1907" s="7"/>
      <c r="V1907" s="7"/>
      <c r="W1907" s="7"/>
      <c r="X1907" s="7"/>
      <c r="Y1907" s="7"/>
      <c r="Z1907" s="7"/>
      <c r="AA1907" s="7"/>
      <c r="AB1907" s="7"/>
    </row>
    <row r="1908" spans="1:28" x14ac:dyDescent="0.2">
      <c r="A1908" s="7"/>
      <c r="B1908" s="7"/>
      <c r="C1908" s="7"/>
      <c r="D1908" s="7"/>
      <c r="E1908" s="7"/>
      <c r="F1908" s="7"/>
      <c r="G1908" s="7"/>
      <c r="H1908" s="7"/>
      <c r="I1908" s="7"/>
      <c r="J1908" s="7"/>
      <c r="K1908" s="7"/>
      <c r="L1908" s="7"/>
      <c r="M1908" s="7"/>
      <c r="N1908" s="7"/>
      <c r="O1908" s="7"/>
      <c r="P1908" s="7"/>
      <c r="Q1908" s="7"/>
      <c r="R1908" s="7"/>
      <c r="S1908" s="7"/>
      <c r="T1908" s="7"/>
      <c r="U1908" s="7"/>
      <c r="V1908" s="7"/>
      <c r="W1908" s="7"/>
      <c r="X1908" s="7"/>
      <c r="Y1908" s="7"/>
      <c r="Z1908" s="7"/>
      <c r="AA1908" s="7"/>
      <c r="AB1908" s="7"/>
    </row>
    <row r="1909" spans="1:28" x14ac:dyDescent="0.2">
      <c r="A1909" s="7"/>
      <c r="B1909" s="7"/>
      <c r="C1909" s="7"/>
      <c r="D1909" s="7"/>
      <c r="E1909" s="7"/>
      <c r="F1909" s="7"/>
      <c r="G1909" s="7"/>
      <c r="H1909" s="7"/>
      <c r="I1909" s="7"/>
      <c r="J1909" s="7"/>
      <c r="K1909" s="7"/>
      <c r="L1909" s="7"/>
      <c r="M1909" s="7"/>
      <c r="N1909" s="7"/>
      <c r="O1909" s="7"/>
      <c r="P1909" s="7"/>
      <c r="Q1909" s="7"/>
      <c r="R1909" s="7"/>
      <c r="S1909" s="7"/>
      <c r="T1909" s="7"/>
      <c r="U1909" s="7"/>
      <c r="V1909" s="7"/>
      <c r="W1909" s="7"/>
      <c r="X1909" s="7"/>
      <c r="Y1909" s="7"/>
      <c r="Z1909" s="7"/>
      <c r="AA1909" s="7"/>
      <c r="AB1909" s="7"/>
    </row>
    <row r="1910" spans="1:28" x14ac:dyDescent="0.2">
      <c r="A1910" s="7"/>
      <c r="B1910" s="7"/>
      <c r="C1910" s="7"/>
      <c r="D1910" s="7"/>
      <c r="E1910" s="7"/>
      <c r="F1910" s="7"/>
      <c r="G1910" s="7"/>
      <c r="H1910" s="7"/>
      <c r="I1910" s="7"/>
      <c r="J1910" s="7"/>
      <c r="K1910" s="7"/>
      <c r="L1910" s="7"/>
      <c r="M1910" s="7"/>
      <c r="N1910" s="7"/>
      <c r="O1910" s="7"/>
      <c r="P1910" s="7"/>
      <c r="Q1910" s="7"/>
      <c r="R1910" s="7"/>
      <c r="S1910" s="7"/>
      <c r="T1910" s="7"/>
      <c r="U1910" s="7"/>
      <c r="V1910" s="7"/>
      <c r="W1910" s="7"/>
      <c r="X1910" s="7"/>
      <c r="Y1910" s="7"/>
      <c r="Z1910" s="7"/>
      <c r="AA1910" s="7"/>
      <c r="AB1910" s="7"/>
    </row>
    <row r="1911" spans="1:28" x14ac:dyDescent="0.2">
      <c r="A1911" s="7"/>
      <c r="B1911" s="7"/>
      <c r="C1911" s="7"/>
      <c r="D1911" s="7"/>
      <c r="E1911" s="7"/>
      <c r="F1911" s="7"/>
      <c r="G1911" s="7"/>
      <c r="H1911" s="7"/>
      <c r="I1911" s="7"/>
      <c r="J1911" s="7"/>
      <c r="K1911" s="7"/>
      <c r="L1911" s="7"/>
      <c r="M1911" s="7"/>
      <c r="N1911" s="7"/>
      <c r="O1911" s="7"/>
      <c r="P1911" s="7"/>
      <c r="Q1911" s="7"/>
      <c r="R1911" s="7"/>
      <c r="S1911" s="7"/>
      <c r="T1911" s="7"/>
      <c r="U1911" s="7"/>
      <c r="V1911" s="7"/>
      <c r="W1911" s="7"/>
      <c r="X1911" s="7"/>
      <c r="Y1911" s="7"/>
      <c r="Z1911" s="7"/>
      <c r="AA1911" s="7"/>
      <c r="AB1911" s="7"/>
    </row>
    <row r="1912" spans="1:28" x14ac:dyDescent="0.2">
      <c r="A1912" s="7"/>
      <c r="B1912" s="7"/>
      <c r="C1912" s="7"/>
      <c r="D1912" s="7"/>
      <c r="E1912" s="7"/>
      <c r="F1912" s="7"/>
      <c r="G1912" s="7"/>
      <c r="H1912" s="7"/>
      <c r="I1912" s="7"/>
      <c r="J1912" s="7"/>
      <c r="K1912" s="7"/>
      <c r="L1912" s="7"/>
      <c r="M1912" s="7"/>
      <c r="N1912" s="7"/>
      <c r="O1912" s="7"/>
      <c r="P1912" s="7"/>
      <c r="Q1912" s="7"/>
      <c r="R1912" s="7"/>
      <c r="S1912" s="7"/>
      <c r="T1912" s="7"/>
      <c r="U1912" s="7"/>
      <c r="V1912" s="7"/>
      <c r="W1912" s="7"/>
      <c r="X1912" s="7"/>
      <c r="Y1912" s="7"/>
      <c r="Z1912" s="7"/>
      <c r="AA1912" s="7"/>
      <c r="AB1912" s="7"/>
    </row>
    <row r="1913" spans="1:28" x14ac:dyDescent="0.2">
      <c r="A1913" s="7"/>
      <c r="B1913" s="7"/>
      <c r="C1913" s="7"/>
      <c r="D1913" s="7"/>
      <c r="E1913" s="7"/>
      <c r="F1913" s="7"/>
      <c r="G1913" s="7"/>
      <c r="H1913" s="7"/>
      <c r="I1913" s="7"/>
      <c r="J1913" s="7"/>
      <c r="K1913" s="7"/>
      <c r="L1913" s="7"/>
      <c r="M1913" s="7"/>
      <c r="N1913" s="7"/>
      <c r="O1913" s="7"/>
      <c r="P1913" s="7"/>
      <c r="Q1913" s="7"/>
      <c r="R1913" s="7"/>
      <c r="S1913" s="7"/>
      <c r="T1913" s="7"/>
      <c r="U1913" s="7"/>
      <c r="V1913" s="7"/>
      <c r="W1913" s="7"/>
      <c r="X1913" s="7"/>
      <c r="Y1913" s="7"/>
      <c r="Z1913" s="7"/>
      <c r="AA1913" s="7"/>
      <c r="AB1913" s="7"/>
    </row>
    <row r="1914" spans="1:28" x14ac:dyDescent="0.2">
      <c r="A1914" s="7"/>
      <c r="B1914" s="7"/>
      <c r="C1914" s="7"/>
      <c r="D1914" s="7"/>
      <c r="E1914" s="7"/>
      <c r="F1914" s="7"/>
      <c r="G1914" s="7"/>
      <c r="H1914" s="7"/>
      <c r="I1914" s="7"/>
      <c r="J1914" s="7"/>
      <c r="K1914" s="7"/>
      <c r="L1914" s="7"/>
      <c r="M1914" s="7"/>
      <c r="N1914" s="7"/>
      <c r="O1914" s="7"/>
      <c r="P1914" s="7"/>
      <c r="Q1914" s="7"/>
      <c r="R1914" s="7"/>
      <c r="S1914" s="7"/>
      <c r="T1914" s="7"/>
      <c r="U1914" s="7"/>
      <c r="V1914" s="7"/>
      <c r="W1914" s="7"/>
      <c r="X1914" s="7"/>
      <c r="Y1914" s="7"/>
      <c r="Z1914" s="7"/>
      <c r="AA1914" s="7"/>
      <c r="AB1914" s="7"/>
    </row>
    <row r="1915" spans="1:28" x14ac:dyDescent="0.2">
      <c r="A1915" s="7"/>
      <c r="B1915" s="7"/>
      <c r="C1915" s="7"/>
      <c r="D1915" s="7"/>
      <c r="E1915" s="7"/>
      <c r="F1915" s="7"/>
      <c r="G1915" s="7"/>
      <c r="H1915" s="7"/>
      <c r="I1915" s="7"/>
      <c r="J1915" s="7"/>
      <c r="K1915" s="7"/>
      <c r="L1915" s="7"/>
      <c r="M1915" s="7"/>
      <c r="N1915" s="7"/>
      <c r="O1915" s="7"/>
      <c r="P1915" s="7"/>
      <c r="Q1915" s="7"/>
      <c r="R1915" s="7"/>
      <c r="S1915" s="7"/>
      <c r="T1915" s="7"/>
      <c r="U1915" s="7"/>
      <c r="V1915" s="7"/>
      <c r="W1915" s="7"/>
      <c r="X1915" s="7"/>
      <c r="Y1915" s="7"/>
      <c r="Z1915" s="7"/>
      <c r="AA1915" s="7"/>
      <c r="AB1915" s="7"/>
    </row>
    <row r="1916" spans="1:28" x14ac:dyDescent="0.2">
      <c r="A1916" s="7"/>
      <c r="B1916" s="7"/>
      <c r="C1916" s="7"/>
      <c r="D1916" s="7"/>
      <c r="E1916" s="7"/>
      <c r="F1916" s="7"/>
      <c r="G1916" s="7"/>
      <c r="H1916" s="7"/>
      <c r="I1916" s="7"/>
      <c r="J1916" s="7"/>
      <c r="K1916" s="7"/>
      <c r="L1916" s="7"/>
      <c r="M1916" s="7"/>
      <c r="N1916" s="7"/>
      <c r="O1916" s="7"/>
      <c r="P1916" s="7"/>
      <c r="Q1916" s="7"/>
      <c r="R1916" s="7"/>
      <c r="S1916" s="7"/>
      <c r="T1916" s="7"/>
      <c r="U1916" s="7"/>
      <c r="V1916" s="7"/>
      <c r="W1916" s="7"/>
      <c r="X1916" s="7"/>
      <c r="Y1916" s="7"/>
      <c r="Z1916" s="7"/>
      <c r="AA1916" s="7"/>
      <c r="AB1916" s="7"/>
    </row>
    <row r="1917" spans="1:28" x14ac:dyDescent="0.2">
      <c r="A1917" s="7"/>
      <c r="B1917" s="7"/>
      <c r="C1917" s="7"/>
      <c r="D1917" s="7"/>
      <c r="E1917" s="7"/>
      <c r="F1917" s="7"/>
      <c r="G1917" s="7"/>
      <c r="H1917" s="7"/>
      <c r="I1917" s="7"/>
      <c r="J1917" s="7"/>
      <c r="K1917" s="7"/>
      <c r="L1917" s="7"/>
      <c r="M1917" s="7"/>
      <c r="N1917" s="7"/>
      <c r="O1917" s="7"/>
      <c r="P1917" s="7"/>
      <c r="Q1917" s="7"/>
      <c r="R1917" s="7"/>
      <c r="S1917" s="7"/>
      <c r="T1917" s="7"/>
      <c r="U1917" s="7"/>
      <c r="V1917" s="7"/>
      <c r="W1917" s="7"/>
      <c r="X1917" s="7"/>
      <c r="Y1917" s="7"/>
      <c r="Z1917" s="7"/>
      <c r="AA1917" s="7"/>
      <c r="AB1917" s="7"/>
    </row>
    <row r="1918" spans="1:28" x14ac:dyDescent="0.2">
      <c r="A1918" s="7"/>
      <c r="B1918" s="7"/>
      <c r="C1918" s="7"/>
      <c r="D1918" s="7"/>
      <c r="E1918" s="7"/>
      <c r="F1918" s="7"/>
      <c r="G1918" s="7"/>
      <c r="H1918" s="7"/>
      <c r="I1918" s="7"/>
      <c r="J1918" s="7"/>
      <c r="K1918" s="7"/>
      <c r="L1918" s="7"/>
      <c r="M1918" s="7"/>
      <c r="N1918" s="7"/>
      <c r="O1918" s="7"/>
      <c r="P1918" s="7"/>
      <c r="Q1918" s="7"/>
      <c r="R1918" s="7"/>
      <c r="S1918" s="7"/>
      <c r="T1918" s="7"/>
      <c r="U1918" s="7"/>
      <c r="V1918" s="7"/>
      <c r="W1918" s="7"/>
      <c r="X1918" s="7"/>
      <c r="Y1918" s="7"/>
      <c r="Z1918" s="7"/>
      <c r="AA1918" s="7"/>
      <c r="AB1918" s="7"/>
    </row>
    <row r="1919" spans="1:28" x14ac:dyDescent="0.2">
      <c r="A1919" s="7"/>
      <c r="B1919" s="7"/>
      <c r="C1919" s="7"/>
      <c r="D1919" s="7"/>
      <c r="E1919" s="7"/>
      <c r="F1919" s="7"/>
      <c r="G1919" s="7"/>
      <c r="H1919" s="7"/>
      <c r="I1919" s="7"/>
      <c r="J1919" s="7"/>
      <c r="K1919" s="7"/>
      <c r="L1919" s="7"/>
      <c r="M1919" s="7"/>
      <c r="N1919" s="7"/>
      <c r="O1919" s="7"/>
      <c r="P1919" s="7"/>
      <c r="Q1919" s="7"/>
      <c r="R1919" s="7"/>
      <c r="S1919" s="7"/>
      <c r="T1919" s="7"/>
      <c r="U1919" s="7"/>
      <c r="V1919" s="7"/>
      <c r="W1919" s="7"/>
      <c r="X1919" s="7"/>
      <c r="Y1919" s="7"/>
      <c r="Z1919" s="7"/>
      <c r="AA1919" s="7"/>
      <c r="AB1919" s="7"/>
    </row>
    <row r="1920" spans="1:28" x14ac:dyDescent="0.2">
      <c r="A1920" s="7"/>
      <c r="B1920" s="7"/>
      <c r="C1920" s="7"/>
      <c r="D1920" s="7"/>
      <c r="E1920" s="7"/>
      <c r="F1920" s="7"/>
      <c r="G1920" s="7"/>
      <c r="H1920" s="7"/>
      <c r="I1920" s="7"/>
      <c r="J1920" s="7"/>
      <c r="K1920" s="7"/>
      <c r="L1920" s="7"/>
      <c r="M1920" s="7"/>
      <c r="N1920" s="7"/>
      <c r="O1920" s="7"/>
      <c r="P1920" s="7"/>
      <c r="Q1920" s="7"/>
      <c r="R1920" s="7"/>
      <c r="S1920" s="7"/>
      <c r="T1920" s="7"/>
      <c r="U1920" s="7"/>
      <c r="V1920" s="7"/>
      <c r="W1920" s="7"/>
      <c r="X1920" s="7"/>
      <c r="Y1920" s="7"/>
      <c r="Z1920" s="7"/>
      <c r="AA1920" s="7"/>
      <c r="AB1920" s="7"/>
    </row>
    <row r="1921" spans="1:28" x14ac:dyDescent="0.2">
      <c r="A1921" s="7"/>
      <c r="B1921" s="7"/>
      <c r="C1921" s="7"/>
      <c r="D1921" s="7"/>
      <c r="E1921" s="7"/>
      <c r="F1921" s="7"/>
      <c r="G1921" s="7"/>
      <c r="H1921" s="7"/>
      <c r="I1921" s="7"/>
      <c r="J1921" s="7"/>
      <c r="K1921" s="7"/>
      <c r="L1921" s="7"/>
      <c r="M1921" s="7"/>
      <c r="N1921" s="7"/>
      <c r="O1921" s="7"/>
      <c r="P1921" s="7"/>
      <c r="Q1921" s="7"/>
      <c r="R1921" s="7"/>
      <c r="S1921" s="7"/>
      <c r="T1921" s="7"/>
      <c r="U1921" s="7"/>
      <c r="V1921" s="7"/>
      <c r="W1921" s="7"/>
      <c r="X1921" s="7"/>
      <c r="Y1921" s="7"/>
      <c r="Z1921" s="7"/>
      <c r="AA1921" s="7"/>
      <c r="AB1921" s="7"/>
    </row>
    <row r="1922" spans="1:28" x14ac:dyDescent="0.2">
      <c r="A1922" s="7"/>
      <c r="B1922" s="7"/>
      <c r="C1922" s="7"/>
      <c r="D1922" s="7"/>
      <c r="E1922" s="7"/>
      <c r="F1922" s="7"/>
      <c r="G1922" s="7"/>
      <c r="H1922" s="7"/>
      <c r="I1922" s="7"/>
      <c r="J1922" s="7"/>
      <c r="K1922" s="7"/>
      <c r="L1922" s="7"/>
      <c r="M1922" s="7"/>
      <c r="N1922" s="7"/>
      <c r="O1922" s="7"/>
      <c r="P1922" s="7"/>
      <c r="Q1922" s="7"/>
      <c r="R1922" s="7"/>
      <c r="S1922" s="7"/>
      <c r="T1922" s="7"/>
      <c r="U1922" s="7"/>
      <c r="V1922" s="7"/>
      <c r="W1922" s="7"/>
      <c r="X1922" s="7"/>
      <c r="Y1922" s="7"/>
      <c r="Z1922" s="7"/>
      <c r="AA1922" s="7"/>
      <c r="AB1922" s="7"/>
    </row>
    <row r="1923" spans="1:28" x14ac:dyDescent="0.2">
      <c r="A1923" s="7"/>
      <c r="B1923" s="7"/>
      <c r="C1923" s="7"/>
      <c r="D1923" s="7"/>
      <c r="E1923" s="7"/>
      <c r="F1923" s="7"/>
      <c r="G1923" s="7"/>
      <c r="H1923" s="7"/>
      <c r="I1923" s="7"/>
      <c r="J1923" s="7"/>
      <c r="K1923" s="7"/>
      <c r="L1923" s="7"/>
      <c r="M1923" s="7"/>
      <c r="N1923" s="7"/>
      <c r="O1923" s="7"/>
      <c r="P1923" s="7"/>
      <c r="Q1923" s="7"/>
      <c r="R1923" s="7"/>
      <c r="S1923" s="7"/>
      <c r="T1923" s="7"/>
      <c r="U1923" s="7"/>
      <c r="V1923" s="7"/>
      <c r="W1923" s="7"/>
      <c r="X1923" s="7"/>
      <c r="Y1923" s="7"/>
      <c r="Z1923" s="7"/>
      <c r="AA1923" s="7"/>
      <c r="AB1923" s="7"/>
    </row>
    <row r="1924" spans="1:28" x14ac:dyDescent="0.2">
      <c r="A1924" s="7"/>
      <c r="B1924" s="7"/>
      <c r="C1924" s="7"/>
      <c r="D1924" s="7"/>
      <c r="E1924" s="7"/>
      <c r="F1924" s="7"/>
      <c r="G1924" s="7"/>
      <c r="H1924" s="7"/>
      <c r="I1924" s="7"/>
      <c r="J1924" s="7"/>
      <c r="K1924" s="7"/>
      <c r="L1924" s="7"/>
      <c r="M1924" s="7"/>
      <c r="N1924" s="7"/>
      <c r="O1924" s="7"/>
      <c r="P1924" s="7"/>
      <c r="Q1924" s="7"/>
      <c r="R1924" s="7"/>
      <c r="S1924" s="7"/>
      <c r="T1924" s="7"/>
      <c r="U1924" s="7"/>
      <c r="V1924" s="7"/>
      <c r="W1924" s="7"/>
      <c r="X1924" s="7"/>
      <c r="Y1924" s="7"/>
      <c r="Z1924" s="7"/>
      <c r="AA1924" s="7"/>
      <c r="AB1924" s="7"/>
    </row>
    <row r="1925" spans="1:28" x14ac:dyDescent="0.2">
      <c r="A1925" s="7"/>
      <c r="B1925" s="7"/>
      <c r="C1925" s="7"/>
      <c r="D1925" s="7"/>
      <c r="E1925" s="7"/>
      <c r="F1925" s="7"/>
      <c r="G1925" s="7"/>
      <c r="H1925" s="7"/>
      <c r="I1925" s="7"/>
      <c r="J1925" s="7"/>
      <c r="K1925" s="7"/>
      <c r="L1925" s="7"/>
      <c r="M1925" s="7"/>
      <c r="N1925" s="7"/>
      <c r="O1925" s="7"/>
      <c r="P1925" s="7"/>
      <c r="Q1925" s="7"/>
      <c r="R1925" s="7"/>
      <c r="S1925" s="7"/>
      <c r="T1925" s="7"/>
      <c r="U1925" s="7"/>
      <c r="V1925" s="7"/>
      <c r="W1925" s="7"/>
      <c r="X1925" s="7"/>
      <c r="Y1925" s="7"/>
      <c r="Z1925" s="7"/>
      <c r="AA1925" s="7"/>
      <c r="AB1925" s="7"/>
    </row>
    <row r="1926" spans="1:28" x14ac:dyDescent="0.2">
      <c r="A1926" s="7"/>
      <c r="B1926" s="7"/>
      <c r="C1926" s="7"/>
      <c r="D1926" s="7"/>
      <c r="E1926" s="7"/>
      <c r="F1926" s="7"/>
      <c r="G1926" s="7"/>
      <c r="H1926" s="7"/>
      <c r="I1926" s="7"/>
      <c r="J1926" s="7"/>
      <c r="K1926" s="7"/>
      <c r="L1926" s="7"/>
      <c r="M1926" s="7"/>
      <c r="N1926" s="7"/>
      <c r="O1926" s="7"/>
      <c r="P1926" s="7"/>
      <c r="Q1926" s="7"/>
      <c r="R1926" s="7"/>
      <c r="S1926" s="7"/>
      <c r="T1926" s="7"/>
      <c r="U1926" s="7"/>
      <c r="V1926" s="7"/>
      <c r="W1926" s="7"/>
      <c r="X1926" s="7"/>
      <c r="Y1926" s="7"/>
      <c r="Z1926" s="7"/>
      <c r="AA1926" s="7"/>
      <c r="AB1926" s="7"/>
    </row>
    <row r="1927" spans="1:28" x14ac:dyDescent="0.2">
      <c r="A1927" s="7"/>
      <c r="B1927" s="7"/>
      <c r="C1927" s="7"/>
      <c r="D1927" s="7"/>
      <c r="E1927" s="7"/>
      <c r="F1927" s="7"/>
      <c r="G1927" s="7"/>
      <c r="H1927" s="7"/>
      <c r="I1927" s="7"/>
      <c r="J1927" s="7"/>
      <c r="K1927" s="7"/>
      <c r="L1927" s="7"/>
      <c r="M1927" s="7"/>
      <c r="N1927" s="7"/>
      <c r="O1927" s="7"/>
      <c r="P1927" s="7"/>
      <c r="Q1927" s="7"/>
      <c r="R1927" s="7"/>
      <c r="S1927" s="7"/>
      <c r="T1927" s="7"/>
      <c r="U1927" s="7"/>
      <c r="V1927" s="7"/>
      <c r="W1927" s="7"/>
      <c r="X1927" s="7"/>
      <c r="Y1927" s="7"/>
      <c r="Z1927" s="7"/>
      <c r="AA1927" s="7"/>
      <c r="AB1927" s="7"/>
    </row>
    <row r="1928" spans="1:28" x14ac:dyDescent="0.2">
      <c r="A1928" s="7"/>
      <c r="B1928" s="7"/>
      <c r="C1928" s="7"/>
      <c r="D1928" s="7"/>
      <c r="E1928" s="7"/>
      <c r="F1928" s="7"/>
      <c r="G1928" s="7"/>
      <c r="H1928" s="7"/>
      <c r="I1928" s="7"/>
      <c r="J1928" s="7"/>
      <c r="K1928" s="7"/>
      <c r="L1928" s="7"/>
      <c r="M1928" s="7"/>
      <c r="N1928" s="7"/>
      <c r="O1928" s="7"/>
      <c r="P1928" s="7"/>
      <c r="Q1928" s="7"/>
      <c r="R1928" s="7"/>
      <c r="S1928" s="7"/>
      <c r="T1928" s="7"/>
      <c r="U1928" s="7"/>
      <c r="V1928" s="7"/>
      <c r="W1928" s="7"/>
      <c r="X1928" s="7"/>
      <c r="Y1928" s="7"/>
      <c r="Z1928" s="7"/>
      <c r="AA1928" s="7"/>
      <c r="AB1928" s="7"/>
    </row>
    <row r="1929" spans="1:28" x14ac:dyDescent="0.2">
      <c r="A1929" s="7"/>
      <c r="B1929" s="7"/>
      <c r="C1929" s="7"/>
      <c r="D1929" s="7"/>
      <c r="E1929" s="7"/>
      <c r="F1929" s="7"/>
      <c r="G1929" s="7"/>
      <c r="H1929" s="7"/>
      <c r="I1929" s="7"/>
      <c r="J1929" s="7"/>
      <c r="K1929" s="7"/>
      <c r="L1929" s="7"/>
      <c r="M1929" s="7"/>
      <c r="N1929" s="7"/>
      <c r="O1929" s="7"/>
      <c r="P1929" s="7"/>
      <c r="Q1929" s="7"/>
      <c r="R1929" s="7"/>
      <c r="S1929" s="7"/>
      <c r="T1929" s="7"/>
      <c r="U1929" s="7"/>
      <c r="V1929" s="7"/>
      <c r="W1929" s="7"/>
      <c r="X1929" s="7"/>
      <c r="Y1929" s="7"/>
      <c r="Z1929" s="7"/>
      <c r="AA1929" s="7"/>
      <c r="AB1929" s="7"/>
    </row>
    <row r="1930" spans="1:28" x14ac:dyDescent="0.2">
      <c r="A1930" s="7"/>
      <c r="B1930" s="7"/>
      <c r="C1930" s="7"/>
      <c r="D1930" s="7"/>
      <c r="E1930" s="7"/>
      <c r="F1930" s="7"/>
      <c r="G1930" s="7"/>
      <c r="H1930" s="7"/>
      <c r="I1930" s="7"/>
      <c r="J1930" s="7"/>
      <c r="K1930" s="7"/>
      <c r="L1930" s="7"/>
      <c r="M1930" s="7"/>
      <c r="N1930" s="7"/>
      <c r="O1930" s="7"/>
      <c r="P1930" s="7"/>
      <c r="Q1930" s="7"/>
      <c r="R1930" s="7"/>
      <c r="S1930" s="7"/>
      <c r="T1930" s="7"/>
      <c r="U1930" s="7"/>
      <c r="V1930" s="7"/>
      <c r="W1930" s="7"/>
      <c r="X1930" s="7"/>
      <c r="Y1930" s="7"/>
      <c r="Z1930" s="7"/>
      <c r="AA1930" s="7"/>
      <c r="AB1930" s="7"/>
    </row>
    <row r="1931" spans="1:28" x14ac:dyDescent="0.2">
      <c r="A1931" s="7"/>
      <c r="B1931" s="7"/>
      <c r="C1931" s="7"/>
      <c r="D1931" s="7"/>
      <c r="E1931" s="7"/>
      <c r="F1931" s="7"/>
      <c r="G1931" s="7"/>
      <c r="H1931" s="7"/>
      <c r="I1931" s="7"/>
      <c r="J1931" s="7"/>
      <c r="K1931" s="7"/>
      <c r="L1931" s="7"/>
      <c r="M1931" s="7"/>
      <c r="N1931" s="7"/>
      <c r="O1931" s="7"/>
      <c r="P1931" s="7"/>
      <c r="Q1931" s="7"/>
      <c r="R1931" s="7"/>
      <c r="S1931" s="7"/>
      <c r="T1931" s="7"/>
      <c r="U1931" s="7"/>
      <c r="V1931" s="7"/>
      <c r="W1931" s="7"/>
      <c r="X1931" s="7"/>
      <c r="Y1931" s="7"/>
      <c r="Z1931" s="7"/>
      <c r="AA1931" s="7"/>
      <c r="AB1931" s="7"/>
    </row>
    <row r="1932" spans="1:28" x14ac:dyDescent="0.2">
      <c r="A1932" s="7"/>
      <c r="B1932" s="7"/>
      <c r="C1932" s="7"/>
      <c r="D1932" s="7"/>
      <c r="E1932" s="7"/>
      <c r="F1932" s="7"/>
      <c r="G1932" s="7"/>
      <c r="H1932" s="7"/>
      <c r="I1932" s="7"/>
      <c r="J1932" s="7"/>
      <c r="K1932" s="7"/>
      <c r="L1932" s="7"/>
      <c r="M1932" s="7"/>
      <c r="N1932" s="7"/>
      <c r="O1932" s="7"/>
      <c r="P1932" s="7"/>
      <c r="Q1932" s="7"/>
      <c r="R1932" s="7"/>
      <c r="S1932" s="7"/>
      <c r="T1932" s="7"/>
      <c r="U1932" s="7"/>
      <c r="V1932" s="7"/>
      <c r="W1932" s="7"/>
      <c r="X1932" s="7"/>
      <c r="Y1932" s="7"/>
      <c r="Z1932" s="7"/>
      <c r="AA1932" s="7"/>
      <c r="AB1932" s="7"/>
    </row>
    <row r="1933" spans="1:28" x14ac:dyDescent="0.2">
      <c r="A1933" s="7"/>
      <c r="B1933" s="7"/>
      <c r="C1933" s="7"/>
      <c r="D1933" s="7"/>
      <c r="E1933" s="7"/>
      <c r="F1933" s="7"/>
      <c r="G1933" s="7"/>
      <c r="H1933" s="7"/>
      <c r="I1933" s="7"/>
      <c r="J1933" s="7"/>
      <c r="K1933" s="7"/>
      <c r="L1933" s="7"/>
      <c r="M1933" s="7"/>
      <c r="N1933" s="7"/>
      <c r="O1933" s="7"/>
      <c r="P1933" s="7"/>
      <c r="Q1933" s="7"/>
      <c r="R1933" s="7"/>
      <c r="S1933" s="7"/>
      <c r="T1933" s="7"/>
      <c r="U1933" s="7"/>
      <c r="V1933" s="7"/>
      <c r="W1933" s="7"/>
      <c r="X1933" s="7"/>
      <c r="Y1933" s="7"/>
      <c r="Z1933" s="7"/>
      <c r="AA1933" s="7"/>
      <c r="AB1933" s="7"/>
    </row>
    <row r="1934" spans="1:28" x14ac:dyDescent="0.2">
      <c r="A1934" s="7"/>
      <c r="B1934" s="7"/>
      <c r="C1934" s="7"/>
      <c r="D1934" s="7"/>
      <c r="E1934" s="7"/>
      <c r="F1934" s="7"/>
      <c r="G1934" s="7"/>
      <c r="H1934" s="7"/>
      <c r="I1934" s="7"/>
      <c r="J1934" s="7"/>
      <c r="K1934" s="7"/>
      <c r="L1934" s="7"/>
      <c r="M1934" s="7"/>
      <c r="N1934" s="7"/>
      <c r="O1934" s="7"/>
      <c r="P1934" s="7"/>
      <c r="Q1934" s="7"/>
      <c r="R1934" s="7"/>
      <c r="S1934" s="7"/>
      <c r="T1934" s="7"/>
      <c r="U1934" s="7"/>
      <c r="V1934" s="7"/>
      <c r="W1934" s="7"/>
      <c r="X1934" s="7"/>
      <c r="Y1934" s="7"/>
      <c r="Z1934" s="7"/>
      <c r="AA1934" s="7"/>
      <c r="AB1934" s="7"/>
    </row>
    <row r="1935" spans="1:28" x14ac:dyDescent="0.2">
      <c r="A1935" s="7"/>
      <c r="B1935" s="7"/>
      <c r="C1935" s="7"/>
      <c r="D1935" s="7"/>
      <c r="E1935" s="7"/>
      <c r="F1935" s="7"/>
      <c r="G1935" s="7"/>
      <c r="H1935" s="7"/>
      <c r="I1935" s="7"/>
      <c r="J1935" s="7"/>
      <c r="K1935" s="7"/>
      <c r="L1935" s="7"/>
      <c r="M1935" s="7"/>
      <c r="N1935" s="7"/>
      <c r="O1935" s="7"/>
      <c r="P1935" s="7"/>
      <c r="Q1935" s="7"/>
      <c r="R1935" s="7"/>
      <c r="S1935" s="7"/>
      <c r="T1935" s="7"/>
      <c r="U1935" s="7"/>
      <c r="V1935" s="7"/>
      <c r="W1935" s="7"/>
      <c r="X1935" s="7"/>
      <c r="Y1935" s="7"/>
      <c r="Z1935" s="7"/>
      <c r="AA1935" s="7"/>
      <c r="AB1935" s="7"/>
    </row>
    <row r="1936" spans="1:28" x14ac:dyDescent="0.2">
      <c r="A1936" s="7"/>
      <c r="B1936" s="7"/>
      <c r="C1936" s="7"/>
      <c r="D1936" s="7"/>
      <c r="E1936" s="7"/>
      <c r="F1936" s="7"/>
      <c r="G1936" s="7"/>
      <c r="H1936" s="7"/>
      <c r="I1936" s="7"/>
      <c r="J1936" s="7"/>
      <c r="K1936" s="7"/>
      <c r="L1936" s="7"/>
      <c r="M1936" s="7"/>
      <c r="N1936" s="7"/>
      <c r="O1936" s="7"/>
      <c r="P1936" s="7"/>
      <c r="Q1936" s="7"/>
      <c r="R1936" s="7"/>
      <c r="S1936" s="7"/>
      <c r="T1936" s="7"/>
      <c r="U1936" s="7"/>
      <c r="V1936" s="7"/>
      <c r="W1936" s="7"/>
      <c r="X1936" s="7"/>
      <c r="Y1936" s="7"/>
      <c r="Z1936" s="7"/>
      <c r="AA1936" s="7"/>
      <c r="AB1936" s="7"/>
    </row>
    <row r="1937" spans="1:28" x14ac:dyDescent="0.2">
      <c r="A1937" s="7"/>
      <c r="B1937" s="7"/>
      <c r="C1937" s="7"/>
      <c r="D1937" s="7"/>
      <c r="E1937" s="7"/>
      <c r="F1937" s="7"/>
      <c r="G1937" s="7"/>
      <c r="H1937" s="7"/>
      <c r="I1937" s="7"/>
      <c r="J1937" s="7"/>
      <c r="K1937" s="7"/>
      <c r="L1937" s="7"/>
      <c r="M1937" s="7"/>
      <c r="N1937" s="7"/>
      <c r="O1937" s="7"/>
      <c r="P1937" s="7"/>
      <c r="Q1937" s="7"/>
      <c r="R1937" s="7"/>
      <c r="S1937" s="7"/>
      <c r="T1937" s="7"/>
      <c r="U1937" s="7"/>
      <c r="V1937" s="7"/>
      <c r="W1937" s="7"/>
      <c r="X1937" s="7"/>
      <c r="Y1937" s="7"/>
      <c r="Z1937" s="7"/>
      <c r="AA1937" s="7"/>
      <c r="AB1937" s="7"/>
    </row>
    <row r="1938" spans="1:28" x14ac:dyDescent="0.2">
      <c r="A1938" s="7"/>
      <c r="B1938" s="7"/>
      <c r="C1938" s="7"/>
      <c r="D1938" s="7"/>
      <c r="E1938" s="7"/>
      <c r="F1938" s="7"/>
      <c r="G1938" s="7"/>
      <c r="H1938" s="7"/>
      <c r="I1938" s="7"/>
      <c r="J1938" s="7"/>
      <c r="K1938" s="7"/>
      <c r="L1938" s="7"/>
      <c r="M1938" s="7"/>
      <c r="N1938" s="7"/>
      <c r="O1938" s="7"/>
      <c r="P1938" s="7"/>
      <c r="Q1938" s="7"/>
      <c r="R1938" s="7"/>
      <c r="S1938" s="7"/>
      <c r="T1938" s="7"/>
      <c r="U1938" s="7"/>
      <c r="V1938" s="7"/>
      <c r="W1938" s="7"/>
      <c r="X1938" s="7"/>
      <c r="Y1938" s="7"/>
      <c r="Z1938" s="7"/>
      <c r="AA1938" s="7"/>
      <c r="AB1938" s="7"/>
    </row>
    <row r="1939" spans="1:28" x14ac:dyDescent="0.2">
      <c r="A1939" s="7"/>
      <c r="B1939" s="7"/>
      <c r="C1939" s="7"/>
      <c r="D1939" s="7"/>
      <c r="E1939" s="7"/>
      <c r="F1939" s="7"/>
      <c r="G1939" s="7"/>
      <c r="H1939" s="7"/>
      <c r="I1939" s="7"/>
      <c r="J1939" s="7"/>
      <c r="K1939" s="7"/>
      <c r="L1939" s="7"/>
      <c r="M1939" s="7"/>
      <c r="N1939" s="7"/>
      <c r="O1939" s="7"/>
      <c r="P1939" s="7"/>
      <c r="Q1939" s="7"/>
      <c r="R1939" s="7"/>
      <c r="S1939" s="7"/>
      <c r="T1939" s="7"/>
      <c r="U1939" s="7"/>
      <c r="V1939" s="7"/>
      <c r="W1939" s="7"/>
      <c r="X1939" s="7"/>
      <c r="Y1939" s="7"/>
      <c r="Z1939" s="7"/>
      <c r="AA1939" s="7"/>
      <c r="AB1939" s="7"/>
    </row>
    <row r="1940" spans="1:28" x14ac:dyDescent="0.2">
      <c r="A1940" s="7"/>
      <c r="B1940" s="7"/>
      <c r="C1940" s="7"/>
      <c r="D1940" s="7"/>
      <c r="E1940" s="7"/>
      <c r="F1940" s="7"/>
      <c r="G1940" s="7"/>
      <c r="H1940" s="7"/>
      <c r="I1940" s="7"/>
      <c r="J1940" s="7"/>
      <c r="K1940" s="7"/>
      <c r="L1940" s="7"/>
      <c r="M1940" s="7"/>
      <c r="N1940" s="7"/>
      <c r="O1940" s="7"/>
      <c r="P1940" s="7"/>
      <c r="Q1940" s="7"/>
      <c r="R1940" s="7"/>
      <c r="S1940" s="7"/>
      <c r="T1940" s="7"/>
      <c r="U1940" s="7"/>
      <c r="V1940" s="7"/>
      <c r="W1940" s="7"/>
      <c r="X1940" s="7"/>
      <c r="Y1940" s="7"/>
      <c r="Z1940" s="7"/>
      <c r="AA1940" s="7"/>
      <c r="AB1940" s="7"/>
    </row>
    <row r="1941" spans="1:28" x14ac:dyDescent="0.2">
      <c r="A1941" s="7"/>
      <c r="B1941" s="7"/>
      <c r="C1941" s="7"/>
      <c r="D1941" s="7"/>
      <c r="E1941" s="7"/>
      <c r="F1941" s="7"/>
      <c r="G1941" s="7"/>
      <c r="H1941" s="7"/>
      <c r="I1941" s="7"/>
      <c r="J1941" s="7"/>
      <c r="K1941" s="7"/>
      <c r="L1941" s="7"/>
      <c r="M1941" s="7"/>
      <c r="N1941" s="7"/>
      <c r="O1941" s="7"/>
      <c r="P1941" s="7"/>
      <c r="Q1941" s="7"/>
      <c r="R1941" s="7"/>
      <c r="S1941" s="7"/>
      <c r="T1941" s="7"/>
      <c r="U1941" s="7"/>
      <c r="V1941" s="7"/>
      <c r="W1941" s="7"/>
      <c r="X1941" s="7"/>
      <c r="Y1941" s="7"/>
      <c r="Z1941" s="7"/>
      <c r="AA1941" s="7"/>
      <c r="AB1941" s="7"/>
    </row>
    <row r="1942" spans="1:28" x14ac:dyDescent="0.2">
      <c r="A1942" s="7"/>
      <c r="B1942" s="7"/>
      <c r="C1942" s="7"/>
      <c r="D1942" s="7"/>
      <c r="E1942" s="7"/>
      <c r="F1942" s="7"/>
      <c r="G1942" s="7"/>
      <c r="H1942" s="7"/>
      <c r="I1942" s="7"/>
      <c r="J1942" s="7"/>
      <c r="K1942" s="7"/>
      <c r="L1942" s="7"/>
      <c r="M1942" s="7"/>
      <c r="N1942" s="7"/>
      <c r="O1942" s="7"/>
      <c r="P1942" s="7"/>
      <c r="Q1942" s="7"/>
      <c r="R1942" s="7"/>
      <c r="S1942" s="7"/>
      <c r="T1942" s="7"/>
      <c r="U1942" s="7"/>
      <c r="V1942" s="7"/>
      <c r="W1942" s="7"/>
      <c r="X1942" s="7"/>
      <c r="Y1942" s="7"/>
      <c r="Z1942" s="7"/>
      <c r="AA1942" s="7"/>
      <c r="AB1942" s="7"/>
    </row>
    <row r="1943" spans="1:28" x14ac:dyDescent="0.2">
      <c r="A1943" s="7"/>
      <c r="B1943" s="7"/>
      <c r="C1943" s="7"/>
      <c r="D1943" s="7"/>
      <c r="E1943" s="7"/>
      <c r="F1943" s="7"/>
      <c r="G1943" s="7"/>
      <c r="H1943" s="7"/>
      <c r="I1943" s="7"/>
      <c r="J1943" s="7"/>
      <c r="K1943" s="7"/>
      <c r="L1943" s="7"/>
      <c r="M1943" s="7"/>
      <c r="N1943" s="7"/>
      <c r="O1943" s="7"/>
      <c r="P1943" s="7"/>
      <c r="Q1943" s="7"/>
      <c r="R1943" s="7"/>
      <c r="S1943" s="7"/>
      <c r="T1943" s="7"/>
      <c r="U1943" s="7"/>
      <c r="V1943" s="7"/>
      <c r="W1943" s="7"/>
      <c r="X1943" s="7"/>
      <c r="Y1943" s="7"/>
      <c r="Z1943" s="7"/>
      <c r="AA1943" s="7"/>
      <c r="AB1943" s="7"/>
    </row>
    <row r="1944" spans="1:28" x14ac:dyDescent="0.2">
      <c r="A1944" s="7"/>
      <c r="B1944" s="7"/>
      <c r="C1944" s="7"/>
      <c r="D1944" s="7"/>
      <c r="E1944" s="7"/>
      <c r="F1944" s="7"/>
      <c r="G1944" s="7"/>
      <c r="H1944" s="7"/>
      <c r="I1944" s="7"/>
      <c r="J1944" s="7"/>
      <c r="K1944" s="7"/>
      <c r="L1944" s="7"/>
      <c r="M1944" s="7"/>
      <c r="N1944" s="7"/>
      <c r="O1944" s="7"/>
      <c r="P1944" s="7"/>
      <c r="Q1944" s="7"/>
      <c r="R1944" s="7"/>
      <c r="S1944" s="7"/>
      <c r="T1944" s="7"/>
      <c r="U1944" s="7"/>
      <c r="V1944" s="7"/>
      <c r="W1944" s="7"/>
      <c r="X1944" s="7"/>
      <c r="Y1944" s="7"/>
      <c r="Z1944" s="7"/>
      <c r="AA1944" s="7"/>
      <c r="AB1944" s="7"/>
    </row>
    <row r="1945" spans="1:28" x14ac:dyDescent="0.2">
      <c r="A1945" s="7"/>
      <c r="B1945" s="7"/>
      <c r="C1945" s="7"/>
      <c r="D1945" s="7"/>
      <c r="E1945" s="7"/>
      <c r="F1945" s="7"/>
      <c r="G1945" s="7"/>
      <c r="H1945" s="7"/>
      <c r="I1945" s="7"/>
      <c r="J1945" s="7"/>
      <c r="K1945" s="7"/>
      <c r="L1945" s="7"/>
      <c r="M1945" s="7"/>
      <c r="N1945" s="7"/>
      <c r="O1945" s="7"/>
      <c r="P1945" s="7"/>
      <c r="Q1945" s="7"/>
      <c r="R1945" s="7"/>
      <c r="S1945" s="7"/>
      <c r="T1945" s="7"/>
      <c r="U1945" s="7"/>
      <c r="V1945" s="7"/>
      <c r="W1945" s="7"/>
      <c r="X1945" s="7"/>
      <c r="Y1945" s="7"/>
      <c r="Z1945" s="7"/>
      <c r="AA1945" s="7"/>
      <c r="AB1945" s="7"/>
    </row>
    <row r="1946" spans="1:28" x14ac:dyDescent="0.2">
      <c r="A1946" s="7"/>
      <c r="B1946" s="7"/>
      <c r="C1946" s="7"/>
      <c r="D1946" s="7"/>
      <c r="E1946" s="7"/>
      <c r="F1946" s="7"/>
      <c r="G1946" s="7"/>
      <c r="H1946" s="7"/>
      <c r="I1946" s="7"/>
      <c r="J1946" s="7"/>
      <c r="K1946" s="7"/>
      <c r="L1946" s="7"/>
      <c r="M1946" s="7"/>
      <c r="N1946" s="7"/>
      <c r="O1946" s="7"/>
      <c r="P1946" s="7"/>
      <c r="Q1946" s="7"/>
      <c r="R1946" s="7"/>
      <c r="S1946" s="7"/>
      <c r="T1946" s="7"/>
      <c r="U1946" s="7"/>
      <c r="V1946" s="7"/>
      <c r="W1946" s="7"/>
      <c r="X1946" s="7"/>
      <c r="Y1946" s="7"/>
      <c r="Z1946" s="7"/>
      <c r="AA1946" s="7"/>
      <c r="AB1946" s="7"/>
    </row>
    <row r="1947" spans="1:28" x14ac:dyDescent="0.2">
      <c r="A1947" s="7"/>
      <c r="B1947" s="7"/>
      <c r="C1947" s="7"/>
      <c r="D1947" s="7"/>
      <c r="E1947" s="7"/>
      <c r="F1947" s="7"/>
      <c r="G1947" s="7"/>
      <c r="H1947" s="7"/>
      <c r="I1947" s="7"/>
      <c r="J1947" s="7"/>
      <c r="K1947" s="7"/>
      <c r="L1947" s="7"/>
      <c r="M1947" s="7"/>
      <c r="N1947" s="7"/>
      <c r="O1947" s="7"/>
      <c r="P1947" s="7"/>
      <c r="Q1947" s="7"/>
      <c r="R1947" s="7"/>
      <c r="S1947" s="7"/>
      <c r="T1947" s="7"/>
      <c r="U1947" s="7"/>
      <c r="V1947" s="7"/>
      <c r="W1947" s="7"/>
      <c r="X1947" s="7"/>
      <c r="Y1947" s="7"/>
      <c r="Z1947" s="7"/>
      <c r="AA1947" s="7"/>
      <c r="AB1947" s="7"/>
    </row>
    <row r="1948" spans="1:28" x14ac:dyDescent="0.2">
      <c r="A1948" s="7"/>
      <c r="B1948" s="7"/>
      <c r="C1948" s="7"/>
      <c r="D1948" s="7"/>
      <c r="E1948" s="7"/>
      <c r="F1948" s="7"/>
      <c r="G1948" s="7"/>
      <c r="H1948" s="7"/>
      <c r="I1948" s="7"/>
      <c r="J1948" s="7"/>
      <c r="K1948" s="7"/>
      <c r="L1948" s="7"/>
      <c r="M1948" s="7"/>
      <c r="N1948" s="7"/>
      <c r="O1948" s="7"/>
      <c r="P1948" s="7"/>
      <c r="Q1948" s="7"/>
      <c r="R1948" s="7"/>
      <c r="S1948" s="7"/>
      <c r="T1948" s="7"/>
      <c r="U1948" s="7"/>
      <c r="V1948" s="7"/>
      <c r="W1948" s="7"/>
      <c r="X1948" s="7"/>
      <c r="Y1948" s="7"/>
      <c r="Z1948" s="7"/>
      <c r="AA1948" s="7"/>
      <c r="AB1948" s="7"/>
    </row>
    <row r="1949" spans="1:28" x14ac:dyDescent="0.2">
      <c r="A1949" s="7"/>
      <c r="B1949" s="7"/>
      <c r="C1949" s="7"/>
      <c r="D1949" s="7"/>
      <c r="E1949" s="7"/>
      <c r="F1949" s="7"/>
      <c r="G1949" s="7"/>
      <c r="H1949" s="7"/>
      <c r="I1949" s="7"/>
      <c r="J1949" s="7"/>
      <c r="K1949" s="7"/>
      <c r="L1949" s="7"/>
      <c r="M1949" s="7"/>
      <c r="N1949" s="7"/>
      <c r="O1949" s="7"/>
      <c r="P1949" s="7"/>
      <c r="Q1949" s="7"/>
      <c r="R1949" s="7"/>
      <c r="S1949" s="7"/>
      <c r="T1949" s="7"/>
      <c r="U1949" s="7"/>
      <c r="V1949" s="7"/>
      <c r="W1949" s="7"/>
      <c r="X1949" s="7"/>
      <c r="Y1949" s="7"/>
      <c r="Z1949" s="7"/>
      <c r="AA1949" s="7"/>
      <c r="AB1949" s="7"/>
    </row>
    <row r="1950" spans="1:28" x14ac:dyDescent="0.2">
      <c r="A1950" s="7"/>
      <c r="B1950" s="7"/>
      <c r="C1950" s="7"/>
      <c r="D1950" s="7"/>
      <c r="E1950" s="7"/>
      <c r="F1950" s="7"/>
      <c r="G1950" s="7"/>
      <c r="H1950" s="7"/>
      <c r="I1950" s="7"/>
      <c r="J1950" s="7"/>
      <c r="K1950" s="7"/>
      <c r="L1950" s="7"/>
      <c r="M1950" s="7"/>
      <c r="N1950" s="7"/>
      <c r="O1950" s="7"/>
      <c r="P1950" s="7"/>
      <c r="Q1950" s="7"/>
      <c r="R1950" s="7"/>
      <c r="S1950" s="7"/>
      <c r="T1950" s="7"/>
      <c r="U1950" s="7"/>
      <c r="V1950" s="7"/>
      <c r="W1950" s="7"/>
      <c r="X1950" s="7"/>
      <c r="Y1950" s="7"/>
      <c r="Z1950" s="7"/>
      <c r="AA1950" s="7"/>
      <c r="AB1950" s="7"/>
    </row>
    <row r="1951" spans="1:28" x14ac:dyDescent="0.2">
      <c r="A1951" s="7"/>
      <c r="B1951" s="7"/>
      <c r="C1951" s="7"/>
      <c r="D1951" s="7"/>
      <c r="E1951" s="7"/>
      <c r="F1951" s="7"/>
      <c r="G1951" s="7"/>
      <c r="H1951" s="7"/>
      <c r="I1951" s="7"/>
      <c r="J1951" s="7"/>
      <c r="K1951" s="7"/>
      <c r="L1951" s="7"/>
      <c r="M1951" s="7"/>
      <c r="N1951" s="7"/>
      <c r="O1951" s="7"/>
      <c r="P1951" s="7"/>
      <c r="Q1951" s="7"/>
      <c r="R1951" s="7"/>
      <c r="S1951" s="7"/>
      <c r="T1951" s="7"/>
      <c r="U1951" s="7"/>
      <c r="V1951" s="7"/>
      <c r="W1951" s="7"/>
      <c r="X1951" s="7"/>
      <c r="Y1951" s="7"/>
      <c r="Z1951" s="7"/>
      <c r="AA1951" s="7"/>
      <c r="AB1951" s="7"/>
    </row>
    <row r="1952" spans="1:28" x14ac:dyDescent="0.2">
      <c r="A1952" s="7"/>
      <c r="B1952" s="7"/>
      <c r="C1952" s="7"/>
      <c r="D1952" s="7"/>
      <c r="E1952" s="7"/>
      <c r="F1952" s="7"/>
      <c r="G1952" s="7"/>
      <c r="H1952" s="7"/>
      <c r="I1952" s="7"/>
      <c r="J1952" s="7"/>
      <c r="K1952" s="7"/>
      <c r="L1952" s="7"/>
      <c r="M1952" s="7"/>
      <c r="N1952" s="7"/>
      <c r="O1952" s="7"/>
      <c r="P1952" s="7"/>
      <c r="Q1952" s="7"/>
      <c r="R1952" s="7"/>
      <c r="S1952" s="7"/>
      <c r="T1952" s="7"/>
      <c r="U1952" s="7"/>
      <c r="V1952" s="7"/>
      <c r="W1952" s="7"/>
      <c r="X1952" s="7"/>
      <c r="Y1952" s="7"/>
      <c r="Z1952" s="7"/>
      <c r="AA1952" s="7"/>
      <c r="AB1952" s="7"/>
    </row>
    <row r="1953" spans="1:28" x14ac:dyDescent="0.2">
      <c r="A1953" s="7"/>
      <c r="B1953" s="7"/>
      <c r="C1953" s="7"/>
      <c r="D1953" s="7"/>
      <c r="E1953" s="7"/>
      <c r="F1953" s="7"/>
      <c r="G1953" s="7"/>
      <c r="H1953" s="7"/>
      <c r="I1953" s="7"/>
      <c r="J1953" s="7"/>
      <c r="K1953" s="7"/>
      <c r="L1953" s="7"/>
      <c r="M1953" s="7"/>
      <c r="N1953" s="7"/>
      <c r="O1953" s="7"/>
      <c r="P1953" s="7"/>
      <c r="Q1953" s="7"/>
      <c r="R1953" s="7"/>
      <c r="S1953" s="7"/>
      <c r="T1953" s="7"/>
      <c r="U1953" s="7"/>
      <c r="V1953" s="7"/>
      <c r="W1953" s="7"/>
      <c r="X1953" s="7"/>
      <c r="Y1953" s="7"/>
      <c r="Z1953" s="7"/>
      <c r="AA1953" s="7"/>
      <c r="AB1953" s="7"/>
    </row>
    <row r="1954" spans="1:28" x14ac:dyDescent="0.2">
      <c r="A1954" s="7"/>
      <c r="B1954" s="7"/>
      <c r="C1954" s="7"/>
      <c r="D1954" s="7"/>
      <c r="E1954" s="7"/>
      <c r="F1954" s="7"/>
      <c r="G1954" s="7"/>
      <c r="H1954" s="7"/>
      <c r="I1954" s="7"/>
      <c r="J1954" s="7"/>
      <c r="K1954" s="7"/>
      <c r="L1954" s="7"/>
      <c r="M1954" s="7"/>
      <c r="N1954" s="7"/>
      <c r="O1954" s="7"/>
      <c r="P1954" s="7"/>
      <c r="Q1954" s="7"/>
      <c r="R1954" s="7"/>
      <c r="S1954" s="7"/>
      <c r="T1954" s="7"/>
      <c r="U1954" s="7"/>
      <c r="V1954" s="7"/>
      <c r="W1954" s="7"/>
      <c r="X1954" s="7"/>
      <c r="Y1954" s="7"/>
      <c r="Z1954" s="7"/>
      <c r="AA1954" s="7"/>
      <c r="AB1954" s="7"/>
    </row>
    <row r="1955" spans="1:28" x14ac:dyDescent="0.2">
      <c r="A1955" s="7"/>
      <c r="B1955" s="7"/>
      <c r="C1955" s="7"/>
      <c r="D1955" s="7"/>
      <c r="E1955" s="7"/>
      <c r="F1955" s="7"/>
      <c r="G1955" s="7"/>
      <c r="H1955" s="7"/>
      <c r="I1955" s="7"/>
      <c r="J1955" s="7"/>
      <c r="K1955" s="7"/>
      <c r="L1955" s="7"/>
      <c r="M1955" s="7"/>
      <c r="N1955" s="7"/>
      <c r="O1955" s="7"/>
      <c r="P1955" s="7"/>
      <c r="Q1955" s="7"/>
      <c r="R1955" s="7"/>
      <c r="S1955" s="7"/>
      <c r="T1955" s="7"/>
      <c r="U1955" s="7"/>
      <c r="V1955" s="7"/>
      <c r="W1955" s="7"/>
      <c r="X1955" s="7"/>
      <c r="Y1955" s="7"/>
      <c r="Z1955" s="7"/>
      <c r="AA1955" s="7"/>
      <c r="AB1955" s="7"/>
    </row>
    <row r="1956" spans="1:28" x14ac:dyDescent="0.2">
      <c r="A1956" s="7"/>
      <c r="B1956" s="7"/>
      <c r="C1956" s="7"/>
      <c r="D1956" s="7"/>
      <c r="E1956" s="7"/>
      <c r="F1956" s="7"/>
      <c r="G1956" s="7"/>
      <c r="H1956" s="7"/>
      <c r="I1956" s="7"/>
      <c r="J1956" s="7"/>
      <c r="K1956" s="7"/>
      <c r="L1956" s="7"/>
      <c r="M1956" s="7"/>
      <c r="N1956" s="7"/>
      <c r="O1956" s="7"/>
      <c r="P1956" s="7"/>
      <c r="Q1956" s="7"/>
      <c r="R1956" s="7"/>
      <c r="S1956" s="7"/>
      <c r="T1956" s="7"/>
      <c r="U1956" s="7"/>
      <c r="V1956" s="7"/>
      <c r="W1956" s="7"/>
      <c r="X1956" s="7"/>
      <c r="Y1956" s="7"/>
      <c r="Z1956" s="7"/>
      <c r="AA1956" s="7"/>
      <c r="AB1956" s="7"/>
    </row>
    <row r="1957" spans="1:28" x14ac:dyDescent="0.2">
      <c r="A1957" s="7"/>
      <c r="B1957" s="7"/>
      <c r="C1957" s="7"/>
      <c r="D1957" s="7"/>
      <c r="E1957" s="7"/>
      <c r="F1957" s="7"/>
      <c r="G1957" s="7"/>
      <c r="H1957" s="7"/>
      <c r="I1957" s="7"/>
      <c r="J1957" s="7"/>
      <c r="K1957" s="7"/>
      <c r="L1957" s="7"/>
      <c r="M1957" s="7"/>
      <c r="N1957" s="7"/>
      <c r="O1957" s="7"/>
      <c r="P1957" s="7"/>
      <c r="Q1957" s="7"/>
      <c r="R1957" s="7"/>
      <c r="S1957" s="7"/>
      <c r="T1957" s="7"/>
      <c r="U1957" s="7"/>
      <c r="V1957" s="7"/>
      <c r="W1957" s="7"/>
      <c r="X1957" s="7"/>
      <c r="Y1957" s="7"/>
      <c r="Z1957" s="7"/>
      <c r="AA1957" s="7"/>
      <c r="AB1957" s="7"/>
    </row>
    <row r="1958" spans="1:28" x14ac:dyDescent="0.2">
      <c r="A1958" s="7"/>
      <c r="B1958" s="7"/>
      <c r="C1958" s="7"/>
      <c r="D1958" s="7"/>
      <c r="E1958" s="7"/>
      <c r="F1958" s="7"/>
      <c r="G1958" s="7"/>
      <c r="H1958" s="7"/>
      <c r="I1958" s="7"/>
      <c r="J1958" s="7"/>
      <c r="K1958" s="7"/>
      <c r="L1958" s="7"/>
      <c r="M1958" s="7"/>
      <c r="N1958" s="7"/>
      <c r="O1958" s="7"/>
      <c r="P1958" s="7"/>
      <c r="Q1958" s="7"/>
      <c r="R1958" s="7"/>
      <c r="S1958" s="7"/>
      <c r="T1958" s="7"/>
      <c r="U1958" s="7"/>
      <c r="V1958" s="7"/>
      <c r="W1958" s="7"/>
      <c r="X1958" s="7"/>
      <c r="Y1958" s="7"/>
      <c r="Z1958" s="7"/>
      <c r="AA1958" s="7"/>
      <c r="AB1958" s="7"/>
    </row>
    <row r="1959" spans="1:28" x14ac:dyDescent="0.2">
      <c r="A1959" s="7"/>
      <c r="B1959" s="7"/>
      <c r="C1959" s="7"/>
      <c r="D1959" s="7"/>
      <c r="E1959" s="7"/>
      <c r="F1959" s="7"/>
      <c r="G1959" s="7"/>
      <c r="H1959" s="7"/>
      <c r="I1959" s="7"/>
      <c r="J1959" s="7"/>
      <c r="K1959" s="7"/>
      <c r="L1959" s="7"/>
      <c r="M1959" s="7"/>
      <c r="N1959" s="7"/>
      <c r="O1959" s="7"/>
      <c r="P1959" s="7"/>
      <c r="Q1959" s="7"/>
      <c r="R1959" s="7"/>
      <c r="S1959" s="7"/>
      <c r="T1959" s="7"/>
      <c r="U1959" s="7"/>
      <c r="V1959" s="7"/>
      <c r="W1959" s="7"/>
      <c r="X1959" s="7"/>
      <c r="Y1959" s="7"/>
      <c r="Z1959" s="7"/>
      <c r="AA1959" s="7"/>
      <c r="AB1959" s="7"/>
    </row>
    <row r="1960" spans="1:28" x14ac:dyDescent="0.2">
      <c r="A1960" s="7"/>
      <c r="B1960" s="7"/>
      <c r="C1960" s="7"/>
      <c r="D1960" s="7"/>
      <c r="E1960" s="7"/>
      <c r="F1960" s="7"/>
      <c r="G1960" s="7"/>
      <c r="H1960" s="7"/>
      <c r="I1960" s="7"/>
      <c r="J1960" s="7"/>
      <c r="K1960" s="7"/>
      <c r="L1960" s="7"/>
      <c r="M1960" s="7"/>
      <c r="N1960" s="7"/>
      <c r="O1960" s="7"/>
      <c r="P1960" s="7"/>
      <c r="Q1960" s="7"/>
      <c r="R1960" s="7"/>
      <c r="S1960" s="7"/>
      <c r="T1960" s="7"/>
      <c r="U1960" s="7"/>
      <c r="V1960" s="7"/>
      <c r="W1960" s="7"/>
      <c r="X1960" s="7"/>
      <c r="Y1960" s="7"/>
      <c r="Z1960" s="7"/>
      <c r="AA1960" s="7"/>
      <c r="AB1960" s="7"/>
    </row>
    <row r="1961" spans="1:28" x14ac:dyDescent="0.2">
      <c r="A1961" s="7"/>
      <c r="B1961" s="7"/>
      <c r="C1961" s="7"/>
      <c r="D1961" s="7"/>
      <c r="E1961" s="7"/>
      <c r="F1961" s="7"/>
      <c r="G1961" s="7"/>
      <c r="H1961" s="7"/>
      <c r="I1961" s="7"/>
      <c r="J1961" s="7"/>
      <c r="K1961" s="7"/>
      <c r="L1961" s="7"/>
      <c r="M1961" s="7"/>
      <c r="N1961" s="7"/>
      <c r="O1961" s="7"/>
      <c r="P1961" s="7"/>
      <c r="Q1961" s="7"/>
      <c r="R1961" s="7"/>
      <c r="S1961" s="7"/>
      <c r="T1961" s="7"/>
      <c r="U1961" s="7"/>
      <c r="V1961" s="7"/>
      <c r="W1961" s="7"/>
      <c r="X1961" s="7"/>
      <c r="Y1961" s="7"/>
      <c r="Z1961" s="7"/>
      <c r="AA1961" s="7"/>
      <c r="AB1961" s="7"/>
    </row>
    <row r="1962" spans="1:28" x14ac:dyDescent="0.2">
      <c r="A1962" s="7"/>
      <c r="B1962" s="7"/>
      <c r="C1962" s="7"/>
      <c r="D1962" s="7"/>
      <c r="E1962" s="7"/>
      <c r="F1962" s="7"/>
      <c r="G1962" s="7"/>
      <c r="H1962" s="7"/>
      <c r="I1962" s="7"/>
      <c r="J1962" s="7"/>
      <c r="K1962" s="7"/>
      <c r="L1962" s="7"/>
      <c r="M1962" s="7"/>
      <c r="N1962" s="7"/>
      <c r="O1962" s="7"/>
      <c r="P1962" s="7"/>
      <c r="Q1962" s="7"/>
      <c r="R1962" s="7"/>
      <c r="S1962" s="7"/>
      <c r="T1962" s="7"/>
      <c r="U1962" s="7"/>
      <c r="V1962" s="7"/>
      <c r="W1962" s="7"/>
      <c r="X1962" s="7"/>
      <c r="Y1962" s="7"/>
      <c r="Z1962" s="7"/>
      <c r="AA1962" s="7"/>
      <c r="AB1962" s="7"/>
    </row>
    <row r="1963" spans="1:28" x14ac:dyDescent="0.2">
      <c r="A1963" s="7"/>
      <c r="B1963" s="7"/>
      <c r="C1963" s="7"/>
      <c r="D1963" s="7"/>
      <c r="E1963" s="7"/>
      <c r="F1963" s="7"/>
      <c r="G1963" s="7"/>
      <c r="H1963" s="7"/>
      <c r="I1963" s="7"/>
      <c r="J1963" s="7"/>
      <c r="K1963" s="7"/>
      <c r="L1963" s="7"/>
      <c r="M1963" s="7"/>
      <c r="N1963" s="7"/>
      <c r="O1963" s="7"/>
      <c r="P1963" s="7"/>
      <c r="Q1963" s="7"/>
      <c r="R1963" s="7"/>
      <c r="S1963" s="7"/>
      <c r="T1963" s="7"/>
      <c r="U1963" s="7"/>
      <c r="V1963" s="7"/>
      <c r="W1963" s="7"/>
      <c r="X1963" s="7"/>
      <c r="Y1963" s="7"/>
      <c r="Z1963" s="7"/>
      <c r="AA1963" s="7"/>
      <c r="AB1963" s="7"/>
    </row>
    <row r="1964" spans="1:28" x14ac:dyDescent="0.2">
      <c r="A1964" s="7"/>
      <c r="B1964" s="7"/>
      <c r="C1964" s="7"/>
      <c r="D1964" s="7"/>
      <c r="E1964" s="7"/>
      <c r="F1964" s="7"/>
      <c r="G1964" s="7"/>
      <c r="H1964" s="7"/>
      <c r="I1964" s="7"/>
      <c r="J1964" s="7"/>
      <c r="K1964" s="7"/>
      <c r="L1964" s="7"/>
      <c r="M1964" s="7"/>
      <c r="N1964" s="7"/>
      <c r="O1964" s="7"/>
      <c r="P1964" s="7"/>
      <c r="Q1964" s="7"/>
      <c r="R1964" s="7"/>
      <c r="S1964" s="7"/>
      <c r="T1964" s="7"/>
      <c r="U1964" s="7"/>
      <c r="V1964" s="7"/>
      <c r="W1964" s="7"/>
      <c r="X1964" s="7"/>
      <c r="Y1964" s="7"/>
      <c r="Z1964" s="7"/>
      <c r="AA1964" s="7"/>
      <c r="AB1964" s="7"/>
    </row>
    <row r="1965" spans="1:28" x14ac:dyDescent="0.2">
      <c r="A1965" s="7"/>
      <c r="B1965" s="7"/>
      <c r="C1965" s="7"/>
      <c r="D1965" s="7"/>
      <c r="E1965" s="7"/>
      <c r="F1965" s="7"/>
      <c r="G1965" s="7"/>
      <c r="H1965" s="7"/>
      <c r="I1965" s="7"/>
      <c r="J1965" s="7"/>
      <c r="K1965" s="7"/>
      <c r="L1965" s="7"/>
      <c r="M1965" s="7"/>
      <c r="N1965" s="7"/>
      <c r="O1965" s="7"/>
      <c r="P1965" s="7"/>
      <c r="Q1965" s="7"/>
      <c r="R1965" s="7"/>
      <c r="S1965" s="7"/>
      <c r="T1965" s="7"/>
      <c r="U1965" s="7"/>
      <c r="V1965" s="7"/>
      <c r="W1965" s="7"/>
      <c r="X1965" s="7"/>
      <c r="Y1965" s="7"/>
      <c r="Z1965" s="7"/>
      <c r="AA1965" s="7"/>
      <c r="AB1965" s="7"/>
    </row>
    <row r="1966" spans="1:28" x14ac:dyDescent="0.2">
      <c r="A1966" s="7"/>
      <c r="B1966" s="7"/>
      <c r="C1966" s="7"/>
      <c r="D1966" s="7"/>
      <c r="E1966" s="7"/>
      <c r="F1966" s="7"/>
      <c r="G1966" s="7"/>
      <c r="H1966" s="7"/>
      <c r="I1966" s="7"/>
      <c r="J1966" s="7"/>
      <c r="K1966" s="7"/>
      <c r="L1966" s="7"/>
      <c r="M1966" s="7"/>
      <c r="N1966" s="7"/>
      <c r="O1966" s="7"/>
      <c r="P1966" s="7"/>
      <c r="Q1966" s="7"/>
      <c r="R1966" s="7"/>
      <c r="S1966" s="7"/>
      <c r="T1966" s="7"/>
      <c r="U1966" s="7"/>
      <c r="V1966" s="7"/>
      <c r="W1966" s="7"/>
      <c r="X1966" s="7"/>
      <c r="Y1966" s="7"/>
      <c r="Z1966" s="7"/>
      <c r="AA1966" s="7"/>
      <c r="AB1966" s="7"/>
    </row>
    <row r="1967" spans="1:28" x14ac:dyDescent="0.2">
      <c r="A1967" s="7"/>
      <c r="B1967" s="7"/>
      <c r="C1967" s="7"/>
      <c r="D1967" s="7"/>
      <c r="E1967" s="7"/>
      <c r="F1967" s="7"/>
      <c r="G1967" s="7"/>
      <c r="H1967" s="7"/>
      <c r="I1967" s="7"/>
      <c r="J1967" s="7"/>
      <c r="K1967" s="7"/>
      <c r="L1967" s="7"/>
      <c r="M1967" s="7"/>
      <c r="N1967" s="7"/>
      <c r="O1967" s="7"/>
      <c r="P1967" s="7"/>
      <c r="Q1967" s="7"/>
      <c r="R1967" s="7"/>
      <c r="S1967" s="7"/>
      <c r="T1967" s="7"/>
      <c r="U1967" s="7"/>
      <c r="V1967" s="7"/>
      <c r="W1967" s="7"/>
      <c r="X1967" s="7"/>
      <c r="Y1967" s="7"/>
      <c r="Z1967" s="7"/>
      <c r="AA1967" s="7"/>
      <c r="AB1967" s="7"/>
    </row>
    <row r="1968" spans="1:28" x14ac:dyDescent="0.2">
      <c r="A1968" s="7"/>
      <c r="B1968" s="7"/>
      <c r="C1968" s="7"/>
      <c r="D1968" s="7"/>
      <c r="E1968" s="7"/>
      <c r="F1968" s="7"/>
      <c r="G1968" s="7"/>
      <c r="H1968" s="7"/>
      <c r="I1968" s="7"/>
      <c r="J1968" s="7"/>
      <c r="K1968" s="7"/>
      <c r="L1968" s="7"/>
      <c r="M1968" s="7"/>
      <c r="N1968" s="7"/>
      <c r="O1968" s="7"/>
      <c r="P1968" s="7"/>
      <c r="Q1968" s="7"/>
      <c r="R1968" s="7"/>
      <c r="S1968" s="7"/>
      <c r="T1968" s="7"/>
      <c r="U1968" s="7"/>
      <c r="V1968" s="7"/>
      <c r="W1968" s="7"/>
      <c r="X1968" s="7"/>
      <c r="Y1968" s="7"/>
      <c r="Z1968" s="7"/>
      <c r="AA1968" s="7"/>
      <c r="AB1968" s="7"/>
    </row>
    <row r="1969" spans="1:28" x14ac:dyDescent="0.2">
      <c r="A1969" s="7"/>
      <c r="B1969" s="7"/>
      <c r="C1969" s="7"/>
      <c r="D1969" s="7"/>
      <c r="E1969" s="7"/>
      <c r="F1969" s="7"/>
      <c r="G1969" s="7"/>
      <c r="H1969" s="7"/>
      <c r="I1969" s="7"/>
      <c r="J1969" s="7"/>
      <c r="K1969" s="7"/>
      <c r="L1969" s="7"/>
      <c r="M1969" s="7"/>
      <c r="N1969" s="7"/>
      <c r="O1969" s="7"/>
      <c r="P1969" s="7"/>
      <c r="Q1969" s="7"/>
      <c r="R1969" s="7"/>
      <c r="S1969" s="7"/>
      <c r="T1969" s="7"/>
      <c r="U1969" s="7"/>
      <c r="V1969" s="7"/>
      <c r="W1969" s="7"/>
      <c r="X1969" s="7"/>
      <c r="Y1969" s="7"/>
      <c r="Z1969" s="7"/>
      <c r="AA1969" s="7"/>
      <c r="AB1969" s="7"/>
    </row>
    <row r="1970" spans="1:28" x14ac:dyDescent="0.2">
      <c r="A1970" s="7"/>
      <c r="B1970" s="7"/>
      <c r="C1970" s="7"/>
      <c r="D1970" s="7"/>
      <c r="E1970" s="7"/>
      <c r="F1970" s="7"/>
      <c r="G1970" s="7"/>
      <c r="H1970" s="7"/>
      <c r="I1970" s="7"/>
      <c r="J1970" s="7"/>
      <c r="K1970" s="7"/>
      <c r="L1970" s="7"/>
      <c r="M1970" s="7"/>
      <c r="N1970" s="7"/>
      <c r="O1970" s="7"/>
      <c r="P1970" s="7"/>
      <c r="Q1970" s="7"/>
      <c r="R1970" s="7"/>
      <c r="S1970" s="7"/>
      <c r="T1970" s="7"/>
      <c r="U1970" s="7"/>
      <c r="V1970" s="7"/>
      <c r="W1970" s="7"/>
      <c r="X1970" s="7"/>
      <c r="Y1970" s="7"/>
      <c r="Z1970" s="7"/>
      <c r="AA1970" s="7"/>
      <c r="AB1970" s="7"/>
    </row>
    <row r="1971" spans="1:28" x14ac:dyDescent="0.2">
      <c r="A1971" s="7"/>
      <c r="B1971" s="7"/>
      <c r="C1971" s="7"/>
      <c r="D1971" s="7"/>
      <c r="E1971" s="7"/>
      <c r="F1971" s="7"/>
      <c r="G1971" s="7"/>
      <c r="H1971" s="7"/>
      <c r="I1971" s="7"/>
      <c r="J1971" s="7"/>
      <c r="K1971" s="7"/>
      <c r="L1971" s="7"/>
      <c r="M1971" s="7"/>
      <c r="N1971" s="7"/>
      <c r="O1971" s="7"/>
      <c r="P1971" s="7"/>
      <c r="Q1971" s="7"/>
      <c r="R1971" s="7"/>
      <c r="S1971" s="7"/>
      <c r="T1971" s="7"/>
      <c r="U1971" s="7"/>
      <c r="V1971" s="7"/>
      <c r="W1971" s="7"/>
      <c r="X1971" s="7"/>
      <c r="Y1971" s="7"/>
      <c r="Z1971" s="7"/>
      <c r="AA1971" s="7"/>
      <c r="AB1971" s="7"/>
    </row>
    <row r="1972" spans="1:28" x14ac:dyDescent="0.2">
      <c r="A1972" s="7"/>
      <c r="B1972" s="7"/>
      <c r="C1972" s="7"/>
      <c r="D1972" s="7"/>
      <c r="E1972" s="7"/>
      <c r="F1972" s="7"/>
      <c r="G1972" s="7"/>
      <c r="H1972" s="7"/>
      <c r="I1972" s="7"/>
      <c r="J1972" s="7"/>
      <c r="K1972" s="7"/>
      <c r="L1972" s="7"/>
      <c r="M1972" s="7"/>
      <c r="N1972" s="7"/>
      <c r="O1972" s="7"/>
      <c r="P1972" s="7"/>
      <c r="Q1972" s="7"/>
      <c r="R1972" s="7"/>
      <c r="S1972" s="7"/>
      <c r="T1972" s="7"/>
      <c r="U1972" s="7"/>
      <c r="V1972" s="7"/>
      <c r="W1972" s="7"/>
      <c r="X1972" s="7"/>
      <c r="Y1972" s="7"/>
      <c r="Z1972" s="7"/>
      <c r="AA1972" s="7"/>
      <c r="AB1972" s="7"/>
    </row>
    <row r="1973" spans="1:28" x14ac:dyDescent="0.2">
      <c r="A1973" s="7"/>
      <c r="B1973" s="7"/>
      <c r="C1973" s="7"/>
      <c r="D1973" s="7"/>
      <c r="E1973" s="7"/>
      <c r="F1973" s="7"/>
      <c r="G1973" s="7"/>
      <c r="H1973" s="7"/>
      <c r="I1973" s="7"/>
      <c r="J1973" s="7"/>
      <c r="K1973" s="7"/>
      <c r="L1973" s="7"/>
      <c r="M1973" s="7"/>
      <c r="N1973" s="7"/>
      <c r="O1973" s="7"/>
      <c r="P1973" s="7"/>
      <c r="Q1973" s="7"/>
      <c r="R1973" s="7"/>
      <c r="S1973" s="7"/>
      <c r="T1973" s="7"/>
      <c r="U1973" s="7"/>
      <c r="V1973" s="7"/>
      <c r="W1973" s="7"/>
      <c r="X1973" s="7"/>
      <c r="Y1973" s="7"/>
      <c r="Z1973" s="7"/>
      <c r="AA1973" s="7"/>
      <c r="AB1973" s="7"/>
    </row>
    <row r="1974" spans="1:28" x14ac:dyDescent="0.2">
      <c r="A1974" s="7"/>
      <c r="B1974" s="7"/>
      <c r="C1974" s="7"/>
      <c r="D1974" s="7"/>
      <c r="E1974" s="7"/>
      <c r="F1974" s="7"/>
      <c r="G1974" s="7"/>
      <c r="H1974" s="7"/>
      <c r="I1974" s="7"/>
      <c r="J1974" s="7"/>
      <c r="K1974" s="7"/>
      <c r="L1974" s="7"/>
      <c r="M1974" s="7"/>
      <c r="N1974" s="7"/>
      <c r="O1974" s="7"/>
      <c r="P1974" s="7"/>
      <c r="Q1974" s="7"/>
      <c r="R1974" s="7"/>
      <c r="S1974" s="7"/>
      <c r="T1974" s="7"/>
      <c r="U1974" s="7"/>
      <c r="V1974" s="7"/>
      <c r="W1974" s="7"/>
      <c r="X1974" s="7"/>
      <c r="Y1974" s="7"/>
      <c r="Z1974" s="7"/>
      <c r="AA1974" s="7"/>
      <c r="AB1974" s="7"/>
    </row>
    <row r="1975" spans="1:28" x14ac:dyDescent="0.2">
      <c r="A1975" s="7"/>
      <c r="B1975" s="7"/>
      <c r="C1975" s="7"/>
      <c r="D1975" s="7"/>
      <c r="E1975" s="7"/>
      <c r="F1975" s="7"/>
      <c r="G1975" s="7"/>
      <c r="H1975" s="7"/>
      <c r="I1975" s="7"/>
      <c r="J1975" s="7"/>
      <c r="K1975" s="7"/>
      <c r="L1975" s="7"/>
      <c r="M1975" s="7"/>
      <c r="N1975" s="7"/>
      <c r="O1975" s="7"/>
      <c r="P1975" s="7"/>
      <c r="Q1975" s="7"/>
      <c r="R1975" s="7"/>
      <c r="S1975" s="7"/>
      <c r="T1975" s="7"/>
      <c r="U1975" s="7"/>
      <c r="V1975" s="7"/>
      <c r="W1975" s="7"/>
      <c r="X1975" s="7"/>
      <c r="Y1975" s="7"/>
      <c r="Z1975" s="7"/>
      <c r="AA1975" s="7"/>
      <c r="AB1975" s="7"/>
    </row>
    <row r="1976" spans="1:28" x14ac:dyDescent="0.2">
      <c r="A1976" s="7"/>
      <c r="B1976" s="7"/>
      <c r="C1976" s="7"/>
      <c r="D1976" s="7"/>
      <c r="E1976" s="7"/>
      <c r="F1976" s="7"/>
      <c r="G1976" s="7"/>
      <c r="H1976" s="7"/>
      <c r="I1976" s="7"/>
      <c r="J1976" s="7"/>
      <c r="K1976" s="7"/>
      <c r="L1976" s="7"/>
      <c r="M1976" s="7"/>
      <c r="N1976" s="7"/>
      <c r="O1976" s="7"/>
      <c r="P1976" s="7"/>
      <c r="Q1976" s="7"/>
      <c r="R1976" s="7"/>
      <c r="S1976" s="7"/>
      <c r="T1976" s="7"/>
      <c r="U1976" s="7"/>
      <c r="V1976" s="7"/>
      <c r="W1976" s="7"/>
      <c r="X1976" s="7"/>
      <c r="Y1976" s="7"/>
      <c r="Z1976" s="7"/>
      <c r="AA1976" s="7"/>
      <c r="AB1976" s="7"/>
    </row>
    <row r="1977" spans="1:28" x14ac:dyDescent="0.2">
      <c r="A1977" s="7"/>
      <c r="B1977" s="7"/>
      <c r="C1977" s="7"/>
      <c r="D1977" s="7"/>
      <c r="E1977" s="7"/>
      <c r="F1977" s="7"/>
      <c r="G1977" s="7"/>
      <c r="H1977" s="7"/>
      <c r="I1977" s="7"/>
      <c r="J1977" s="7"/>
      <c r="K1977" s="7"/>
      <c r="L1977" s="7"/>
      <c r="M1977" s="7"/>
      <c r="N1977" s="7"/>
      <c r="O1977" s="7"/>
      <c r="P1977" s="7"/>
      <c r="Q1977" s="7"/>
      <c r="R1977" s="7"/>
      <c r="S1977" s="7"/>
      <c r="T1977" s="7"/>
      <c r="U1977" s="7"/>
      <c r="V1977" s="7"/>
      <c r="W1977" s="7"/>
      <c r="X1977" s="7"/>
      <c r="Y1977" s="7"/>
      <c r="Z1977" s="7"/>
      <c r="AA1977" s="7"/>
      <c r="AB1977" s="7"/>
    </row>
    <row r="1978" spans="1:28" x14ac:dyDescent="0.2">
      <c r="A1978" s="7"/>
      <c r="B1978" s="7"/>
      <c r="C1978" s="7"/>
      <c r="D1978" s="7"/>
      <c r="E1978" s="7"/>
      <c r="F1978" s="7"/>
      <c r="G1978" s="7"/>
      <c r="H1978" s="7"/>
      <c r="I1978" s="7"/>
      <c r="J1978" s="7"/>
      <c r="K1978" s="7"/>
      <c r="L1978" s="7"/>
      <c r="M1978" s="7"/>
      <c r="N1978" s="7"/>
      <c r="O1978" s="7"/>
      <c r="P1978" s="7"/>
      <c r="Q1978" s="7"/>
      <c r="R1978" s="7"/>
      <c r="S1978" s="7"/>
      <c r="T1978" s="7"/>
      <c r="U1978" s="7"/>
      <c r="V1978" s="7"/>
      <c r="W1978" s="7"/>
      <c r="X1978" s="7"/>
      <c r="Y1978" s="7"/>
      <c r="Z1978" s="7"/>
      <c r="AA1978" s="7"/>
      <c r="AB1978" s="7"/>
    </row>
    <row r="1979" spans="1:28" x14ac:dyDescent="0.2">
      <c r="A1979" s="7"/>
      <c r="B1979" s="7"/>
      <c r="C1979" s="7"/>
      <c r="D1979" s="7"/>
      <c r="E1979" s="7"/>
      <c r="F1979" s="7"/>
      <c r="G1979" s="7"/>
      <c r="H1979" s="7"/>
      <c r="I1979" s="7"/>
      <c r="J1979" s="7"/>
      <c r="K1979" s="7"/>
      <c r="L1979" s="7"/>
      <c r="M1979" s="7"/>
      <c r="N1979" s="7"/>
      <c r="O1979" s="7"/>
      <c r="P1979" s="7"/>
      <c r="Q1979" s="7"/>
      <c r="R1979" s="7"/>
      <c r="S1979" s="7"/>
      <c r="T1979" s="7"/>
      <c r="U1979" s="7"/>
      <c r="V1979" s="7"/>
      <c r="W1979" s="7"/>
      <c r="X1979" s="7"/>
      <c r="Y1979" s="7"/>
      <c r="Z1979" s="7"/>
      <c r="AA1979" s="7"/>
      <c r="AB1979" s="7"/>
    </row>
    <row r="1980" spans="1:28" x14ac:dyDescent="0.2">
      <c r="A1980" s="7"/>
      <c r="B1980" s="7"/>
      <c r="C1980" s="7"/>
      <c r="D1980" s="7"/>
      <c r="E1980" s="7"/>
      <c r="F1980" s="7"/>
      <c r="G1980" s="7"/>
      <c r="H1980" s="7"/>
      <c r="I1980" s="7"/>
      <c r="J1980" s="7"/>
      <c r="K1980" s="7"/>
      <c r="L1980" s="7"/>
      <c r="M1980" s="7"/>
      <c r="N1980" s="7"/>
      <c r="O1980" s="7"/>
      <c r="P1980" s="7"/>
      <c r="Q1980" s="7"/>
      <c r="R1980" s="7"/>
      <c r="S1980" s="7"/>
      <c r="T1980" s="7"/>
      <c r="U1980" s="7"/>
      <c r="V1980" s="7"/>
      <c r="W1980" s="7"/>
      <c r="X1980" s="7"/>
      <c r="Y1980" s="7"/>
      <c r="Z1980" s="7"/>
      <c r="AA1980" s="7"/>
      <c r="AB1980" s="7"/>
    </row>
    <row r="1981" spans="1:28" x14ac:dyDescent="0.2">
      <c r="A1981" s="7"/>
      <c r="B1981" s="7"/>
      <c r="C1981" s="7"/>
      <c r="D1981" s="7"/>
      <c r="E1981" s="7"/>
      <c r="F1981" s="7"/>
      <c r="G1981" s="7"/>
      <c r="H1981" s="7"/>
      <c r="I1981" s="7"/>
      <c r="J1981" s="7"/>
      <c r="K1981" s="7"/>
      <c r="L1981" s="7"/>
      <c r="M1981" s="7"/>
      <c r="N1981" s="7"/>
      <c r="O1981" s="7"/>
      <c r="P1981" s="7"/>
      <c r="Q1981" s="7"/>
      <c r="R1981" s="7"/>
      <c r="S1981" s="7"/>
      <c r="T1981" s="7"/>
      <c r="U1981" s="7"/>
      <c r="V1981" s="7"/>
      <c r="W1981" s="7"/>
      <c r="X1981" s="7"/>
      <c r="Y1981" s="7"/>
      <c r="Z1981" s="7"/>
      <c r="AA1981" s="7"/>
      <c r="AB1981" s="7"/>
    </row>
    <row r="1982" spans="1:28" x14ac:dyDescent="0.2">
      <c r="A1982" s="7"/>
      <c r="B1982" s="7"/>
      <c r="C1982" s="7"/>
      <c r="D1982" s="7"/>
      <c r="E1982" s="7"/>
      <c r="F1982" s="7"/>
      <c r="G1982" s="7"/>
      <c r="H1982" s="7"/>
      <c r="I1982" s="7"/>
      <c r="J1982" s="7"/>
      <c r="K1982" s="7"/>
      <c r="L1982" s="7"/>
      <c r="M1982" s="7"/>
      <c r="N1982" s="7"/>
      <c r="O1982" s="7"/>
      <c r="P1982" s="7"/>
      <c r="Q1982" s="7"/>
      <c r="R1982" s="7"/>
      <c r="S1982" s="7"/>
      <c r="T1982" s="7"/>
      <c r="U1982" s="7"/>
      <c r="V1982" s="7"/>
      <c r="W1982" s="7"/>
      <c r="X1982" s="7"/>
      <c r="Y1982" s="7"/>
      <c r="Z1982" s="7"/>
      <c r="AA1982" s="7"/>
      <c r="AB1982" s="7"/>
    </row>
    <row r="1983" spans="1:28" x14ac:dyDescent="0.2">
      <c r="A1983" s="7"/>
      <c r="B1983" s="7"/>
      <c r="C1983" s="7"/>
      <c r="D1983" s="7"/>
      <c r="E1983" s="7"/>
      <c r="F1983" s="7"/>
      <c r="G1983" s="7"/>
      <c r="H1983" s="7"/>
      <c r="I1983" s="7"/>
      <c r="J1983" s="7"/>
      <c r="K1983" s="7"/>
      <c r="L1983" s="7"/>
      <c r="M1983" s="7"/>
      <c r="N1983" s="7"/>
      <c r="O1983" s="7"/>
      <c r="P1983" s="7"/>
      <c r="Q1983" s="7"/>
      <c r="R1983" s="7"/>
      <c r="S1983" s="7"/>
      <c r="T1983" s="7"/>
      <c r="U1983" s="7"/>
      <c r="V1983" s="7"/>
      <c r="W1983" s="7"/>
      <c r="X1983" s="7"/>
      <c r="Y1983" s="7"/>
      <c r="Z1983" s="7"/>
      <c r="AA1983" s="7"/>
      <c r="AB1983" s="7"/>
    </row>
    <row r="1984" spans="1:28" x14ac:dyDescent="0.2">
      <c r="A1984" s="7"/>
      <c r="B1984" s="7"/>
      <c r="C1984" s="7"/>
      <c r="D1984" s="7"/>
      <c r="E1984" s="7"/>
      <c r="F1984" s="7"/>
      <c r="G1984" s="7"/>
      <c r="H1984" s="7"/>
      <c r="I1984" s="7"/>
      <c r="J1984" s="7"/>
      <c r="K1984" s="7"/>
      <c r="L1984" s="7"/>
      <c r="M1984" s="7"/>
      <c r="N1984" s="7"/>
      <c r="O1984" s="7"/>
      <c r="P1984" s="7"/>
      <c r="Q1984" s="7"/>
      <c r="R1984" s="7"/>
      <c r="S1984" s="7"/>
      <c r="T1984" s="7"/>
      <c r="U1984" s="7"/>
      <c r="V1984" s="7"/>
      <c r="W1984" s="7"/>
      <c r="X1984" s="7"/>
      <c r="Y1984" s="7"/>
      <c r="Z1984" s="7"/>
      <c r="AA1984" s="7"/>
      <c r="AB1984" s="7"/>
    </row>
    <row r="1985" spans="1:28" x14ac:dyDescent="0.2">
      <c r="A1985" s="7"/>
      <c r="B1985" s="7"/>
      <c r="C1985" s="7"/>
      <c r="D1985" s="7"/>
      <c r="E1985" s="7"/>
      <c r="F1985" s="7"/>
      <c r="G1985" s="7"/>
      <c r="H1985" s="7"/>
      <c r="I1985" s="7"/>
      <c r="J1985" s="7"/>
      <c r="K1985" s="7"/>
      <c r="L1985" s="7"/>
      <c r="M1985" s="7"/>
      <c r="N1985" s="7"/>
      <c r="O1985" s="7"/>
      <c r="P1985" s="7"/>
      <c r="Q1985" s="7"/>
      <c r="R1985" s="7"/>
      <c r="S1985" s="7"/>
      <c r="T1985" s="7"/>
      <c r="U1985" s="7"/>
      <c r="V1985" s="7"/>
      <c r="W1985" s="7"/>
      <c r="X1985" s="7"/>
      <c r="Y1985" s="7"/>
      <c r="Z1985" s="7"/>
      <c r="AA1985" s="7"/>
      <c r="AB1985" s="7"/>
    </row>
    <row r="1986" spans="1:28" x14ac:dyDescent="0.2">
      <c r="A1986" s="7"/>
      <c r="B1986" s="7"/>
      <c r="C1986" s="7"/>
      <c r="D1986" s="7"/>
      <c r="E1986" s="7"/>
      <c r="F1986" s="7"/>
      <c r="G1986" s="7"/>
      <c r="H1986" s="7"/>
      <c r="I1986" s="7"/>
      <c r="J1986" s="7"/>
      <c r="K1986" s="7"/>
      <c r="L1986" s="7"/>
      <c r="M1986" s="7"/>
      <c r="N1986" s="7"/>
      <c r="O1986" s="7"/>
      <c r="P1986" s="7"/>
      <c r="Q1986" s="7"/>
      <c r="R1986" s="7"/>
      <c r="S1986" s="7"/>
      <c r="T1986" s="7"/>
      <c r="U1986" s="7"/>
      <c r="V1986" s="7"/>
      <c r="W1986" s="7"/>
      <c r="X1986" s="7"/>
      <c r="Y1986" s="7"/>
      <c r="Z1986" s="7"/>
      <c r="AA1986" s="7"/>
      <c r="AB1986" s="7"/>
    </row>
    <row r="1987" spans="1:28" x14ac:dyDescent="0.2">
      <c r="A1987" s="7"/>
      <c r="B1987" s="7"/>
      <c r="C1987" s="7"/>
      <c r="D1987" s="7"/>
      <c r="E1987" s="7"/>
      <c r="F1987" s="7"/>
      <c r="G1987" s="7"/>
      <c r="H1987" s="7"/>
      <c r="I1987" s="7"/>
      <c r="J1987" s="7"/>
      <c r="K1987" s="7"/>
      <c r="L1987" s="7"/>
      <c r="M1987" s="7"/>
      <c r="N1987" s="7"/>
      <c r="O1987" s="7"/>
      <c r="P1987" s="7"/>
      <c r="Q1987" s="7"/>
      <c r="R1987" s="7"/>
      <c r="S1987" s="7"/>
      <c r="T1987" s="7"/>
      <c r="U1987" s="7"/>
      <c r="V1987" s="7"/>
      <c r="W1987" s="7"/>
      <c r="X1987" s="7"/>
      <c r="Y1987" s="7"/>
      <c r="Z1987" s="7"/>
      <c r="AA1987" s="7"/>
      <c r="AB1987" s="7"/>
    </row>
    <row r="1988" spans="1:28" x14ac:dyDescent="0.2">
      <c r="A1988" s="7"/>
      <c r="B1988" s="7"/>
      <c r="C1988" s="7"/>
      <c r="D1988" s="7"/>
      <c r="E1988" s="7"/>
      <c r="F1988" s="7"/>
      <c r="G1988" s="7"/>
      <c r="H1988" s="7"/>
      <c r="I1988" s="7"/>
      <c r="J1988" s="7"/>
      <c r="K1988" s="7"/>
      <c r="L1988" s="7"/>
      <c r="M1988" s="7"/>
      <c r="N1988" s="7"/>
      <c r="O1988" s="7"/>
      <c r="P1988" s="7"/>
      <c r="Q1988" s="7"/>
      <c r="R1988" s="7"/>
      <c r="S1988" s="7"/>
      <c r="T1988" s="7"/>
      <c r="U1988" s="7"/>
      <c r="V1988" s="7"/>
      <c r="W1988" s="7"/>
      <c r="X1988" s="7"/>
      <c r="Y1988" s="7"/>
      <c r="Z1988" s="7"/>
      <c r="AA1988" s="7"/>
      <c r="AB1988" s="7"/>
    </row>
    <row r="1989" spans="1:28" x14ac:dyDescent="0.2">
      <c r="A1989" s="7"/>
      <c r="B1989" s="7"/>
      <c r="C1989" s="7"/>
      <c r="D1989" s="7"/>
      <c r="E1989" s="7"/>
      <c r="F1989" s="7"/>
      <c r="G1989" s="7"/>
      <c r="H1989" s="7"/>
      <c r="I1989" s="7"/>
      <c r="J1989" s="7"/>
      <c r="K1989" s="7"/>
      <c r="L1989" s="7"/>
      <c r="M1989" s="7"/>
      <c r="N1989" s="7"/>
      <c r="O1989" s="7"/>
      <c r="P1989" s="7"/>
      <c r="Q1989" s="7"/>
      <c r="R1989" s="7"/>
      <c r="S1989" s="7"/>
      <c r="T1989" s="7"/>
      <c r="U1989" s="7"/>
      <c r="V1989" s="7"/>
      <c r="W1989" s="7"/>
      <c r="X1989" s="7"/>
      <c r="Y1989" s="7"/>
      <c r="Z1989" s="7"/>
      <c r="AA1989" s="7"/>
      <c r="AB1989" s="7"/>
    </row>
    <row r="1990" spans="1:28" x14ac:dyDescent="0.2">
      <c r="A1990" s="7"/>
      <c r="B1990" s="7"/>
      <c r="C1990" s="7"/>
      <c r="D1990" s="7"/>
      <c r="E1990" s="7"/>
      <c r="F1990" s="7"/>
      <c r="G1990" s="7"/>
      <c r="H1990" s="7"/>
      <c r="I1990" s="7"/>
      <c r="J1990" s="7"/>
      <c r="K1990" s="7"/>
      <c r="L1990" s="7"/>
      <c r="M1990" s="7"/>
      <c r="N1990" s="7"/>
      <c r="O1990" s="7"/>
      <c r="P1990" s="7"/>
      <c r="Q1990" s="7"/>
      <c r="R1990" s="7"/>
      <c r="S1990" s="7"/>
      <c r="T1990" s="7"/>
      <c r="U1990" s="7"/>
      <c r="V1990" s="7"/>
      <c r="W1990" s="7"/>
      <c r="X1990" s="7"/>
      <c r="Y1990" s="7"/>
      <c r="Z1990" s="7"/>
      <c r="AA1990" s="7"/>
      <c r="AB1990" s="7"/>
    </row>
    <row r="1991" spans="1:28" x14ac:dyDescent="0.2">
      <c r="A1991" s="7"/>
      <c r="B1991" s="7"/>
      <c r="C1991" s="7"/>
      <c r="D1991" s="7"/>
      <c r="E1991" s="7"/>
      <c r="F1991" s="7"/>
      <c r="G1991" s="7"/>
      <c r="H1991" s="7"/>
      <c r="I1991" s="7"/>
      <c r="J1991" s="7"/>
      <c r="K1991" s="7"/>
      <c r="L1991" s="7"/>
      <c r="M1991" s="7"/>
      <c r="N1991" s="7"/>
      <c r="O1991" s="7"/>
      <c r="P1991" s="7"/>
      <c r="Q1991" s="7"/>
      <c r="R1991" s="7"/>
      <c r="S1991" s="7"/>
      <c r="T1991" s="7"/>
      <c r="U1991" s="7"/>
      <c r="V1991" s="7"/>
      <c r="W1991" s="7"/>
      <c r="X1991" s="7"/>
      <c r="Y1991" s="7"/>
      <c r="Z1991" s="7"/>
      <c r="AA1991" s="7"/>
      <c r="AB1991" s="7"/>
    </row>
    <row r="1992" spans="1:28" x14ac:dyDescent="0.2">
      <c r="A1992" s="7"/>
      <c r="B1992" s="7"/>
      <c r="C1992" s="7"/>
      <c r="D1992" s="7"/>
      <c r="E1992" s="7"/>
      <c r="F1992" s="7"/>
      <c r="G1992" s="7"/>
      <c r="H1992" s="7"/>
      <c r="I1992" s="7"/>
      <c r="J1992" s="7"/>
      <c r="K1992" s="7"/>
      <c r="L1992" s="7"/>
      <c r="M1992" s="7"/>
      <c r="N1992" s="7"/>
      <c r="O1992" s="7"/>
      <c r="P1992" s="7"/>
      <c r="Q1992" s="7"/>
      <c r="R1992" s="7"/>
      <c r="S1992" s="7"/>
      <c r="T1992" s="7"/>
      <c r="U1992" s="7"/>
      <c r="V1992" s="7"/>
      <c r="W1992" s="7"/>
      <c r="X1992" s="7"/>
      <c r="Y1992" s="7"/>
      <c r="Z1992" s="7"/>
      <c r="AA1992" s="7"/>
      <c r="AB1992" s="7"/>
    </row>
    <row r="1993" spans="1:28" x14ac:dyDescent="0.2">
      <c r="A1993" s="7"/>
      <c r="B1993" s="7"/>
      <c r="C1993" s="7"/>
      <c r="D1993" s="7"/>
      <c r="E1993" s="7"/>
      <c r="F1993" s="7"/>
      <c r="G1993" s="7"/>
      <c r="H1993" s="7"/>
      <c r="I1993" s="7"/>
      <c r="J1993" s="7"/>
      <c r="K1993" s="7"/>
      <c r="L1993" s="7"/>
      <c r="M1993" s="7"/>
      <c r="N1993" s="7"/>
      <c r="O1993" s="7"/>
      <c r="P1993" s="7"/>
      <c r="Q1993" s="7"/>
      <c r="R1993" s="7"/>
      <c r="S1993" s="7"/>
      <c r="T1993" s="7"/>
      <c r="U1993" s="7"/>
      <c r="V1993" s="7"/>
      <c r="W1993" s="7"/>
      <c r="X1993" s="7"/>
      <c r="Y1993" s="7"/>
      <c r="Z1993" s="7"/>
      <c r="AA1993" s="7"/>
      <c r="AB1993" s="7"/>
    </row>
    <row r="1994" spans="1:28" x14ac:dyDescent="0.2">
      <c r="A1994" s="7"/>
      <c r="B1994" s="7"/>
      <c r="C1994" s="7"/>
      <c r="D1994" s="7"/>
      <c r="E1994" s="7"/>
      <c r="F1994" s="7"/>
      <c r="G1994" s="7"/>
      <c r="H1994" s="7"/>
      <c r="I1994" s="7"/>
      <c r="J1994" s="7"/>
      <c r="K1994" s="7"/>
      <c r="L1994" s="7"/>
      <c r="M1994" s="7"/>
      <c r="N1994" s="7"/>
      <c r="O1994" s="7"/>
      <c r="P1994" s="7"/>
      <c r="Q1994" s="7"/>
      <c r="R1994" s="7"/>
      <c r="S1994" s="7"/>
      <c r="T1994" s="7"/>
      <c r="U1994" s="7"/>
      <c r="V1994" s="7"/>
      <c r="W1994" s="7"/>
      <c r="X1994" s="7"/>
      <c r="Y1994" s="7"/>
      <c r="Z1994" s="7"/>
      <c r="AA1994" s="7"/>
      <c r="AB1994" s="7"/>
    </row>
    <row r="1995" spans="1:28" x14ac:dyDescent="0.2">
      <c r="A1995" s="7"/>
      <c r="B1995" s="7"/>
      <c r="C1995" s="7"/>
      <c r="D1995" s="7"/>
      <c r="E1995" s="7"/>
      <c r="F1995" s="7"/>
      <c r="G1995" s="7"/>
      <c r="H1995" s="7"/>
      <c r="I1995" s="7"/>
      <c r="J1995" s="7"/>
      <c r="K1995" s="7"/>
      <c r="L1995" s="7"/>
      <c r="M1995" s="7"/>
      <c r="N1995" s="7"/>
      <c r="O1995" s="7"/>
      <c r="P1995" s="7"/>
      <c r="Q1995" s="7"/>
      <c r="R1995" s="7"/>
      <c r="S1995" s="7"/>
      <c r="T1995" s="7"/>
      <c r="U1995" s="7"/>
      <c r="V1995" s="7"/>
      <c r="W1995" s="7"/>
      <c r="X1995" s="7"/>
      <c r="Y1995" s="7"/>
      <c r="Z1995" s="7"/>
      <c r="AA1995" s="7"/>
      <c r="AB1995" s="7"/>
    </row>
    <row r="1996" spans="1:28" x14ac:dyDescent="0.2">
      <c r="A1996" s="7"/>
      <c r="B1996" s="7"/>
      <c r="C1996" s="7"/>
      <c r="D1996" s="7"/>
      <c r="E1996" s="7"/>
      <c r="F1996" s="7"/>
      <c r="G1996" s="7"/>
      <c r="H1996" s="7"/>
      <c r="I1996" s="7"/>
      <c r="J1996" s="7"/>
      <c r="K1996" s="7"/>
      <c r="L1996" s="7"/>
      <c r="M1996" s="7"/>
      <c r="N1996" s="7"/>
      <c r="O1996" s="7"/>
      <c r="P1996" s="7"/>
      <c r="Q1996" s="7"/>
      <c r="R1996" s="7"/>
      <c r="S1996" s="7"/>
      <c r="T1996" s="7"/>
      <c r="U1996" s="7"/>
      <c r="V1996" s="7"/>
      <c r="W1996" s="7"/>
      <c r="X1996" s="7"/>
      <c r="Y1996" s="7"/>
      <c r="Z1996" s="7"/>
      <c r="AA1996" s="7"/>
      <c r="AB1996" s="7"/>
    </row>
    <row r="1997" spans="1:28" x14ac:dyDescent="0.2">
      <c r="A1997" s="7"/>
      <c r="B1997" s="7"/>
      <c r="C1997" s="7"/>
      <c r="D1997" s="7"/>
      <c r="E1997" s="7"/>
      <c r="F1997" s="7"/>
      <c r="G1997" s="7"/>
      <c r="H1997" s="7"/>
      <c r="I1997" s="7"/>
      <c r="J1997" s="7"/>
      <c r="K1997" s="7"/>
      <c r="L1997" s="7"/>
      <c r="M1997" s="7"/>
      <c r="N1997" s="7"/>
      <c r="O1997" s="7"/>
      <c r="P1997" s="7"/>
      <c r="Q1997" s="7"/>
      <c r="R1997" s="7"/>
      <c r="S1997" s="7"/>
      <c r="T1997" s="7"/>
      <c r="U1997" s="7"/>
      <c r="V1997" s="7"/>
      <c r="W1997" s="7"/>
      <c r="X1997" s="7"/>
      <c r="Y1997" s="7"/>
      <c r="Z1997" s="7"/>
      <c r="AA1997" s="7"/>
      <c r="AB1997" s="7"/>
    </row>
    <row r="1998" spans="1:28" x14ac:dyDescent="0.2">
      <c r="A1998" s="7"/>
      <c r="B1998" s="7"/>
      <c r="C1998" s="7"/>
      <c r="D1998" s="7"/>
      <c r="E1998" s="7"/>
      <c r="F1998" s="7"/>
      <c r="G1998" s="7"/>
      <c r="H1998" s="7"/>
      <c r="I1998" s="7"/>
      <c r="J1998" s="7"/>
      <c r="K1998" s="7"/>
      <c r="L1998" s="7"/>
      <c r="M1998" s="7"/>
      <c r="N1998" s="7"/>
      <c r="O1998" s="7"/>
      <c r="P1998" s="7"/>
      <c r="Q1998" s="7"/>
      <c r="R1998" s="7"/>
      <c r="S1998" s="7"/>
      <c r="T1998" s="7"/>
      <c r="U1998" s="7"/>
      <c r="V1998" s="7"/>
      <c r="W1998" s="7"/>
      <c r="X1998" s="7"/>
      <c r="Y1998" s="7"/>
      <c r="Z1998" s="7"/>
      <c r="AA1998" s="7"/>
      <c r="AB1998" s="7"/>
    </row>
    <row r="1999" spans="1:28" x14ac:dyDescent="0.2">
      <c r="A1999" s="7"/>
      <c r="B1999" s="7"/>
      <c r="C1999" s="7"/>
      <c r="D1999" s="7"/>
      <c r="E1999" s="7"/>
      <c r="F1999" s="7"/>
      <c r="G1999" s="7"/>
      <c r="H1999" s="7"/>
      <c r="I1999" s="7"/>
      <c r="J1999" s="7"/>
      <c r="K1999" s="7"/>
      <c r="L1999" s="7"/>
      <c r="M1999" s="7"/>
      <c r="N1999" s="7"/>
      <c r="O1999" s="7"/>
      <c r="P1999" s="7"/>
      <c r="Q1999" s="7"/>
      <c r="R1999" s="7"/>
      <c r="S1999" s="7"/>
      <c r="T1999" s="7"/>
      <c r="U1999" s="7"/>
      <c r="V1999" s="7"/>
      <c r="W1999" s="7"/>
      <c r="X1999" s="7"/>
      <c r="Y1999" s="7"/>
      <c r="Z1999" s="7"/>
      <c r="AA1999" s="7"/>
      <c r="AB1999" s="7"/>
    </row>
    <row r="2000" spans="1:28" x14ac:dyDescent="0.2">
      <c r="A2000" s="7"/>
      <c r="B2000" s="7"/>
      <c r="C2000" s="7"/>
      <c r="D2000" s="7"/>
      <c r="E2000" s="7"/>
      <c r="F2000" s="7"/>
      <c r="G2000" s="7"/>
      <c r="H2000" s="7"/>
      <c r="I2000" s="7"/>
      <c r="J2000" s="7"/>
      <c r="K2000" s="7"/>
      <c r="L2000" s="7"/>
      <c r="M2000" s="7"/>
      <c r="N2000" s="7"/>
      <c r="O2000" s="7"/>
      <c r="P2000" s="7"/>
      <c r="Q2000" s="7"/>
      <c r="R2000" s="7"/>
      <c r="S2000" s="7"/>
      <c r="T2000" s="7"/>
      <c r="U2000" s="7"/>
      <c r="V2000" s="7"/>
      <c r="W2000" s="7"/>
      <c r="X2000" s="7"/>
      <c r="Y2000" s="7"/>
      <c r="Z2000" s="7"/>
      <c r="AA2000" s="7"/>
      <c r="AB2000" s="7"/>
    </row>
    <row r="2001" spans="1:28" x14ac:dyDescent="0.2">
      <c r="A2001" s="7"/>
      <c r="B2001" s="7"/>
      <c r="C2001" s="7"/>
      <c r="D2001" s="7"/>
      <c r="E2001" s="7"/>
      <c r="F2001" s="7"/>
      <c r="G2001" s="7"/>
      <c r="H2001" s="7"/>
      <c r="I2001" s="7"/>
      <c r="J2001" s="7"/>
      <c r="K2001" s="7"/>
      <c r="L2001" s="7"/>
      <c r="M2001" s="7"/>
      <c r="N2001" s="7"/>
      <c r="O2001" s="7"/>
      <c r="P2001" s="7"/>
      <c r="Q2001" s="7"/>
      <c r="R2001" s="7"/>
      <c r="S2001" s="7"/>
      <c r="T2001" s="7"/>
      <c r="U2001" s="7"/>
      <c r="V2001" s="7"/>
      <c r="W2001" s="7"/>
      <c r="X2001" s="7"/>
      <c r="Y2001" s="7"/>
      <c r="Z2001" s="7"/>
      <c r="AA2001" s="7"/>
      <c r="AB2001" s="7"/>
    </row>
    <row r="2002" spans="1:28" x14ac:dyDescent="0.2">
      <c r="A2002" s="7"/>
      <c r="B2002" s="7"/>
      <c r="C2002" s="7"/>
      <c r="D2002" s="7"/>
      <c r="E2002" s="7"/>
      <c r="F2002" s="7"/>
      <c r="G2002" s="7"/>
      <c r="H2002" s="7"/>
      <c r="I2002" s="7"/>
      <c r="J2002" s="7"/>
      <c r="K2002" s="7"/>
      <c r="L2002" s="7"/>
      <c r="M2002" s="7"/>
      <c r="N2002" s="7"/>
      <c r="O2002" s="7"/>
      <c r="P2002" s="7"/>
      <c r="Q2002" s="7"/>
      <c r="R2002" s="7"/>
      <c r="S2002" s="7"/>
      <c r="T2002" s="7"/>
      <c r="U2002" s="7"/>
      <c r="V2002" s="7"/>
      <c r="W2002" s="7"/>
      <c r="X2002" s="7"/>
      <c r="Y2002" s="7"/>
      <c r="Z2002" s="7"/>
      <c r="AA2002" s="7"/>
      <c r="AB2002" s="7"/>
    </row>
    <row r="2003" spans="1:28" x14ac:dyDescent="0.2">
      <c r="A2003" s="7"/>
      <c r="B2003" s="7"/>
      <c r="C2003" s="7"/>
      <c r="D2003" s="7"/>
      <c r="E2003" s="7"/>
      <c r="F2003" s="7"/>
      <c r="G2003" s="7"/>
      <c r="H2003" s="7"/>
      <c r="I2003" s="7"/>
      <c r="J2003" s="7"/>
      <c r="K2003" s="7"/>
      <c r="L2003" s="7"/>
      <c r="M2003" s="7"/>
      <c r="N2003" s="7"/>
      <c r="O2003" s="7"/>
      <c r="P2003" s="7"/>
      <c r="Q2003" s="7"/>
      <c r="R2003" s="7"/>
      <c r="S2003" s="7"/>
      <c r="T2003" s="7"/>
      <c r="U2003" s="7"/>
      <c r="V2003" s="7"/>
      <c r="W2003" s="7"/>
      <c r="X2003" s="7"/>
      <c r="Y2003" s="7"/>
      <c r="Z2003" s="7"/>
      <c r="AA2003" s="7"/>
      <c r="AB2003" s="7"/>
    </row>
    <row r="2004" spans="1:28" x14ac:dyDescent="0.2">
      <c r="A2004" s="7"/>
      <c r="B2004" s="7"/>
      <c r="C2004" s="7"/>
      <c r="D2004" s="7"/>
      <c r="E2004" s="7"/>
      <c r="F2004" s="7"/>
      <c r="G2004" s="7"/>
      <c r="H2004" s="7"/>
      <c r="I2004" s="7"/>
      <c r="J2004" s="7"/>
      <c r="K2004" s="7"/>
      <c r="L2004" s="7"/>
      <c r="M2004" s="7"/>
      <c r="N2004" s="7"/>
      <c r="O2004" s="7"/>
      <c r="P2004" s="7"/>
      <c r="Q2004" s="7"/>
      <c r="R2004" s="7"/>
      <c r="S2004" s="7"/>
      <c r="T2004" s="7"/>
      <c r="U2004" s="7"/>
      <c r="V2004" s="7"/>
      <c r="W2004" s="7"/>
      <c r="X2004" s="7"/>
      <c r="Y2004" s="7"/>
      <c r="Z2004" s="7"/>
      <c r="AA2004" s="7"/>
      <c r="AB2004" s="7"/>
    </row>
    <row r="2005" spans="1:28" x14ac:dyDescent="0.2">
      <c r="A2005" s="7"/>
      <c r="B2005" s="7"/>
      <c r="C2005" s="7"/>
      <c r="D2005" s="7"/>
      <c r="E2005" s="7"/>
      <c r="F2005" s="7"/>
      <c r="G2005" s="7"/>
      <c r="H2005" s="7"/>
      <c r="I2005" s="7"/>
      <c r="J2005" s="7"/>
      <c r="K2005" s="7"/>
      <c r="L2005" s="7"/>
      <c r="M2005" s="7"/>
      <c r="N2005" s="7"/>
      <c r="O2005" s="7"/>
      <c r="P2005" s="7"/>
      <c r="Q2005" s="7"/>
      <c r="R2005" s="7"/>
      <c r="S2005" s="7"/>
      <c r="T2005" s="7"/>
      <c r="U2005" s="7"/>
      <c r="V2005" s="7"/>
      <c r="W2005" s="7"/>
      <c r="X2005" s="7"/>
      <c r="Y2005" s="7"/>
      <c r="Z2005" s="7"/>
      <c r="AA2005" s="7"/>
      <c r="AB2005" s="7"/>
    </row>
    <row r="2006" spans="1:28" x14ac:dyDescent="0.2">
      <c r="A2006" s="7"/>
      <c r="B2006" s="7"/>
      <c r="C2006" s="7"/>
      <c r="D2006" s="7"/>
      <c r="E2006" s="7"/>
      <c r="F2006" s="7"/>
      <c r="G2006" s="7"/>
      <c r="H2006" s="7"/>
      <c r="I2006" s="7"/>
      <c r="J2006" s="7"/>
      <c r="K2006" s="7"/>
      <c r="L2006" s="7"/>
      <c r="M2006" s="7"/>
      <c r="N2006" s="7"/>
      <c r="O2006" s="7"/>
      <c r="P2006" s="7"/>
      <c r="Q2006" s="7"/>
      <c r="R2006" s="7"/>
      <c r="S2006" s="7"/>
      <c r="T2006" s="7"/>
      <c r="U2006" s="7"/>
      <c r="V2006" s="7"/>
      <c r="W2006" s="7"/>
      <c r="X2006" s="7"/>
      <c r="Y2006" s="7"/>
      <c r="Z2006" s="7"/>
      <c r="AA2006" s="7"/>
      <c r="AB2006" s="7"/>
    </row>
    <row r="2007" spans="1:28" x14ac:dyDescent="0.2">
      <c r="A2007" s="7"/>
      <c r="B2007" s="7"/>
      <c r="C2007" s="7"/>
      <c r="D2007" s="7"/>
      <c r="E2007" s="7"/>
      <c r="F2007" s="7"/>
      <c r="G2007" s="7"/>
      <c r="H2007" s="7"/>
      <c r="I2007" s="7"/>
      <c r="J2007" s="7"/>
      <c r="K2007" s="7"/>
      <c r="L2007" s="7"/>
      <c r="M2007" s="7"/>
      <c r="N2007" s="7"/>
      <c r="O2007" s="7"/>
      <c r="P2007" s="7"/>
      <c r="Q2007" s="7"/>
      <c r="R2007" s="7"/>
      <c r="S2007" s="7"/>
      <c r="T2007" s="7"/>
      <c r="U2007" s="7"/>
      <c r="V2007" s="7"/>
      <c r="W2007" s="7"/>
      <c r="X2007" s="7"/>
      <c r="Y2007" s="7"/>
      <c r="Z2007" s="7"/>
      <c r="AA2007" s="7"/>
      <c r="AB2007" s="7"/>
    </row>
    <row r="2008" spans="1:28" x14ac:dyDescent="0.2">
      <c r="A2008" s="7"/>
      <c r="B2008" s="7"/>
      <c r="C2008" s="7"/>
      <c r="D2008" s="7"/>
      <c r="E2008" s="7"/>
      <c r="F2008" s="7"/>
      <c r="G2008" s="7"/>
      <c r="H2008" s="7"/>
      <c r="I2008" s="7"/>
      <c r="J2008" s="7"/>
      <c r="K2008" s="7"/>
      <c r="L2008" s="7"/>
      <c r="M2008" s="7"/>
      <c r="N2008" s="7"/>
      <c r="O2008" s="7"/>
      <c r="P2008" s="7"/>
      <c r="Q2008" s="7"/>
      <c r="R2008" s="7"/>
      <c r="S2008" s="7"/>
      <c r="T2008" s="7"/>
      <c r="U2008" s="7"/>
      <c r="V2008" s="7"/>
      <c r="W2008" s="7"/>
      <c r="X2008" s="7"/>
      <c r="Y2008" s="7"/>
      <c r="Z2008" s="7"/>
      <c r="AA2008" s="7"/>
      <c r="AB2008" s="7"/>
    </row>
    <row r="2009" spans="1:28" x14ac:dyDescent="0.2">
      <c r="A2009" s="7"/>
      <c r="B2009" s="7"/>
      <c r="C2009" s="7"/>
      <c r="D2009" s="7"/>
      <c r="E2009" s="7"/>
      <c r="F2009" s="7"/>
      <c r="G2009" s="7"/>
      <c r="H2009" s="7"/>
      <c r="I2009" s="7"/>
      <c r="J2009" s="7"/>
      <c r="K2009" s="7"/>
      <c r="L2009" s="7"/>
      <c r="M2009" s="7"/>
      <c r="N2009" s="7"/>
      <c r="O2009" s="7"/>
      <c r="P2009" s="7"/>
      <c r="Q2009" s="7"/>
      <c r="R2009" s="7"/>
      <c r="S2009" s="7"/>
      <c r="T2009" s="7"/>
      <c r="U2009" s="7"/>
      <c r="V2009" s="7"/>
      <c r="W2009" s="7"/>
      <c r="X2009" s="7"/>
      <c r="Y2009" s="7"/>
      <c r="Z2009" s="7"/>
      <c r="AA2009" s="7"/>
      <c r="AB2009" s="7"/>
    </row>
    <row r="2010" spans="1:28" x14ac:dyDescent="0.2">
      <c r="A2010" s="7"/>
      <c r="B2010" s="7"/>
      <c r="C2010" s="7"/>
      <c r="D2010" s="7"/>
      <c r="E2010" s="7"/>
      <c r="F2010" s="7"/>
      <c r="G2010" s="7"/>
      <c r="H2010" s="7"/>
      <c r="I2010" s="7"/>
      <c r="J2010" s="7"/>
      <c r="K2010" s="7"/>
      <c r="L2010" s="7"/>
      <c r="M2010" s="7"/>
      <c r="N2010" s="7"/>
      <c r="O2010" s="7"/>
      <c r="P2010" s="7"/>
      <c r="Q2010" s="7"/>
      <c r="R2010" s="7"/>
      <c r="S2010" s="7"/>
      <c r="T2010" s="7"/>
      <c r="U2010" s="7"/>
      <c r="V2010" s="7"/>
      <c r="W2010" s="7"/>
      <c r="X2010" s="7"/>
      <c r="Y2010" s="7"/>
      <c r="Z2010" s="7"/>
      <c r="AA2010" s="7"/>
      <c r="AB2010" s="7"/>
    </row>
    <row r="2011" spans="1:28" x14ac:dyDescent="0.2">
      <c r="A2011" s="7"/>
      <c r="B2011" s="7"/>
      <c r="C2011" s="7"/>
      <c r="D2011" s="7"/>
      <c r="E2011" s="7"/>
      <c r="F2011" s="7"/>
      <c r="G2011" s="7"/>
      <c r="H2011" s="7"/>
      <c r="I2011" s="7"/>
      <c r="J2011" s="7"/>
      <c r="K2011" s="7"/>
      <c r="L2011" s="7"/>
      <c r="M2011" s="7"/>
      <c r="N2011" s="7"/>
      <c r="O2011" s="7"/>
      <c r="P2011" s="7"/>
      <c r="Q2011" s="7"/>
      <c r="R2011" s="7"/>
      <c r="S2011" s="7"/>
      <c r="T2011" s="7"/>
      <c r="U2011" s="7"/>
      <c r="V2011" s="7"/>
      <c r="W2011" s="7"/>
      <c r="X2011" s="7"/>
      <c r="Y2011" s="7"/>
      <c r="Z2011" s="7"/>
      <c r="AA2011" s="7"/>
      <c r="AB2011" s="7"/>
    </row>
    <row r="2012" spans="1:28" x14ac:dyDescent="0.2">
      <c r="A2012" s="7"/>
      <c r="B2012" s="7"/>
      <c r="C2012" s="7"/>
      <c r="D2012" s="7"/>
      <c r="E2012" s="7"/>
      <c r="F2012" s="7"/>
      <c r="G2012" s="7"/>
      <c r="H2012" s="7"/>
      <c r="I2012" s="7"/>
      <c r="J2012" s="7"/>
      <c r="K2012" s="7"/>
      <c r="L2012" s="7"/>
      <c r="M2012" s="7"/>
      <c r="N2012" s="7"/>
      <c r="O2012" s="7"/>
      <c r="P2012" s="7"/>
      <c r="Q2012" s="7"/>
      <c r="R2012" s="7"/>
      <c r="S2012" s="7"/>
      <c r="T2012" s="7"/>
      <c r="U2012" s="7"/>
      <c r="V2012" s="7"/>
      <c r="W2012" s="7"/>
      <c r="X2012" s="7"/>
      <c r="Y2012" s="7"/>
      <c r="Z2012" s="7"/>
      <c r="AA2012" s="7"/>
      <c r="AB2012" s="7"/>
    </row>
    <row r="2013" spans="1:28" x14ac:dyDescent="0.2">
      <c r="A2013" s="7"/>
      <c r="B2013" s="7"/>
      <c r="C2013" s="7"/>
      <c r="D2013" s="7"/>
      <c r="E2013" s="7"/>
      <c r="F2013" s="7"/>
      <c r="G2013" s="7"/>
      <c r="H2013" s="7"/>
      <c r="I2013" s="7"/>
      <c r="J2013" s="7"/>
      <c r="K2013" s="7"/>
      <c r="L2013" s="7"/>
      <c r="M2013" s="7"/>
      <c r="N2013" s="7"/>
      <c r="O2013" s="7"/>
      <c r="P2013" s="7"/>
      <c r="Q2013" s="7"/>
      <c r="R2013" s="7"/>
      <c r="S2013" s="7"/>
      <c r="T2013" s="7"/>
      <c r="U2013" s="7"/>
      <c r="V2013" s="7"/>
      <c r="W2013" s="7"/>
      <c r="X2013" s="7"/>
      <c r="Y2013" s="7"/>
      <c r="Z2013" s="7"/>
      <c r="AA2013" s="7"/>
      <c r="AB2013" s="7"/>
    </row>
    <row r="2014" spans="1:28" x14ac:dyDescent="0.2">
      <c r="A2014" s="7"/>
      <c r="B2014" s="7"/>
      <c r="C2014" s="7"/>
      <c r="D2014" s="7"/>
      <c r="E2014" s="7"/>
      <c r="F2014" s="7"/>
      <c r="G2014" s="7"/>
      <c r="H2014" s="7"/>
      <c r="I2014" s="7"/>
      <c r="J2014" s="7"/>
      <c r="K2014" s="7"/>
      <c r="L2014" s="7"/>
      <c r="M2014" s="7"/>
      <c r="N2014" s="7"/>
      <c r="O2014" s="7"/>
      <c r="P2014" s="7"/>
      <c r="Q2014" s="7"/>
      <c r="R2014" s="7"/>
      <c r="S2014" s="7"/>
      <c r="T2014" s="7"/>
      <c r="U2014" s="7"/>
      <c r="V2014" s="7"/>
      <c r="W2014" s="7"/>
      <c r="X2014" s="7"/>
      <c r="Y2014" s="7"/>
      <c r="Z2014" s="7"/>
      <c r="AA2014" s="7"/>
      <c r="AB2014" s="7"/>
    </row>
    <row r="2015" spans="1:28" x14ac:dyDescent="0.2">
      <c r="A2015" s="7"/>
      <c r="B2015" s="7"/>
      <c r="C2015" s="7"/>
      <c r="D2015" s="7"/>
      <c r="E2015" s="7"/>
      <c r="F2015" s="7"/>
      <c r="G2015" s="7"/>
      <c r="H2015" s="7"/>
      <c r="I2015" s="7"/>
      <c r="J2015" s="7"/>
      <c r="K2015" s="7"/>
      <c r="L2015" s="7"/>
      <c r="M2015" s="7"/>
      <c r="N2015" s="7"/>
      <c r="O2015" s="7"/>
      <c r="P2015" s="7"/>
      <c r="Q2015" s="7"/>
      <c r="R2015" s="7"/>
      <c r="S2015" s="7"/>
      <c r="T2015" s="7"/>
      <c r="U2015" s="7"/>
      <c r="V2015" s="7"/>
      <c r="W2015" s="7"/>
      <c r="X2015" s="7"/>
      <c r="Y2015" s="7"/>
      <c r="Z2015" s="7"/>
      <c r="AA2015" s="7"/>
      <c r="AB2015" s="7"/>
    </row>
    <row r="2016" spans="1:28" x14ac:dyDescent="0.2">
      <c r="A2016" s="7"/>
      <c r="B2016" s="7"/>
      <c r="C2016" s="7"/>
      <c r="D2016" s="7"/>
      <c r="E2016" s="7"/>
      <c r="F2016" s="7"/>
      <c r="G2016" s="7"/>
      <c r="H2016" s="7"/>
      <c r="I2016" s="7"/>
      <c r="J2016" s="7"/>
      <c r="K2016" s="7"/>
      <c r="L2016" s="7"/>
      <c r="M2016" s="7"/>
      <c r="N2016" s="7"/>
      <c r="O2016" s="7"/>
      <c r="P2016" s="7"/>
      <c r="Q2016" s="7"/>
      <c r="R2016" s="7"/>
      <c r="S2016" s="7"/>
      <c r="T2016" s="7"/>
      <c r="U2016" s="7"/>
      <c r="V2016" s="7"/>
      <c r="W2016" s="7"/>
      <c r="X2016" s="7"/>
      <c r="Y2016" s="7"/>
      <c r="Z2016" s="7"/>
      <c r="AA2016" s="7"/>
      <c r="AB2016" s="7"/>
    </row>
    <row r="2017" spans="1:28" x14ac:dyDescent="0.2">
      <c r="A2017" s="7"/>
      <c r="B2017" s="7"/>
      <c r="C2017" s="7"/>
      <c r="D2017" s="7"/>
      <c r="E2017" s="7"/>
      <c r="F2017" s="7"/>
      <c r="G2017" s="7"/>
      <c r="H2017" s="7"/>
      <c r="I2017" s="7"/>
      <c r="J2017" s="7"/>
      <c r="K2017" s="7"/>
      <c r="L2017" s="7"/>
      <c r="M2017" s="7"/>
      <c r="N2017" s="7"/>
      <c r="O2017" s="7"/>
      <c r="P2017" s="7"/>
      <c r="Q2017" s="7"/>
      <c r="R2017" s="7"/>
      <c r="S2017" s="7"/>
      <c r="T2017" s="7"/>
      <c r="U2017" s="7"/>
      <c r="V2017" s="7"/>
      <c r="W2017" s="7"/>
      <c r="X2017" s="7"/>
      <c r="Y2017" s="7"/>
      <c r="Z2017" s="7"/>
      <c r="AA2017" s="7"/>
      <c r="AB2017" s="7"/>
    </row>
    <row r="2018" spans="1:28" x14ac:dyDescent="0.2">
      <c r="A2018" s="7"/>
      <c r="B2018" s="7"/>
      <c r="C2018" s="7"/>
      <c r="D2018" s="7"/>
      <c r="E2018" s="7"/>
      <c r="F2018" s="7"/>
      <c r="G2018" s="7"/>
      <c r="H2018" s="7"/>
      <c r="I2018" s="7"/>
      <c r="J2018" s="7"/>
      <c r="K2018" s="7"/>
      <c r="L2018" s="7"/>
      <c r="M2018" s="7"/>
      <c r="N2018" s="7"/>
      <c r="O2018" s="7"/>
      <c r="P2018" s="7"/>
      <c r="Q2018" s="7"/>
      <c r="R2018" s="7"/>
      <c r="S2018" s="7"/>
      <c r="T2018" s="7"/>
      <c r="U2018" s="7"/>
      <c r="V2018" s="7"/>
      <c r="W2018" s="7"/>
      <c r="X2018" s="7"/>
      <c r="Y2018" s="7"/>
      <c r="Z2018" s="7"/>
      <c r="AA2018" s="7"/>
      <c r="AB2018" s="7"/>
    </row>
    <row r="2019" spans="1:28" x14ac:dyDescent="0.2">
      <c r="A2019" s="7"/>
      <c r="B2019" s="7"/>
      <c r="C2019" s="7"/>
      <c r="D2019" s="7"/>
      <c r="E2019" s="7"/>
      <c r="F2019" s="7"/>
      <c r="G2019" s="7"/>
      <c r="H2019" s="7"/>
      <c r="I2019" s="7"/>
      <c r="J2019" s="7"/>
      <c r="K2019" s="7"/>
      <c r="L2019" s="7"/>
      <c r="M2019" s="7"/>
      <c r="N2019" s="7"/>
      <c r="O2019" s="7"/>
      <c r="P2019" s="7"/>
      <c r="Q2019" s="7"/>
      <c r="R2019" s="7"/>
      <c r="S2019" s="7"/>
      <c r="T2019" s="7"/>
      <c r="U2019" s="7"/>
      <c r="V2019" s="7"/>
      <c r="W2019" s="7"/>
      <c r="X2019" s="7"/>
      <c r="Y2019" s="7"/>
      <c r="Z2019" s="7"/>
      <c r="AA2019" s="7"/>
      <c r="AB2019" s="7"/>
    </row>
    <row r="2020" spans="1:28" x14ac:dyDescent="0.2">
      <c r="A2020" s="7"/>
      <c r="B2020" s="7"/>
      <c r="C2020" s="7"/>
      <c r="D2020" s="7"/>
      <c r="E2020" s="7"/>
      <c r="F2020" s="7"/>
      <c r="G2020" s="7"/>
      <c r="H2020" s="7"/>
      <c r="I2020" s="7"/>
      <c r="J2020" s="7"/>
      <c r="K2020" s="7"/>
      <c r="L2020" s="7"/>
      <c r="M2020" s="7"/>
      <c r="N2020" s="7"/>
      <c r="O2020" s="7"/>
      <c r="P2020" s="7"/>
      <c r="Q2020" s="7"/>
      <c r="R2020" s="7"/>
      <c r="S2020" s="7"/>
      <c r="T2020" s="7"/>
      <c r="U2020" s="7"/>
      <c r="V2020" s="7"/>
      <c r="W2020" s="7"/>
      <c r="X2020" s="7"/>
      <c r="Y2020" s="7"/>
      <c r="Z2020" s="7"/>
      <c r="AA2020" s="7"/>
      <c r="AB2020" s="7"/>
    </row>
    <row r="2021" spans="1:28" x14ac:dyDescent="0.2">
      <c r="A2021" s="7"/>
      <c r="B2021" s="7"/>
      <c r="C2021" s="7"/>
      <c r="D2021" s="7"/>
      <c r="E2021" s="7"/>
      <c r="F2021" s="7"/>
      <c r="G2021" s="7"/>
      <c r="H2021" s="7"/>
      <c r="I2021" s="7"/>
      <c r="J2021" s="7"/>
      <c r="K2021" s="7"/>
      <c r="L2021" s="7"/>
      <c r="M2021" s="7"/>
      <c r="N2021" s="7"/>
      <c r="O2021" s="7"/>
      <c r="P2021" s="7"/>
      <c r="Q2021" s="7"/>
      <c r="R2021" s="7"/>
      <c r="S2021" s="7"/>
      <c r="T2021" s="7"/>
      <c r="U2021" s="7"/>
      <c r="V2021" s="7"/>
      <c r="W2021" s="7"/>
      <c r="X2021" s="7"/>
      <c r="Y2021" s="7"/>
      <c r="Z2021" s="7"/>
      <c r="AA2021" s="7"/>
      <c r="AB2021" s="7"/>
    </row>
    <row r="2022" spans="1:28" x14ac:dyDescent="0.2">
      <c r="A2022" s="7"/>
      <c r="B2022" s="7"/>
      <c r="C2022" s="7"/>
      <c r="D2022" s="7"/>
      <c r="E2022" s="7"/>
      <c r="F2022" s="7"/>
      <c r="G2022" s="7"/>
      <c r="H2022" s="7"/>
      <c r="I2022" s="7"/>
      <c r="J2022" s="7"/>
      <c r="K2022" s="7"/>
      <c r="L2022" s="7"/>
      <c r="M2022" s="7"/>
      <c r="N2022" s="7"/>
      <c r="O2022" s="7"/>
      <c r="P2022" s="7"/>
      <c r="Q2022" s="7"/>
      <c r="R2022" s="7"/>
      <c r="S2022" s="7"/>
      <c r="T2022" s="7"/>
      <c r="U2022" s="7"/>
      <c r="V2022" s="7"/>
      <c r="W2022" s="7"/>
      <c r="X2022" s="7"/>
      <c r="Y2022" s="7"/>
      <c r="Z2022" s="7"/>
      <c r="AA2022" s="7"/>
      <c r="AB2022" s="7"/>
    </row>
    <row r="2023" spans="1:28" x14ac:dyDescent="0.2">
      <c r="A2023" s="7"/>
      <c r="B2023" s="7"/>
      <c r="C2023" s="7"/>
      <c r="D2023" s="7"/>
      <c r="E2023" s="7"/>
      <c r="F2023" s="7"/>
      <c r="G2023" s="7"/>
      <c r="H2023" s="7"/>
      <c r="I2023" s="7"/>
      <c r="J2023" s="7"/>
      <c r="K2023" s="7"/>
      <c r="L2023" s="7"/>
      <c r="M2023" s="7"/>
      <c r="N2023" s="7"/>
      <c r="O2023" s="7"/>
      <c r="P2023" s="7"/>
      <c r="Q2023" s="7"/>
      <c r="R2023" s="7"/>
      <c r="S2023" s="7"/>
      <c r="T2023" s="7"/>
      <c r="U2023" s="7"/>
      <c r="V2023" s="7"/>
      <c r="W2023" s="7"/>
      <c r="X2023" s="7"/>
      <c r="Y2023" s="7"/>
      <c r="Z2023" s="7"/>
      <c r="AA2023" s="7"/>
      <c r="AB2023" s="7"/>
    </row>
    <row r="2024" spans="1:28" x14ac:dyDescent="0.2">
      <c r="A2024" s="7"/>
      <c r="B2024" s="7"/>
      <c r="C2024" s="7"/>
      <c r="D2024" s="7"/>
      <c r="E2024" s="7"/>
      <c r="F2024" s="7"/>
      <c r="G2024" s="7"/>
      <c r="H2024" s="7"/>
      <c r="I2024" s="7"/>
      <c r="J2024" s="7"/>
      <c r="K2024" s="7"/>
      <c r="L2024" s="7"/>
      <c r="M2024" s="7"/>
      <c r="N2024" s="7"/>
      <c r="O2024" s="7"/>
      <c r="P2024" s="7"/>
      <c r="Q2024" s="7"/>
      <c r="R2024" s="7"/>
      <c r="S2024" s="7"/>
      <c r="T2024" s="7"/>
      <c r="U2024" s="7"/>
      <c r="V2024" s="7"/>
      <c r="W2024" s="7"/>
      <c r="X2024" s="7"/>
      <c r="Y2024" s="7"/>
      <c r="Z2024" s="7"/>
      <c r="AA2024" s="7"/>
      <c r="AB2024" s="7"/>
    </row>
    <row r="2025" spans="1:28" x14ac:dyDescent="0.2">
      <c r="A2025" s="7"/>
      <c r="B2025" s="7"/>
      <c r="C2025" s="7"/>
      <c r="D2025" s="7"/>
      <c r="E2025" s="7"/>
      <c r="F2025" s="7"/>
      <c r="G2025" s="7"/>
      <c r="H2025" s="7"/>
      <c r="I2025" s="7"/>
      <c r="J2025" s="7"/>
      <c r="K2025" s="7"/>
      <c r="L2025" s="7"/>
      <c r="M2025" s="7"/>
      <c r="N2025" s="7"/>
      <c r="O2025" s="7"/>
      <c r="P2025" s="7"/>
      <c r="Q2025" s="7"/>
      <c r="R2025" s="7"/>
      <c r="S2025" s="7"/>
      <c r="T2025" s="7"/>
      <c r="U2025" s="7"/>
      <c r="V2025" s="7"/>
      <c r="W2025" s="7"/>
      <c r="X2025" s="7"/>
      <c r="Y2025" s="7"/>
      <c r="Z2025" s="7"/>
      <c r="AA2025" s="7"/>
      <c r="AB2025" s="7"/>
    </row>
    <row r="2026" spans="1:28" x14ac:dyDescent="0.2">
      <c r="A2026" s="7"/>
      <c r="B2026" s="7"/>
      <c r="C2026" s="7"/>
      <c r="D2026" s="7"/>
      <c r="E2026" s="7"/>
      <c r="F2026" s="7"/>
      <c r="G2026" s="7"/>
      <c r="H2026" s="7"/>
      <c r="I2026" s="7"/>
      <c r="J2026" s="7"/>
      <c r="K2026" s="7"/>
      <c r="L2026" s="7"/>
      <c r="M2026" s="7"/>
      <c r="N2026" s="7"/>
      <c r="O2026" s="7"/>
      <c r="P2026" s="7"/>
      <c r="Q2026" s="7"/>
      <c r="R2026" s="7"/>
      <c r="S2026" s="7"/>
      <c r="T2026" s="7"/>
      <c r="U2026" s="7"/>
      <c r="V2026" s="7"/>
      <c r="W2026" s="7"/>
      <c r="X2026" s="7"/>
      <c r="Y2026" s="7"/>
      <c r="Z2026" s="7"/>
      <c r="AA2026" s="7"/>
      <c r="AB2026" s="7"/>
    </row>
    <row r="2027" spans="1:28" x14ac:dyDescent="0.2">
      <c r="A2027" s="7"/>
      <c r="B2027" s="7"/>
      <c r="C2027" s="7"/>
      <c r="D2027" s="7"/>
      <c r="E2027" s="7"/>
      <c r="F2027" s="7"/>
      <c r="G2027" s="7"/>
      <c r="H2027" s="7"/>
      <c r="I2027" s="7"/>
      <c r="J2027" s="7"/>
      <c r="K2027" s="7"/>
      <c r="L2027" s="7"/>
      <c r="M2027" s="7"/>
      <c r="N2027" s="7"/>
      <c r="O2027" s="7"/>
      <c r="P2027" s="7"/>
      <c r="Q2027" s="7"/>
      <c r="R2027" s="7"/>
      <c r="S2027" s="7"/>
      <c r="T2027" s="7"/>
      <c r="U2027" s="7"/>
      <c r="V2027" s="7"/>
      <c r="W2027" s="7"/>
      <c r="X2027" s="7"/>
      <c r="Y2027" s="7"/>
      <c r="Z2027" s="7"/>
      <c r="AA2027" s="7"/>
      <c r="AB2027" s="7"/>
    </row>
    <row r="2028" spans="1:28" x14ac:dyDescent="0.2">
      <c r="A2028" s="7"/>
      <c r="B2028" s="7"/>
      <c r="C2028" s="7"/>
      <c r="D2028" s="7"/>
      <c r="E2028" s="7"/>
      <c r="F2028" s="7"/>
      <c r="G2028" s="7"/>
      <c r="H2028" s="7"/>
      <c r="I2028" s="7"/>
      <c r="J2028" s="7"/>
      <c r="K2028" s="7"/>
      <c r="L2028" s="7"/>
      <c r="M2028" s="7"/>
      <c r="N2028" s="7"/>
      <c r="O2028" s="7"/>
      <c r="P2028" s="7"/>
      <c r="Q2028" s="7"/>
      <c r="R2028" s="7"/>
      <c r="S2028" s="7"/>
      <c r="T2028" s="7"/>
      <c r="U2028" s="7"/>
      <c r="V2028" s="7"/>
      <c r="W2028" s="7"/>
      <c r="X2028" s="7"/>
      <c r="Y2028" s="7"/>
      <c r="Z2028" s="7"/>
      <c r="AA2028" s="7"/>
      <c r="AB2028" s="7"/>
    </row>
    <row r="2029" spans="1:28" x14ac:dyDescent="0.2">
      <c r="A2029" s="7"/>
      <c r="B2029" s="7"/>
      <c r="C2029" s="7"/>
      <c r="D2029" s="7"/>
      <c r="E2029" s="7"/>
      <c r="F2029" s="7"/>
      <c r="G2029" s="7"/>
      <c r="H2029" s="7"/>
      <c r="I2029" s="7"/>
      <c r="J2029" s="7"/>
      <c r="K2029" s="7"/>
      <c r="L2029" s="7"/>
      <c r="M2029" s="7"/>
      <c r="N2029" s="7"/>
      <c r="O2029" s="7"/>
      <c r="P2029" s="7"/>
      <c r="Q2029" s="7"/>
      <c r="R2029" s="7"/>
      <c r="S2029" s="7"/>
      <c r="T2029" s="7"/>
      <c r="U2029" s="7"/>
      <c r="V2029" s="7"/>
      <c r="W2029" s="7"/>
      <c r="X2029" s="7"/>
      <c r="Y2029" s="7"/>
      <c r="Z2029" s="7"/>
      <c r="AA2029" s="7"/>
      <c r="AB2029" s="7"/>
    </row>
    <row r="2030" spans="1:28" x14ac:dyDescent="0.2">
      <c r="A2030" s="7"/>
      <c r="B2030" s="7"/>
      <c r="C2030" s="7"/>
      <c r="D2030" s="7"/>
      <c r="E2030" s="7"/>
      <c r="F2030" s="7"/>
      <c r="G2030" s="7"/>
      <c r="H2030" s="7"/>
      <c r="I2030" s="7"/>
      <c r="J2030" s="7"/>
      <c r="K2030" s="7"/>
      <c r="L2030" s="7"/>
      <c r="M2030" s="7"/>
      <c r="N2030" s="7"/>
      <c r="O2030" s="7"/>
      <c r="P2030" s="7"/>
      <c r="Q2030" s="7"/>
      <c r="R2030" s="7"/>
      <c r="S2030" s="7"/>
      <c r="T2030" s="7"/>
      <c r="U2030" s="7"/>
      <c r="V2030" s="7"/>
      <c r="W2030" s="7"/>
      <c r="X2030" s="7"/>
      <c r="Y2030" s="7"/>
      <c r="Z2030" s="7"/>
      <c r="AA2030" s="7"/>
      <c r="AB2030" s="7"/>
    </row>
    <row r="2031" spans="1:28" x14ac:dyDescent="0.2">
      <c r="A2031" s="7"/>
      <c r="B2031" s="7"/>
      <c r="C2031" s="7"/>
      <c r="D2031" s="7"/>
      <c r="E2031" s="7"/>
      <c r="F2031" s="7"/>
      <c r="G2031" s="7"/>
      <c r="H2031" s="7"/>
      <c r="I2031" s="7"/>
      <c r="J2031" s="7"/>
      <c r="K2031" s="7"/>
      <c r="L2031" s="7"/>
      <c r="M2031" s="7"/>
      <c r="N2031" s="7"/>
      <c r="O2031" s="7"/>
      <c r="P2031" s="7"/>
      <c r="Q2031" s="7"/>
      <c r="R2031" s="7"/>
      <c r="S2031" s="7"/>
      <c r="T2031" s="7"/>
      <c r="U2031" s="7"/>
      <c r="V2031" s="7"/>
      <c r="W2031" s="7"/>
      <c r="X2031" s="7"/>
      <c r="Y2031" s="7"/>
      <c r="Z2031" s="7"/>
      <c r="AA2031" s="7"/>
      <c r="AB2031" s="7"/>
    </row>
    <row r="2032" spans="1:28" x14ac:dyDescent="0.2">
      <c r="A2032" s="7"/>
      <c r="B2032" s="7"/>
      <c r="C2032" s="7"/>
      <c r="D2032" s="7"/>
      <c r="E2032" s="7"/>
      <c r="F2032" s="7"/>
      <c r="G2032" s="7"/>
      <c r="H2032" s="7"/>
      <c r="I2032" s="7"/>
      <c r="J2032" s="7"/>
      <c r="K2032" s="7"/>
      <c r="L2032" s="7"/>
      <c r="M2032" s="7"/>
      <c r="N2032" s="7"/>
      <c r="O2032" s="7"/>
      <c r="P2032" s="7"/>
      <c r="Q2032" s="7"/>
      <c r="R2032" s="7"/>
      <c r="S2032" s="7"/>
      <c r="T2032" s="7"/>
      <c r="U2032" s="7"/>
      <c r="V2032" s="7"/>
      <c r="W2032" s="7"/>
      <c r="X2032" s="7"/>
      <c r="Y2032" s="7"/>
      <c r="Z2032" s="7"/>
      <c r="AA2032" s="7"/>
      <c r="AB2032" s="7"/>
    </row>
    <row r="2033" spans="1:28" x14ac:dyDescent="0.2">
      <c r="A2033" s="7"/>
      <c r="B2033" s="7"/>
      <c r="C2033" s="7"/>
      <c r="D2033" s="7"/>
      <c r="E2033" s="7"/>
      <c r="F2033" s="7"/>
      <c r="G2033" s="7"/>
      <c r="H2033" s="7"/>
      <c r="I2033" s="7"/>
      <c r="J2033" s="7"/>
      <c r="K2033" s="7"/>
      <c r="L2033" s="7"/>
      <c r="M2033" s="7"/>
      <c r="N2033" s="7"/>
      <c r="O2033" s="7"/>
      <c r="P2033" s="7"/>
      <c r="Q2033" s="7"/>
      <c r="R2033" s="7"/>
      <c r="S2033" s="7"/>
      <c r="T2033" s="7"/>
      <c r="U2033" s="7"/>
      <c r="V2033" s="7"/>
      <c r="W2033" s="7"/>
      <c r="X2033" s="7"/>
      <c r="Y2033" s="7"/>
      <c r="Z2033" s="7"/>
      <c r="AA2033" s="7"/>
      <c r="AB2033" s="7"/>
    </row>
    <row r="2034" spans="1:28" x14ac:dyDescent="0.2">
      <c r="A2034" s="7"/>
      <c r="B2034" s="7"/>
      <c r="C2034" s="7"/>
      <c r="D2034" s="7"/>
      <c r="E2034" s="7"/>
      <c r="F2034" s="7"/>
      <c r="G2034" s="7"/>
      <c r="H2034" s="7"/>
      <c r="I2034" s="7"/>
      <c r="J2034" s="7"/>
      <c r="K2034" s="7"/>
      <c r="L2034" s="7"/>
      <c r="M2034" s="7"/>
      <c r="N2034" s="7"/>
      <c r="O2034" s="7"/>
      <c r="P2034" s="7"/>
      <c r="Q2034" s="7"/>
      <c r="R2034" s="7"/>
      <c r="S2034" s="7"/>
      <c r="T2034" s="7"/>
      <c r="U2034" s="7"/>
      <c r="V2034" s="7"/>
      <c r="W2034" s="7"/>
      <c r="X2034" s="7"/>
      <c r="Y2034" s="7"/>
      <c r="Z2034" s="7"/>
      <c r="AA2034" s="7"/>
      <c r="AB2034" s="7"/>
    </row>
    <row r="2035" spans="1:28" x14ac:dyDescent="0.2">
      <c r="A2035" s="7"/>
      <c r="B2035" s="7"/>
      <c r="C2035" s="7"/>
      <c r="D2035" s="7"/>
      <c r="E2035" s="7"/>
      <c r="F2035" s="7"/>
      <c r="G2035" s="7"/>
      <c r="H2035" s="7"/>
      <c r="I2035" s="7"/>
      <c r="J2035" s="7"/>
      <c r="K2035" s="7"/>
      <c r="L2035" s="7"/>
      <c r="M2035" s="7"/>
      <c r="N2035" s="7"/>
      <c r="O2035" s="7"/>
      <c r="P2035" s="7"/>
      <c r="Q2035" s="7"/>
      <c r="R2035" s="7"/>
      <c r="S2035" s="7"/>
      <c r="T2035" s="7"/>
      <c r="U2035" s="7"/>
      <c r="V2035" s="7"/>
      <c r="W2035" s="7"/>
      <c r="X2035" s="7"/>
      <c r="Y2035" s="7"/>
      <c r="Z2035" s="7"/>
      <c r="AA2035" s="7"/>
      <c r="AB2035" s="7"/>
    </row>
    <row r="2036" spans="1:28" x14ac:dyDescent="0.2">
      <c r="A2036" s="7"/>
      <c r="B2036" s="7"/>
      <c r="C2036" s="7"/>
      <c r="D2036" s="7"/>
      <c r="E2036" s="7"/>
      <c r="F2036" s="7"/>
      <c r="G2036" s="7"/>
      <c r="H2036" s="7"/>
      <c r="I2036" s="7"/>
      <c r="J2036" s="7"/>
      <c r="K2036" s="7"/>
      <c r="L2036" s="7"/>
      <c r="M2036" s="7"/>
      <c r="N2036" s="7"/>
      <c r="O2036" s="7"/>
      <c r="P2036" s="7"/>
      <c r="Q2036" s="7"/>
      <c r="R2036" s="7"/>
      <c r="S2036" s="7"/>
      <c r="T2036" s="7"/>
      <c r="U2036" s="7"/>
      <c r="V2036" s="7"/>
      <c r="W2036" s="7"/>
      <c r="X2036" s="7"/>
      <c r="Y2036" s="7"/>
      <c r="Z2036" s="7"/>
      <c r="AA2036" s="7"/>
      <c r="AB2036" s="7"/>
    </row>
    <row r="2037" spans="1:28" x14ac:dyDescent="0.2">
      <c r="A2037" s="7"/>
      <c r="B2037" s="7"/>
      <c r="C2037" s="7"/>
      <c r="D2037" s="7"/>
      <c r="E2037" s="7"/>
      <c r="F2037" s="7"/>
      <c r="G2037" s="7"/>
      <c r="H2037" s="7"/>
      <c r="I2037" s="7"/>
      <c r="J2037" s="7"/>
      <c r="K2037" s="7"/>
      <c r="L2037" s="7"/>
      <c r="M2037" s="7"/>
      <c r="N2037" s="7"/>
      <c r="O2037" s="7"/>
      <c r="P2037" s="7"/>
      <c r="Q2037" s="7"/>
      <c r="R2037" s="7"/>
      <c r="S2037" s="7"/>
      <c r="T2037" s="7"/>
      <c r="U2037" s="7"/>
      <c r="V2037" s="7"/>
      <c r="W2037" s="7"/>
      <c r="X2037" s="7"/>
      <c r="Y2037" s="7"/>
      <c r="Z2037" s="7"/>
      <c r="AA2037" s="7"/>
      <c r="AB2037" s="7"/>
    </row>
    <row r="2038" spans="1:28" x14ac:dyDescent="0.2">
      <c r="A2038" s="7"/>
      <c r="B2038" s="7"/>
      <c r="C2038" s="7"/>
      <c r="D2038" s="7"/>
      <c r="E2038" s="7"/>
      <c r="F2038" s="7"/>
      <c r="G2038" s="7"/>
      <c r="H2038" s="7"/>
      <c r="I2038" s="7"/>
      <c r="J2038" s="7"/>
      <c r="K2038" s="7"/>
      <c r="L2038" s="7"/>
      <c r="M2038" s="7"/>
      <c r="N2038" s="7"/>
      <c r="O2038" s="7"/>
      <c r="P2038" s="7"/>
      <c r="Q2038" s="7"/>
      <c r="R2038" s="7"/>
      <c r="S2038" s="7"/>
      <c r="T2038" s="7"/>
      <c r="U2038" s="7"/>
      <c r="V2038" s="7"/>
      <c r="W2038" s="7"/>
      <c r="X2038" s="7"/>
      <c r="Y2038" s="7"/>
      <c r="Z2038" s="7"/>
      <c r="AA2038" s="7"/>
      <c r="AB2038" s="7"/>
    </row>
    <row r="2039" spans="1:28" x14ac:dyDescent="0.2">
      <c r="A2039" s="7"/>
      <c r="B2039" s="7"/>
      <c r="C2039" s="7"/>
      <c r="D2039" s="7"/>
      <c r="E2039" s="7"/>
      <c r="F2039" s="7"/>
      <c r="G2039" s="7"/>
      <c r="H2039" s="7"/>
      <c r="I2039" s="7"/>
      <c r="J2039" s="7"/>
      <c r="K2039" s="7"/>
      <c r="L2039" s="7"/>
      <c r="M2039" s="7"/>
      <c r="N2039" s="7"/>
      <c r="O2039" s="7"/>
      <c r="P2039" s="7"/>
      <c r="Q2039" s="7"/>
      <c r="R2039" s="7"/>
      <c r="S2039" s="7"/>
      <c r="T2039" s="7"/>
      <c r="U2039" s="7"/>
      <c r="V2039" s="7"/>
      <c r="W2039" s="7"/>
      <c r="X2039" s="7"/>
      <c r="Y2039" s="7"/>
      <c r="Z2039" s="7"/>
      <c r="AA2039" s="7"/>
      <c r="AB2039" s="7"/>
    </row>
    <row r="2040" spans="1:28" x14ac:dyDescent="0.2">
      <c r="A2040" s="7"/>
      <c r="B2040" s="7"/>
      <c r="C2040" s="7"/>
      <c r="D2040" s="7"/>
      <c r="E2040" s="7"/>
      <c r="F2040" s="7"/>
      <c r="G2040" s="7"/>
      <c r="H2040" s="7"/>
      <c r="I2040" s="7"/>
      <c r="J2040" s="7"/>
      <c r="K2040" s="7"/>
      <c r="L2040" s="7"/>
      <c r="M2040" s="7"/>
      <c r="N2040" s="7"/>
      <c r="O2040" s="7"/>
      <c r="P2040" s="7"/>
      <c r="Q2040" s="7"/>
      <c r="R2040" s="7"/>
      <c r="S2040" s="7"/>
      <c r="T2040" s="7"/>
      <c r="U2040" s="7"/>
      <c r="V2040" s="7"/>
      <c r="W2040" s="7"/>
      <c r="X2040" s="7"/>
      <c r="Y2040" s="7"/>
      <c r="Z2040" s="7"/>
      <c r="AA2040" s="7"/>
      <c r="AB2040" s="7"/>
    </row>
    <row r="2041" spans="1:28" x14ac:dyDescent="0.2">
      <c r="A2041" s="7"/>
      <c r="B2041" s="7"/>
      <c r="C2041" s="7"/>
      <c r="D2041" s="7"/>
      <c r="E2041" s="7"/>
      <c r="F2041" s="7"/>
      <c r="G2041" s="7"/>
      <c r="H2041" s="7"/>
      <c r="I2041" s="7"/>
      <c r="J2041" s="7"/>
      <c r="K2041" s="7"/>
      <c r="L2041" s="7"/>
      <c r="M2041" s="7"/>
      <c r="N2041" s="7"/>
      <c r="O2041" s="7"/>
      <c r="P2041" s="7"/>
      <c r="Q2041" s="7"/>
      <c r="R2041" s="7"/>
      <c r="S2041" s="7"/>
      <c r="T2041" s="7"/>
      <c r="U2041" s="7"/>
      <c r="V2041" s="7"/>
      <c r="W2041" s="7"/>
      <c r="X2041" s="7"/>
      <c r="Y2041" s="7"/>
      <c r="Z2041" s="7"/>
      <c r="AA2041" s="7"/>
      <c r="AB2041" s="7"/>
    </row>
    <row r="2042" spans="1:28" x14ac:dyDescent="0.2">
      <c r="A2042" s="7"/>
      <c r="B2042" s="7"/>
      <c r="C2042" s="7"/>
      <c r="D2042" s="7"/>
      <c r="E2042" s="7"/>
      <c r="F2042" s="7"/>
      <c r="G2042" s="7"/>
      <c r="H2042" s="7"/>
      <c r="I2042" s="7"/>
      <c r="J2042" s="7"/>
      <c r="K2042" s="7"/>
      <c r="L2042" s="7"/>
      <c r="M2042" s="7"/>
      <c r="N2042" s="7"/>
      <c r="O2042" s="7"/>
      <c r="P2042" s="7"/>
      <c r="Q2042" s="7"/>
      <c r="R2042" s="7"/>
      <c r="S2042" s="7"/>
      <c r="T2042" s="7"/>
      <c r="U2042" s="7"/>
      <c r="V2042" s="7"/>
      <c r="W2042" s="7"/>
      <c r="X2042" s="7"/>
      <c r="Y2042" s="7"/>
      <c r="Z2042" s="7"/>
      <c r="AA2042" s="7"/>
      <c r="AB2042" s="7"/>
    </row>
    <row r="2043" spans="1:28" x14ac:dyDescent="0.2">
      <c r="A2043" s="7"/>
      <c r="B2043" s="7"/>
      <c r="C2043" s="7"/>
      <c r="D2043" s="7"/>
      <c r="E2043" s="7"/>
      <c r="F2043" s="7"/>
      <c r="G2043" s="7"/>
      <c r="H2043" s="7"/>
      <c r="I2043" s="7"/>
      <c r="J2043" s="7"/>
      <c r="K2043" s="7"/>
      <c r="L2043" s="7"/>
      <c r="M2043" s="7"/>
      <c r="N2043" s="7"/>
      <c r="O2043" s="7"/>
      <c r="P2043" s="7"/>
      <c r="Q2043" s="7"/>
      <c r="R2043" s="7"/>
      <c r="S2043" s="7"/>
      <c r="T2043" s="7"/>
      <c r="U2043" s="7"/>
      <c r="V2043" s="7"/>
      <c r="W2043" s="7"/>
      <c r="X2043" s="7"/>
      <c r="Y2043" s="7"/>
      <c r="Z2043" s="7"/>
      <c r="AA2043" s="7"/>
      <c r="AB2043" s="7"/>
    </row>
    <row r="2044" spans="1:28" x14ac:dyDescent="0.2">
      <c r="A2044" s="7"/>
      <c r="B2044" s="7"/>
      <c r="C2044" s="7"/>
      <c r="D2044" s="7"/>
      <c r="E2044" s="7"/>
      <c r="F2044" s="7"/>
      <c r="G2044" s="7"/>
      <c r="H2044" s="7"/>
      <c r="I2044" s="7"/>
      <c r="J2044" s="7"/>
      <c r="K2044" s="7"/>
      <c r="L2044" s="7"/>
      <c r="M2044" s="7"/>
      <c r="N2044" s="7"/>
      <c r="O2044" s="7"/>
      <c r="P2044" s="7"/>
      <c r="Q2044" s="7"/>
      <c r="R2044" s="7"/>
      <c r="S2044" s="7"/>
      <c r="T2044" s="7"/>
      <c r="U2044" s="7"/>
      <c r="V2044" s="7"/>
      <c r="W2044" s="7"/>
      <c r="X2044" s="7"/>
      <c r="Y2044" s="7"/>
      <c r="Z2044" s="7"/>
      <c r="AA2044" s="7"/>
      <c r="AB2044" s="7"/>
    </row>
    <row r="2045" spans="1:28" x14ac:dyDescent="0.2">
      <c r="A2045" s="7"/>
      <c r="B2045" s="7"/>
      <c r="C2045" s="7"/>
      <c r="D2045" s="7"/>
      <c r="E2045" s="7"/>
      <c r="F2045" s="7"/>
      <c r="G2045" s="7"/>
      <c r="H2045" s="7"/>
      <c r="I2045" s="7"/>
      <c r="J2045" s="7"/>
      <c r="K2045" s="7"/>
      <c r="L2045" s="7"/>
      <c r="M2045" s="7"/>
      <c r="N2045" s="7"/>
      <c r="O2045" s="7"/>
      <c r="P2045" s="7"/>
      <c r="Q2045" s="7"/>
      <c r="R2045" s="7"/>
      <c r="S2045" s="7"/>
      <c r="T2045" s="7"/>
      <c r="U2045" s="7"/>
      <c r="V2045" s="7"/>
      <c r="W2045" s="7"/>
      <c r="X2045" s="7"/>
      <c r="Y2045" s="7"/>
      <c r="Z2045" s="7"/>
      <c r="AA2045" s="7"/>
      <c r="AB2045" s="7"/>
    </row>
    <row r="2046" spans="1:28" x14ac:dyDescent="0.2">
      <c r="A2046" s="7"/>
      <c r="B2046" s="7"/>
      <c r="C2046" s="7"/>
      <c r="D2046" s="7"/>
      <c r="E2046" s="7"/>
      <c r="F2046" s="7"/>
      <c r="G2046" s="7"/>
      <c r="H2046" s="7"/>
      <c r="I2046" s="7"/>
      <c r="J2046" s="7"/>
      <c r="K2046" s="7"/>
      <c r="L2046" s="7"/>
      <c r="M2046" s="7"/>
      <c r="N2046" s="7"/>
      <c r="O2046" s="7"/>
      <c r="P2046" s="7"/>
      <c r="Q2046" s="7"/>
      <c r="R2046" s="7"/>
      <c r="S2046" s="7"/>
      <c r="T2046" s="7"/>
      <c r="U2046" s="7"/>
      <c r="V2046" s="7"/>
      <c r="W2046" s="7"/>
      <c r="X2046" s="7"/>
      <c r="Y2046" s="7"/>
      <c r="Z2046" s="7"/>
      <c r="AA2046" s="7"/>
      <c r="AB2046" s="7"/>
    </row>
    <row r="2047" spans="1:28" x14ac:dyDescent="0.2">
      <c r="A2047" s="7"/>
      <c r="B2047" s="7"/>
      <c r="C2047" s="7"/>
      <c r="D2047" s="7"/>
      <c r="E2047" s="7"/>
      <c r="F2047" s="7"/>
      <c r="G2047" s="7"/>
      <c r="H2047" s="7"/>
      <c r="I2047" s="7"/>
      <c r="J2047" s="7"/>
      <c r="K2047" s="7"/>
      <c r="L2047" s="7"/>
      <c r="M2047" s="7"/>
      <c r="N2047" s="7"/>
      <c r="O2047" s="7"/>
      <c r="P2047" s="7"/>
      <c r="Q2047" s="7"/>
      <c r="R2047" s="7"/>
      <c r="S2047" s="7"/>
      <c r="T2047" s="7"/>
      <c r="U2047" s="7"/>
      <c r="V2047" s="7"/>
      <c r="W2047" s="7"/>
      <c r="X2047" s="7"/>
      <c r="Y2047" s="7"/>
      <c r="Z2047" s="7"/>
      <c r="AA2047" s="7"/>
      <c r="AB2047" s="7"/>
    </row>
    <row r="2048" spans="1:28" x14ac:dyDescent="0.2">
      <c r="A2048" s="7"/>
      <c r="B2048" s="7"/>
      <c r="C2048" s="7"/>
      <c r="D2048" s="7"/>
      <c r="E2048" s="7"/>
      <c r="F2048" s="7"/>
      <c r="G2048" s="7"/>
      <c r="H2048" s="7"/>
      <c r="I2048" s="7"/>
      <c r="J2048" s="7"/>
      <c r="K2048" s="7"/>
      <c r="L2048" s="7"/>
      <c r="M2048" s="7"/>
      <c r="N2048" s="7"/>
      <c r="O2048" s="7"/>
      <c r="P2048" s="7"/>
      <c r="Q2048" s="7"/>
      <c r="R2048" s="7"/>
      <c r="S2048" s="7"/>
      <c r="T2048" s="7"/>
      <c r="U2048" s="7"/>
      <c r="V2048" s="7"/>
      <c r="W2048" s="7"/>
      <c r="X2048" s="7"/>
      <c r="Y2048" s="7"/>
      <c r="Z2048" s="7"/>
      <c r="AA2048" s="7"/>
      <c r="AB2048" s="7"/>
    </row>
    <row r="2049" spans="1:28" x14ac:dyDescent="0.2">
      <c r="A2049" s="7"/>
      <c r="B2049" s="7"/>
      <c r="C2049" s="7"/>
      <c r="D2049" s="7"/>
      <c r="E2049" s="7"/>
      <c r="F2049" s="7"/>
      <c r="G2049" s="7"/>
      <c r="H2049" s="7"/>
      <c r="I2049" s="7"/>
      <c r="J2049" s="7"/>
      <c r="K2049" s="7"/>
      <c r="L2049" s="7"/>
      <c r="M2049" s="7"/>
      <c r="N2049" s="7"/>
      <c r="O2049" s="7"/>
      <c r="P2049" s="7"/>
      <c r="Q2049" s="7"/>
      <c r="R2049" s="7"/>
      <c r="S2049" s="7"/>
      <c r="T2049" s="7"/>
      <c r="U2049" s="7"/>
      <c r="V2049" s="7"/>
      <c r="W2049" s="7"/>
      <c r="X2049" s="7"/>
      <c r="Y2049" s="7"/>
      <c r="Z2049" s="7"/>
      <c r="AA2049" s="7"/>
      <c r="AB2049" s="7"/>
    </row>
    <row r="2050" spans="1:28" x14ac:dyDescent="0.2">
      <c r="A2050" s="7"/>
      <c r="B2050" s="7"/>
      <c r="C2050" s="7"/>
      <c r="D2050" s="7"/>
      <c r="E2050" s="7"/>
      <c r="F2050" s="7"/>
      <c r="G2050" s="7"/>
      <c r="H2050" s="7"/>
      <c r="I2050" s="7"/>
      <c r="J2050" s="7"/>
      <c r="K2050" s="7"/>
      <c r="L2050" s="7"/>
      <c r="M2050" s="7"/>
      <c r="N2050" s="7"/>
      <c r="O2050" s="7"/>
      <c r="P2050" s="7"/>
      <c r="Q2050" s="7"/>
      <c r="R2050" s="7"/>
      <c r="S2050" s="7"/>
      <c r="T2050" s="7"/>
      <c r="U2050" s="7"/>
      <c r="V2050" s="7"/>
      <c r="W2050" s="7"/>
      <c r="X2050" s="7"/>
      <c r="Y2050" s="7"/>
      <c r="Z2050" s="7"/>
      <c r="AA2050" s="7"/>
      <c r="AB2050" s="7"/>
    </row>
    <row r="2051" spans="1:28" x14ac:dyDescent="0.2">
      <c r="A2051" s="7"/>
      <c r="B2051" s="7"/>
      <c r="C2051" s="7"/>
      <c r="D2051" s="7"/>
      <c r="E2051" s="7"/>
      <c r="F2051" s="7"/>
      <c r="G2051" s="7"/>
      <c r="H2051" s="7"/>
      <c r="I2051" s="7"/>
      <c r="J2051" s="7"/>
      <c r="K2051" s="7"/>
      <c r="L2051" s="7"/>
      <c r="M2051" s="7"/>
      <c r="N2051" s="7"/>
      <c r="O2051" s="7"/>
      <c r="P2051" s="7"/>
      <c r="Q2051" s="7"/>
      <c r="R2051" s="7"/>
      <c r="S2051" s="7"/>
      <c r="T2051" s="7"/>
      <c r="U2051" s="7"/>
      <c r="V2051" s="7"/>
      <c r="W2051" s="7"/>
      <c r="X2051" s="7"/>
      <c r="Y2051" s="7"/>
      <c r="Z2051" s="7"/>
      <c r="AA2051" s="7"/>
      <c r="AB2051" s="7"/>
    </row>
    <row r="2052" spans="1:28" x14ac:dyDescent="0.2">
      <c r="A2052" s="7"/>
      <c r="B2052" s="7"/>
      <c r="C2052" s="7"/>
      <c r="D2052" s="7"/>
      <c r="E2052" s="7"/>
      <c r="F2052" s="7"/>
      <c r="G2052" s="7"/>
      <c r="H2052" s="7"/>
      <c r="I2052" s="7"/>
      <c r="J2052" s="7"/>
      <c r="K2052" s="7"/>
      <c r="L2052" s="7"/>
      <c r="M2052" s="7"/>
      <c r="N2052" s="7"/>
      <c r="O2052" s="7"/>
      <c r="P2052" s="7"/>
      <c r="Q2052" s="7"/>
      <c r="R2052" s="7"/>
      <c r="S2052" s="7"/>
      <c r="T2052" s="7"/>
      <c r="U2052" s="7"/>
      <c r="V2052" s="7"/>
      <c r="W2052" s="7"/>
      <c r="X2052" s="7"/>
      <c r="Y2052" s="7"/>
      <c r="Z2052" s="7"/>
      <c r="AA2052" s="7"/>
      <c r="AB2052" s="7"/>
    </row>
    <row r="2053" spans="1:28" x14ac:dyDescent="0.2">
      <c r="A2053" s="7"/>
      <c r="B2053" s="7"/>
      <c r="C2053" s="7"/>
      <c r="D2053" s="7"/>
      <c r="E2053" s="7"/>
      <c r="F2053" s="7"/>
      <c r="G2053" s="7"/>
      <c r="H2053" s="7"/>
      <c r="I2053" s="7"/>
      <c r="J2053" s="7"/>
      <c r="K2053" s="7"/>
      <c r="L2053" s="7"/>
      <c r="M2053" s="7"/>
      <c r="N2053" s="7"/>
      <c r="O2053" s="7"/>
      <c r="P2053" s="7"/>
      <c r="Q2053" s="7"/>
      <c r="R2053" s="7"/>
      <c r="S2053" s="7"/>
      <c r="T2053" s="7"/>
      <c r="U2053" s="7"/>
      <c r="V2053" s="7"/>
      <c r="W2053" s="7"/>
      <c r="X2053" s="7"/>
      <c r="Y2053" s="7"/>
      <c r="Z2053" s="7"/>
      <c r="AA2053" s="7"/>
      <c r="AB2053" s="7"/>
    </row>
    <row r="2054" spans="1:28" x14ac:dyDescent="0.2">
      <c r="A2054" s="7"/>
      <c r="B2054" s="7"/>
      <c r="C2054" s="7"/>
      <c r="D2054" s="7"/>
      <c r="E2054" s="7"/>
      <c r="F2054" s="7"/>
      <c r="G2054" s="7"/>
      <c r="H2054" s="7"/>
      <c r="I2054" s="7"/>
      <c r="J2054" s="7"/>
      <c r="K2054" s="7"/>
      <c r="L2054" s="7"/>
      <c r="M2054" s="7"/>
      <c r="N2054" s="7"/>
      <c r="O2054" s="7"/>
      <c r="P2054" s="7"/>
      <c r="Q2054" s="7"/>
      <c r="R2054" s="7"/>
      <c r="S2054" s="7"/>
      <c r="T2054" s="7"/>
      <c r="U2054" s="7"/>
      <c r="V2054" s="7"/>
      <c r="W2054" s="7"/>
      <c r="X2054" s="7"/>
      <c r="Y2054" s="7"/>
      <c r="Z2054" s="7"/>
      <c r="AA2054" s="7"/>
      <c r="AB2054" s="7"/>
    </row>
    <row r="2055" spans="1:28" x14ac:dyDescent="0.2">
      <c r="A2055" s="7"/>
      <c r="B2055" s="7"/>
      <c r="C2055" s="7"/>
      <c r="D2055" s="7"/>
      <c r="E2055" s="7"/>
      <c r="F2055" s="7"/>
      <c r="G2055" s="7"/>
      <c r="H2055" s="7"/>
      <c r="I2055" s="7"/>
      <c r="J2055" s="7"/>
      <c r="K2055" s="7"/>
      <c r="L2055" s="7"/>
      <c r="M2055" s="7"/>
      <c r="N2055" s="7"/>
      <c r="O2055" s="7"/>
      <c r="P2055" s="7"/>
      <c r="Q2055" s="7"/>
      <c r="R2055" s="7"/>
      <c r="S2055" s="7"/>
      <c r="T2055" s="7"/>
      <c r="U2055" s="7"/>
      <c r="V2055" s="7"/>
      <c r="W2055" s="7"/>
      <c r="X2055" s="7"/>
      <c r="Y2055" s="7"/>
      <c r="Z2055" s="7"/>
      <c r="AA2055" s="7"/>
      <c r="AB2055" s="7"/>
    </row>
    <row r="2056" spans="1:28" x14ac:dyDescent="0.2">
      <c r="A2056" s="7"/>
      <c r="B2056" s="7"/>
      <c r="C2056" s="7"/>
      <c r="D2056" s="7"/>
      <c r="E2056" s="7"/>
      <c r="F2056" s="7"/>
      <c r="G2056" s="7"/>
      <c r="H2056" s="7"/>
      <c r="I2056" s="7"/>
      <c r="J2056" s="7"/>
      <c r="K2056" s="7"/>
      <c r="L2056" s="7"/>
      <c r="M2056" s="7"/>
      <c r="N2056" s="7"/>
      <c r="O2056" s="7"/>
      <c r="P2056" s="7"/>
      <c r="Q2056" s="7"/>
      <c r="R2056" s="7"/>
      <c r="S2056" s="7"/>
      <c r="T2056" s="7"/>
      <c r="U2056" s="7"/>
      <c r="V2056" s="7"/>
      <c r="W2056" s="7"/>
      <c r="X2056" s="7"/>
      <c r="Y2056" s="7"/>
      <c r="Z2056" s="7"/>
      <c r="AA2056" s="7"/>
      <c r="AB2056" s="7"/>
    </row>
    <row r="2057" spans="1:28" x14ac:dyDescent="0.2">
      <c r="A2057" s="7"/>
      <c r="B2057" s="7"/>
      <c r="C2057" s="7"/>
      <c r="D2057" s="7"/>
      <c r="E2057" s="7"/>
      <c r="F2057" s="7"/>
      <c r="G2057" s="7"/>
      <c r="H2057" s="7"/>
      <c r="I2057" s="7"/>
      <c r="J2057" s="7"/>
      <c r="K2057" s="7"/>
      <c r="L2057" s="7"/>
      <c r="M2057" s="7"/>
      <c r="N2057" s="7"/>
      <c r="O2057" s="7"/>
      <c r="P2057" s="7"/>
      <c r="Q2057" s="7"/>
      <c r="R2057" s="7"/>
      <c r="S2057" s="7"/>
      <c r="T2057" s="7"/>
      <c r="U2057" s="7"/>
      <c r="V2057" s="7"/>
      <c r="W2057" s="7"/>
      <c r="X2057" s="7"/>
      <c r="Y2057" s="7"/>
      <c r="Z2057" s="7"/>
      <c r="AA2057" s="7"/>
      <c r="AB2057" s="7"/>
    </row>
    <row r="2058" spans="1:28" x14ac:dyDescent="0.2">
      <c r="A2058" s="7"/>
      <c r="B2058" s="7"/>
      <c r="C2058" s="7"/>
      <c r="D2058" s="7"/>
      <c r="E2058" s="7"/>
      <c r="F2058" s="7"/>
      <c r="G2058" s="7"/>
      <c r="H2058" s="7"/>
      <c r="I2058" s="7"/>
      <c r="J2058" s="7"/>
      <c r="K2058" s="7"/>
      <c r="L2058" s="7"/>
      <c r="M2058" s="7"/>
      <c r="N2058" s="7"/>
      <c r="O2058" s="7"/>
      <c r="P2058" s="7"/>
      <c r="Q2058" s="7"/>
      <c r="R2058" s="7"/>
      <c r="S2058" s="7"/>
      <c r="T2058" s="7"/>
      <c r="U2058" s="7"/>
      <c r="V2058" s="7"/>
      <c r="W2058" s="7"/>
      <c r="X2058" s="7"/>
      <c r="Y2058" s="7"/>
      <c r="Z2058" s="7"/>
      <c r="AA2058" s="7"/>
      <c r="AB2058" s="7"/>
    </row>
    <row r="2059" spans="1:28" x14ac:dyDescent="0.2">
      <c r="A2059" s="7"/>
      <c r="B2059" s="7"/>
      <c r="C2059" s="7"/>
      <c r="D2059" s="7"/>
      <c r="E2059" s="7"/>
      <c r="F2059" s="7"/>
      <c r="G2059" s="7"/>
      <c r="H2059" s="7"/>
      <c r="I2059" s="7"/>
      <c r="J2059" s="7"/>
      <c r="K2059" s="7"/>
      <c r="L2059" s="7"/>
      <c r="M2059" s="7"/>
      <c r="N2059" s="7"/>
      <c r="O2059" s="7"/>
      <c r="P2059" s="7"/>
      <c r="Q2059" s="7"/>
      <c r="R2059" s="7"/>
      <c r="S2059" s="7"/>
      <c r="T2059" s="7"/>
      <c r="U2059" s="7"/>
      <c r="V2059" s="7"/>
      <c r="W2059" s="7"/>
      <c r="X2059" s="7"/>
      <c r="Y2059" s="7"/>
      <c r="Z2059" s="7"/>
      <c r="AA2059" s="7"/>
      <c r="AB2059" s="7"/>
    </row>
    <row r="2060" spans="1:28" x14ac:dyDescent="0.2">
      <c r="A2060" s="7"/>
      <c r="B2060" s="7"/>
      <c r="C2060" s="7"/>
      <c r="D2060" s="7"/>
      <c r="E2060" s="7"/>
      <c r="F2060" s="7"/>
      <c r="G2060" s="7"/>
      <c r="H2060" s="7"/>
      <c r="I2060" s="7"/>
      <c r="J2060" s="7"/>
      <c r="K2060" s="7"/>
      <c r="L2060" s="7"/>
      <c r="M2060" s="7"/>
      <c r="N2060" s="7"/>
      <c r="O2060" s="7"/>
      <c r="P2060" s="7"/>
      <c r="Q2060" s="7"/>
      <c r="R2060" s="7"/>
      <c r="S2060" s="7"/>
      <c r="T2060" s="7"/>
      <c r="U2060" s="7"/>
      <c r="V2060" s="7"/>
      <c r="W2060" s="7"/>
      <c r="X2060" s="7"/>
      <c r="Y2060" s="7"/>
      <c r="Z2060" s="7"/>
      <c r="AA2060" s="7"/>
      <c r="AB2060" s="7"/>
    </row>
    <row r="2061" spans="1:28" x14ac:dyDescent="0.2">
      <c r="A2061" s="7"/>
      <c r="B2061" s="7"/>
      <c r="C2061" s="7"/>
      <c r="D2061" s="7"/>
      <c r="E2061" s="7"/>
      <c r="F2061" s="7"/>
      <c r="G2061" s="7"/>
      <c r="H2061" s="7"/>
      <c r="I2061" s="7"/>
      <c r="J2061" s="7"/>
      <c r="K2061" s="7"/>
      <c r="L2061" s="7"/>
      <c r="M2061" s="7"/>
      <c r="N2061" s="7"/>
      <c r="O2061" s="7"/>
      <c r="P2061" s="7"/>
      <c r="Q2061" s="7"/>
      <c r="R2061" s="7"/>
      <c r="S2061" s="7"/>
      <c r="T2061" s="7"/>
      <c r="U2061" s="7"/>
      <c r="V2061" s="7"/>
      <c r="W2061" s="7"/>
      <c r="X2061" s="7"/>
      <c r="Y2061" s="7"/>
      <c r="Z2061" s="7"/>
      <c r="AA2061" s="7"/>
      <c r="AB2061" s="7"/>
    </row>
    <row r="2062" spans="1:28" x14ac:dyDescent="0.2">
      <c r="A2062" s="7"/>
      <c r="B2062" s="7"/>
      <c r="C2062" s="7"/>
      <c r="D2062" s="7"/>
      <c r="E2062" s="7"/>
      <c r="F2062" s="7"/>
      <c r="G2062" s="7"/>
      <c r="H2062" s="7"/>
      <c r="I2062" s="7"/>
      <c r="J2062" s="7"/>
      <c r="K2062" s="7"/>
      <c r="L2062" s="7"/>
      <c r="M2062" s="7"/>
      <c r="N2062" s="7"/>
      <c r="O2062" s="7"/>
      <c r="P2062" s="7"/>
      <c r="Q2062" s="7"/>
      <c r="R2062" s="7"/>
      <c r="S2062" s="7"/>
      <c r="T2062" s="7"/>
      <c r="U2062" s="7"/>
      <c r="V2062" s="7"/>
      <c r="W2062" s="7"/>
      <c r="X2062" s="7"/>
      <c r="Y2062" s="7"/>
      <c r="Z2062" s="7"/>
      <c r="AA2062" s="7"/>
      <c r="AB2062" s="7"/>
    </row>
    <row r="2063" spans="1:28" x14ac:dyDescent="0.2">
      <c r="A2063" s="7"/>
      <c r="B2063" s="7"/>
      <c r="C2063" s="7"/>
      <c r="D2063" s="7"/>
      <c r="E2063" s="7"/>
      <c r="F2063" s="7"/>
      <c r="G2063" s="7"/>
      <c r="H2063" s="7"/>
      <c r="I2063" s="7"/>
      <c r="J2063" s="7"/>
      <c r="K2063" s="7"/>
      <c r="L2063" s="7"/>
      <c r="M2063" s="7"/>
      <c r="N2063" s="7"/>
      <c r="O2063" s="7"/>
      <c r="P2063" s="7"/>
      <c r="Q2063" s="7"/>
      <c r="R2063" s="7"/>
      <c r="S2063" s="7"/>
      <c r="T2063" s="7"/>
      <c r="U2063" s="7"/>
      <c r="V2063" s="7"/>
      <c r="W2063" s="7"/>
      <c r="X2063" s="7"/>
      <c r="Y2063" s="7"/>
      <c r="Z2063" s="7"/>
      <c r="AA2063" s="7"/>
      <c r="AB2063" s="7"/>
    </row>
    <row r="2064" spans="1:28" x14ac:dyDescent="0.2">
      <c r="A2064" s="7"/>
      <c r="B2064" s="7"/>
      <c r="C2064" s="7"/>
      <c r="D2064" s="7"/>
      <c r="E2064" s="7"/>
      <c r="F2064" s="7"/>
      <c r="G2064" s="7"/>
      <c r="H2064" s="7"/>
      <c r="I2064" s="7"/>
      <c r="J2064" s="7"/>
      <c r="K2064" s="7"/>
      <c r="L2064" s="7"/>
      <c r="M2064" s="7"/>
      <c r="N2064" s="7"/>
      <c r="O2064" s="7"/>
      <c r="P2064" s="7"/>
      <c r="Q2064" s="7"/>
      <c r="R2064" s="7"/>
      <c r="S2064" s="7"/>
      <c r="T2064" s="7"/>
      <c r="U2064" s="7"/>
      <c r="V2064" s="7"/>
      <c r="W2064" s="7"/>
      <c r="X2064" s="7"/>
      <c r="Y2064" s="7"/>
      <c r="Z2064" s="7"/>
      <c r="AA2064" s="7"/>
      <c r="AB2064" s="7"/>
    </row>
    <row r="2065" spans="1:28" x14ac:dyDescent="0.2">
      <c r="A2065" s="7"/>
      <c r="B2065" s="7"/>
      <c r="C2065" s="7"/>
      <c r="D2065" s="7"/>
      <c r="E2065" s="7"/>
      <c r="F2065" s="7"/>
      <c r="G2065" s="7"/>
      <c r="H2065" s="7"/>
      <c r="I2065" s="7"/>
      <c r="J2065" s="7"/>
      <c r="K2065" s="7"/>
      <c r="L2065" s="7"/>
      <c r="M2065" s="7"/>
      <c r="N2065" s="7"/>
      <c r="O2065" s="7"/>
      <c r="P2065" s="7"/>
      <c r="Q2065" s="7"/>
      <c r="R2065" s="7"/>
      <c r="S2065" s="7"/>
      <c r="T2065" s="7"/>
      <c r="U2065" s="7"/>
      <c r="V2065" s="7"/>
      <c r="W2065" s="7"/>
      <c r="X2065" s="7"/>
      <c r="Y2065" s="7"/>
      <c r="Z2065" s="7"/>
      <c r="AA2065" s="7"/>
      <c r="AB2065" s="7"/>
    </row>
    <row r="2066" spans="1:28" x14ac:dyDescent="0.2">
      <c r="A2066" s="7"/>
      <c r="B2066" s="7"/>
      <c r="C2066" s="7"/>
      <c r="D2066" s="7"/>
      <c r="E2066" s="7"/>
      <c r="F2066" s="7"/>
      <c r="G2066" s="7"/>
      <c r="H2066" s="7"/>
      <c r="I2066" s="7"/>
      <c r="J2066" s="7"/>
      <c r="K2066" s="7"/>
      <c r="L2066" s="7"/>
      <c r="M2066" s="7"/>
      <c r="N2066" s="7"/>
      <c r="O2066" s="7"/>
      <c r="P2066" s="7"/>
      <c r="Q2066" s="7"/>
      <c r="R2066" s="7"/>
      <c r="S2066" s="7"/>
      <c r="T2066" s="7"/>
      <c r="U2066" s="7"/>
      <c r="V2066" s="7"/>
      <c r="W2066" s="7"/>
      <c r="X2066" s="7"/>
      <c r="Y2066" s="7"/>
      <c r="Z2066" s="7"/>
      <c r="AA2066" s="7"/>
      <c r="AB2066" s="7"/>
    </row>
    <row r="2067" spans="1:28" x14ac:dyDescent="0.2">
      <c r="A2067" s="7"/>
      <c r="B2067" s="7"/>
      <c r="C2067" s="7"/>
      <c r="D2067" s="7"/>
      <c r="E2067" s="7"/>
      <c r="F2067" s="7"/>
      <c r="G2067" s="7"/>
      <c r="H2067" s="7"/>
      <c r="I2067" s="7"/>
      <c r="J2067" s="7"/>
      <c r="K2067" s="7"/>
      <c r="L2067" s="7"/>
      <c r="M2067" s="7"/>
      <c r="N2067" s="7"/>
      <c r="O2067" s="7"/>
      <c r="P2067" s="7"/>
      <c r="Q2067" s="7"/>
      <c r="R2067" s="7"/>
      <c r="S2067" s="7"/>
      <c r="T2067" s="7"/>
      <c r="U2067" s="7"/>
      <c r="V2067" s="7"/>
      <c r="W2067" s="7"/>
      <c r="X2067" s="7"/>
      <c r="Y2067" s="7"/>
      <c r="Z2067" s="7"/>
      <c r="AA2067" s="7"/>
      <c r="AB2067" s="7"/>
    </row>
    <row r="2068" spans="1:28" x14ac:dyDescent="0.2">
      <c r="A2068" s="7"/>
      <c r="B2068" s="7"/>
      <c r="C2068" s="7"/>
      <c r="D2068" s="7"/>
      <c r="E2068" s="7"/>
      <c r="F2068" s="7"/>
      <c r="G2068" s="7"/>
      <c r="H2068" s="7"/>
      <c r="I2068" s="7"/>
      <c r="J2068" s="7"/>
      <c r="K2068" s="7"/>
      <c r="L2068" s="7"/>
      <c r="M2068" s="7"/>
      <c r="N2068" s="7"/>
      <c r="O2068" s="7"/>
      <c r="P2068" s="7"/>
      <c r="Q2068" s="7"/>
      <c r="R2068" s="7"/>
      <c r="S2068" s="7"/>
      <c r="T2068" s="7"/>
      <c r="U2068" s="7"/>
      <c r="V2068" s="7"/>
      <c r="W2068" s="7"/>
      <c r="X2068" s="7"/>
      <c r="Y2068" s="7"/>
      <c r="Z2068" s="7"/>
      <c r="AA2068" s="7"/>
      <c r="AB2068" s="7"/>
    </row>
    <row r="2069" spans="1:28" x14ac:dyDescent="0.2">
      <c r="A2069" s="7"/>
      <c r="B2069" s="7"/>
      <c r="C2069" s="7"/>
      <c r="D2069" s="7"/>
      <c r="E2069" s="7"/>
      <c r="F2069" s="7"/>
      <c r="G2069" s="7"/>
      <c r="H2069" s="7"/>
      <c r="I2069" s="7"/>
      <c r="J2069" s="7"/>
      <c r="K2069" s="7"/>
      <c r="L2069" s="7"/>
      <c r="M2069" s="7"/>
      <c r="N2069" s="7"/>
      <c r="O2069" s="7"/>
      <c r="P2069" s="7"/>
      <c r="Q2069" s="7"/>
      <c r="R2069" s="7"/>
      <c r="S2069" s="7"/>
      <c r="T2069" s="7"/>
      <c r="U2069" s="7"/>
      <c r="V2069" s="7"/>
      <c r="W2069" s="7"/>
      <c r="X2069" s="7"/>
      <c r="Y2069" s="7"/>
      <c r="Z2069" s="7"/>
      <c r="AA2069" s="7"/>
      <c r="AB2069" s="7"/>
    </row>
    <row r="2070" spans="1:28" x14ac:dyDescent="0.2">
      <c r="A2070" s="7"/>
      <c r="B2070" s="7"/>
      <c r="C2070" s="7"/>
      <c r="D2070" s="7"/>
      <c r="E2070" s="7"/>
      <c r="F2070" s="7"/>
      <c r="G2070" s="7"/>
      <c r="H2070" s="7"/>
      <c r="I2070" s="7"/>
      <c r="J2070" s="7"/>
      <c r="K2070" s="7"/>
      <c r="L2070" s="7"/>
      <c r="M2070" s="7"/>
      <c r="N2070" s="7"/>
      <c r="O2070" s="7"/>
      <c r="P2070" s="7"/>
      <c r="Q2070" s="7"/>
      <c r="R2070" s="7"/>
      <c r="S2070" s="7"/>
      <c r="T2070" s="7"/>
      <c r="U2070" s="7"/>
      <c r="V2070" s="7"/>
      <c r="W2070" s="7"/>
      <c r="X2070" s="7"/>
      <c r="Y2070" s="7"/>
      <c r="Z2070" s="7"/>
      <c r="AA2070" s="7"/>
      <c r="AB2070" s="7"/>
    </row>
    <row r="2071" spans="1:28" x14ac:dyDescent="0.2">
      <c r="A2071" s="7"/>
      <c r="B2071" s="7"/>
      <c r="C2071" s="7"/>
      <c r="D2071" s="7"/>
      <c r="E2071" s="7"/>
      <c r="F2071" s="7"/>
      <c r="G2071" s="7"/>
      <c r="H2071" s="7"/>
      <c r="I2071" s="7"/>
      <c r="J2071" s="7"/>
      <c r="K2071" s="7"/>
      <c r="L2071" s="7"/>
      <c r="M2071" s="7"/>
      <c r="N2071" s="7"/>
      <c r="O2071" s="7"/>
      <c r="P2071" s="7"/>
      <c r="Q2071" s="7"/>
      <c r="R2071" s="7"/>
      <c r="S2071" s="7"/>
      <c r="T2071" s="7"/>
      <c r="U2071" s="7"/>
      <c r="V2071" s="7"/>
      <c r="W2071" s="7"/>
      <c r="X2071" s="7"/>
      <c r="Y2071" s="7"/>
      <c r="Z2071" s="7"/>
      <c r="AA2071" s="7"/>
      <c r="AB2071" s="7"/>
    </row>
    <row r="2072" spans="1:28" x14ac:dyDescent="0.2">
      <c r="A2072" s="7"/>
      <c r="B2072" s="7"/>
      <c r="C2072" s="7"/>
      <c r="D2072" s="7"/>
      <c r="E2072" s="7"/>
      <c r="F2072" s="7"/>
      <c r="G2072" s="7"/>
      <c r="H2072" s="7"/>
      <c r="I2072" s="7"/>
      <c r="J2072" s="7"/>
      <c r="K2072" s="7"/>
      <c r="L2072" s="7"/>
      <c r="M2072" s="7"/>
      <c r="N2072" s="7"/>
      <c r="O2072" s="7"/>
      <c r="P2072" s="7"/>
      <c r="Q2072" s="7"/>
      <c r="R2072" s="7"/>
      <c r="S2072" s="7"/>
      <c r="T2072" s="7"/>
      <c r="U2072" s="7"/>
      <c r="V2072" s="7"/>
      <c r="W2072" s="7"/>
      <c r="X2072" s="7"/>
      <c r="Y2072" s="7"/>
      <c r="Z2072" s="7"/>
      <c r="AA2072" s="7"/>
      <c r="AB2072" s="7"/>
    </row>
    <row r="2073" spans="1:28" x14ac:dyDescent="0.2">
      <c r="A2073" s="7"/>
      <c r="B2073" s="7"/>
      <c r="C2073" s="7"/>
      <c r="D2073" s="7"/>
      <c r="E2073" s="7"/>
      <c r="F2073" s="7"/>
      <c r="G2073" s="7"/>
      <c r="H2073" s="7"/>
      <c r="I2073" s="7"/>
      <c r="J2073" s="7"/>
      <c r="K2073" s="7"/>
      <c r="L2073" s="7"/>
      <c r="M2073" s="7"/>
      <c r="N2073" s="7"/>
      <c r="O2073" s="7"/>
      <c r="P2073" s="7"/>
      <c r="Q2073" s="7"/>
      <c r="R2073" s="7"/>
      <c r="S2073" s="7"/>
      <c r="T2073" s="7"/>
      <c r="U2073" s="7"/>
      <c r="V2073" s="7"/>
      <c r="W2073" s="7"/>
      <c r="X2073" s="7"/>
      <c r="Y2073" s="7"/>
      <c r="Z2073" s="7"/>
      <c r="AA2073" s="7"/>
      <c r="AB2073" s="7"/>
    </row>
    <row r="2074" spans="1:28" x14ac:dyDescent="0.2">
      <c r="A2074" s="7"/>
      <c r="B2074" s="7"/>
      <c r="C2074" s="7"/>
      <c r="D2074" s="7"/>
      <c r="E2074" s="7"/>
      <c r="F2074" s="7"/>
      <c r="G2074" s="7"/>
      <c r="H2074" s="7"/>
      <c r="I2074" s="7"/>
      <c r="J2074" s="7"/>
      <c r="K2074" s="7"/>
      <c r="L2074" s="7"/>
      <c r="M2074" s="7"/>
      <c r="N2074" s="7"/>
      <c r="O2074" s="7"/>
      <c r="P2074" s="7"/>
      <c r="Q2074" s="7"/>
      <c r="R2074" s="7"/>
      <c r="S2074" s="7"/>
      <c r="T2074" s="7"/>
      <c r="U2074" s="7"/>
      <c r="V2074" s="7"/>
      <c r="W2074" s="7"/>
      <c r="X2074" s="7"/>
      <c r="Y2074" s="7"/>
      <c r="Z2074" s="7"/>
      <c r="AA2074" s="7"/>
      <c r="AB2074" s="7"/>
    </row>
    <row r="2075" spans="1:28" x14ac:dyDescent="0.2">
      <c r="A2075" s="7"/>
      <c r="B2075" s="7"/>
      <c r="C2075" s="7"/>
      <c r="D2075" s="7"/>
      <c r="E2075" s="7"/>
      <c r="F2075" s="7"/>
      <c r="G2075" s="7"/>
      <c r="H2075" s="7"/>
      <c r="I2075" s="7"/>
      <c r="J2075" s="7"/>
      <c r="K2075" s="7"/>
      <c r="L2075" s="7"/>
      <c r="M2075" s="7"/>
      <c r="N2075" s="7"/>
      <c r="O2075" s="7"/>
      <c r="P2075" s="7"/>
      <c r="Q2075" s="7"/>
      <c r="R2075" s="7"/>
      <c r="S2075" s="7"/>
      <c r="T2075" s="7"/>
      <c r="U2075" s="7"/>
      <c r="V2075" s="7"/>
      <c r="W2075" s="7"/>
      <c r="X2075" s="7"/>
      <c r="Y2075" s="7"/>
      <c r="Z2075" s="7"/>
      <c r="AA2075" s="7"/>
      <c r="AB2075" s="7"/>
    </row>
    <row r="2076" spans="1:28" x14ac:dyDescent="0.2">
      <c r="A2076" s="7"/>
      <c r="B2076" s="7"/>
      <c r="C2076" s="7"/>
      <c r="D2076" s="7"/>
      <c r="E2076" s="7"/>
      <c r="F2076" s="7"/>
      <c r="G2076" s="7"/>
      <c r="H2076" s="7"/>
      <c r="I2076" s="7"/>
      <c r="J2076" s="7"/>
      <c r="K2076" s="7"/>
      <c r="L2076" s="7"/>
      <c r="M2076" s="7"/>
      <c r="N2076" s="7"/>
      <c r="O2076" s="7"/>
      <c r="P2076" s="7"/>
      <c r="Q2076" s="7"/>
      <c r="R2076" s="7"/>
      <c r="S2076" s="7"/>
      <c r="T2076" s="7"/>
      <c r="U2076" s="7"/>
      <c r="V2076" s="7"/>
      <c r="W2076" s="7"/>
      <c r="X2076" s="7"/>
      <c r="Y2076" s="7"/>
      <c r="Z2076" s="7"/>
      <c r="AA2076" s="7"/>
      <c r="AB2076" s="7"/>
    </row>
    <row r="2077" spans="1:28" x14ac:dyDescent="0.2">
      <c r="A2077" s="7"/>
      <c r="B2077" s="7"/>
      <c r="C2077" s="7"/>
      <c r="D2077" s="7"/>
      <c r="E2077" s="7"/>
      <c r="F2077" s="7"/>
      <c r="G2077" s="7"/>
      <c r="H2077" s="7"/>
      <c r="I2077" s="7"/>
      <c r="J2077" s="7"/>
      <c r="K2077" s="7"/>
      <c r="L2077" s="7"/>
      <c r="M2077" s="7"/>
      <c r="N2077" s="7"/>
      <c r="O2077" s="7"/>
      <c r="P2077" s="7"/>
      <c r="Q2077" s="7"/>
      <c r="R2077" s="7"/>
      <c r="S2077" s="7"/>
      <c r="T2077" s="7"/>
      <c r="U2077" s="7"/>
      <c r="V2077" s="7"/>
      <c r="W2077" s="7"/>
      <c r="X2077" s="7"/>
      <c r="Y2077" s="7"/>
      <c r="Z2077" s="7"/>
      <c r="AA2077" s="7"/>
      <c r="AB2077" s="7"/>
    </row>
    <row r="2078" spans="1:28" x14ac:dyDescent="0.2">
      <c r="A2078" s="7"/>
      <c r="B2078" s="7"/>
      <c r="C2078" s="7"/>
      <c r="D2078" s="7"/>
      <c r="E2078" s="7"/>
      <c r="F2078" s="7"/>
      <c r="G2078" s="7"/>
      <c r="H2078" s="7"/>
      <c r="I2078" s="7"/>
      <c r="J2078" s="7"/>
      <c r="K2078" s="7"/>
      <c r="L2078" s="7"/>
      <c r="M2078" s="7"/>
      <c r="N2078" s="7"/>
      <c r="O2078" s="7"/>
      <c r="P2078" s="7"/>
      <c r="Q2078" s="7"/>
      <c r="R2078" s="7"/>
      <c r="S2078" s="7"/>
      <c r="T2078" s="7"/>
      <c r="U2078" s="7"/>
      <c r="V2078" s="7"/>
      <c r="W2078" s="7"/>
      <c r="X2078" s="7"/>
      <c r="Y2078" s="7"/>
      <c r="Z2078" s="7"/>
      <c r="AA2078" s="7"/>
      <c r="AB2078" s="7"/>
    </row>
    <row r="2079" spans="1:28" x14ac:dyDescent="0.2">
      <c r="A2079" s="7"/>
      <c r="B2079" s="7"/>
      <c r="C2079" s="7"/>
      <c r="D2079" s="7"/>
      <c r="E2079" s="7"/>
      <c r="F2079" s="7"/>
      <c r="G2079" s="7"/>
      <c r="H2079" s="7"/>
      <c r="I2079" s="7"/>
      <c r="J2079" s="7"/>
      <c r="K2079" s="7"/>
      <c r="L2079" s="7"/>
      <c r="M2079" s="7"/>
      <c r="N2079" s="7"/>
      <c r="O2079" s="7"/>
      <c r="P2079" s="7"/>
      <c r="Q2079" s="7"/>
      <c r="R2079" s="7"/>
      <c r="S2079" s="7"/>
      <c r="T2079" s="7"/>
      <c r="U2079" s="7"/>
      <c r="V2079" s="7"/>
      <c r="W2079" s="7"/>
      <c r="X2079" s="7"/>
      <c r="Y2079" s="7"/>
      <c r="Z2079" s="7"/>
      <c r="AA2079" s="7"/>
      <c r="AB2079" s="7"/>
    </row>
    <row r="2080" spans="1:28" x14ac:dyDescent="0.2">
      <c r="A2080" s="7"/>
      <c r="B2080" s="7"/>
      <c r="C2080" s="7"/>
      <c r="D2080" s="7"/>
      <c r="E2080" s="7"/>
      <c r="F2080" s="7"/>
      <c r="G2080" s="7"/>
      <c r="H2080" s="7"/>
      <c r="I2080" s="7"/>
      <c r="J2080" s="7"/>
      <c r="K2080" s="7"/>
      <c r="L2080" s="7"/>
      <c r="M2080" s="7"/>
      <c r="N2080" s="7"/>
      <c r="O2080" s="7"/>
      <c r="P2080" s="7"/>
      <c r="Q2080" s="7"/>
      <c r="R2080" s="7"/>
      <c r="S2080" s="7"/>
      <c r="T2080" s="7"/>
      <c r="U2080" s="7"/>
      <c r="V2080" s="7"/>
      <c r="W2080" s="7"/>
      <c r="X2080" s="7"/>
      <c r="Y2080" s="7"/>
      <c r="Z2080" s="7"/>
      <c r="AA2080" s="7"/>
      <c r="AB2080" s="7"/>
    </row>
    <row r="2081" spans="1:28" x14ac:dyDescent="0.2">
      <c r="A2081" s="7"/>
      <c r="B2081" s="7"/>
      <c r="C2081" s="7"/>
      <c r="D2081" s="7"/>
      <c r="E2081" s="7"/>
      <c r="F2081" s="7"/>
      <c r="G2081" s="7"/>
      <c r="H2081" s="7"/>
      <c r="I2081" s="7"/>
      <c r="J2081" s="7"/>
      <c r="K2081" s="7"/>
      <c r="L2081" s="7"/>
      <c r="M2081" s="7"/>
      <c r="N2081" s="7"/>
      <c r="O2081" s="7"/>
      <c r="P2081" s="7"/>
      <c r="Q2081" s="7"/>
      <c r="R2081" s="7"/>
      <c r="S2081" s="7"/>
      <c r="T2081" s="7"/>
      <c r="U2081" s="7"/>
      <c r="V2081" s="7"/>
      <c r="W2081" s="7"/>
      <c r="X2081" s="7"/>
      <c r="Y2081" s="7"/>
      <c r="Z2081" s="7"/>
      <c r="AA2081" s="7"/>
      <c r="AB2081" s="7"/>
    </row>
    <row r="2082" spans="1:28" x14ac:dyDescent="0.2">
      <c r="A2082" s="7"/>
      <c r="B2082" s="7"/>
      <c r="C2082" s="7"/>
      <c r="D2082" s="7"/>
      <c r="E2082" s="7"/>
      <c r="F2082" s="7"/>
      <c r="G2082" s="7"/>
      <c r="H2082" s="7"/>
      <c r="I2082" s="7"/>
      <c r="J2082" s="7"/>
      <c r="K2082" s="7"/>
      <c r="L2082" s="7"/>
      <c r="M2082" s="7"/>
      <c r="N2082" s="7"/>
      <c r="O2082" s="7"/>
      <c r="P2082" s="7"/>
      <c r="Q2082" s="7"/>
      <c r="R2082" s="7"/>
      <c r="S2082" s="7"/>
      <c r="T2082" s="7"/>
      <c r="U2082" s="7"/>
      <c r="V2082" s="7"/>
      <c r="W2082" s="7"/>
      <c r="X2082" s="7"/>
      <c r="Y2082" s="7"/>
      <c r="Z2082" s="7"/>
      <c r="AA2082" s="7"/>
      <c r="AB2082" s="7"/>
    </row>
    <row r="2083" spans="1:28" x14ac:dyDescent="0.2">
      <c r="A2083" s="7"/>
      <c r="B2083" s="7"/>
      <c r="C2083" s="7"/>
      <c r="D2083" s="7"/>
      <c r="E2083" s="7"/>
      <c r="F2083" s="7"/>
      <c r="G2083" s="7"/>
      <c r="H2083" s="7"/>
      <c r="I2083" s="7"/>
      <c r="J2083" s="7"/>
      <c r="K2083" s="7"/>
      <c r="L2083" s="7"/>
      <c r="M2083" s="7"/>
      <c r="N2083" s="7"/>
      <c r="O2083" s="7"/>
      <c r="P2083" s="7"/>
      <c r="Q2083" s="7"/>
      <c r="R2083" s="7"/>
      <c r="S2083" s="7"/>
      <c r="T2083" s="7"/>
      <c r="U2083" s="7"/>
      <c r="V2083" s="7"/>
      <c r="W2083" s="7"/>
      <c r="X2083" s="7"/>
      <c r="Y2083" s="7"/>
      <c r="Z2083" s="7"/>
      <c r="AA2083" s="7"/>
      <c r="AB2083" s="7"/>
    </row>
  </sheetData>
  <mergeCells count="33">
    <mergeCell ref="A44:B44"/>
    <mergeCell ref="A37:B37"/>
    <mergeCell ref="A38:B38"/>
    <mergeCell ref="A39:B39"/>
    <mergeCell ref="A41:C41"/>
    <mergeCell ref="A42:C42"/>
    <mergeCell ref="A43:C43"/>
    <mergeCell ref="A36:B36"/>
    <mergeCell ref="A14:H14"/>
    <mergeCell ref="A15:A17"/>
    <mergeCell ref="B15:B17"/>
    <mergeCell ref="C15:C17"/>
    <mergeCell ref="E15:E17"/>
    <mergeCell ref="A20:A22"/>
    <mergeCell ref="E20:E22"/>
    <mergeCell ref="A25:B25"/>
    <mergeCell ref="A26:H26"/>
    <mergeCell ref="A30:B30"/>
    <mergeCell ref="A31:H31"/>
    <mergeCell ref="A35:B35"/>
    <mergeCell ref="A7:G7"/>
    <mergeCell ref="A10:H10"/>
    <mergeCell ref="A11:A12"/>
    <mergeCell ref="B11:B12"/>
    <mergeCell ref="C11:C12"/>
    <mergeCell ref="D11:D12"/>
    <mergeCell ref="E11:H11"/>
    <mergeCell ref="A6:H6"/>
    <mergeCell ref="C1:G1"/>
    <mergeCell ref="A2:G2"/>
    <mergeCell ref="A3:G3"/>
    <mergeCell ref="A4:H4"/>
    <mergeCell ref="A5:H5"/>
  </mergeCells>
  <pageMargins left="0.7" right="0.7" top="0.75" bottom="0.75" header="0.3" footer="0.3"/>
  <pageSetup paperSize="9" orientation="portrait" r:id="rId1"/>
  <rowBreaks count="1" manualBreakCount="1"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1"/>
  <sheetViews>
    <sheetView topLeftCell="A7" workbookViewId="0">
      <selection activeCell="B17" sqref="B17:F17"/>
    </sheetView>
  </sheetViews>
  <sheetFormatPr defaultRowHeight="12.75" x14ac:dyDescent="0.2"/>
  <cols>
    <col min="1" max="1" width="4.140625" style="175" customWidth="1"/>
    <col min="2" max="2" width="23.7109375" style="175" customWidth="1"/>
    <col min="3" max="3" width="21" style="175" customWidth="1"/>
    <col min="4" max="4" width="8.140625" style="175" customWidth="1"/>
    <col min="5" max="5" width="9.28515625" style="175" customWidth="1"/>
    <col min="6" max="6" width="8.7109375" style="175" customWidth="1"/>
    <col min="7" max="8" width="11.28515625" style="175" customWidth="1"/>
    <col min="9" max="256" width="9.140625" style="175"/>
    <col min="257" max="257" width="4.140625" style="175" customWidth="1"/>
    <col min="258" max="258" width="23.7109375" style="175" customWidth="1"/>
    <col min="259" max="259" width="21" style="175" customWidth="1"/>
    <col min="260" max="260" width="8.140625" style="175" customWidth="1"/>
    <col min="261" max="261" width="9.28515625" style="175" customWidth="1"/>
    <col min="262" max="262" width="8.7109375" style="175" customWidth="1"/>
    <col min="263" max="264" width="11.28515625" style="175" customWidth="1"/>
    <col min="265" max="512" width="9.140625" style="175"/>
    <col min="513" max="513" width="4.140625" style="175" customWidth="1"/>
    <col min="514" max="514" width="23.7109375" style="175" customWidth="1"/>
    <col min="515" max="515" width="21" style="175" customWidth="1"/>
    <col min="516" max="516" width="8.140625" style="175" customWidth="1"/>
    <col min="517" max="517" width="9.28515625" style="175" customWidth="1"/>
    <col min="518" max="518" width="8.7109375" style="175" customWidth="1"/>
    <col min="519" max="520" width="11.28515625" style="175" customWidth="1"/>
    <col min="521" max="768" width="9.140625" style="175"/>
    <col min="769" max="769" width="4.140625" style="175" customWidth="1"/>
    <col min="770" max="770" width="23.7109375" style="175" customWidth="1"/>
    <col min="771" max="771" width="21" style="175" customWidth="1"/>
    <col min="772" max="772" width="8.140625" style="175" customWidth="1"/>
    <col min="773" max="773" width="9.28515625" style="175" customWidth="1"/>
    <col min="774" max="774" width="8.7109375" style="175" customWidth="1"/>
    <col min="775" max="776" width="11.28515625" style="175" customWidth="1"/>
    <col min="777" max="1024" width="9.140625" style="175"/>
    <col min="1025" max="1025" width="4.140625" style="175" customWidth="1"/>
    <col min="1026" max="1026" width="23.7109375" style="175" customWidth="1"/>
    <col min="1027" max="1027" width="21" style="175" customWidth="1"/>
    <col min="1028" max="1028" width="8.140625" style="175" customWidth="1"/>
    <col min="1029" max="1029" width="9.28515625" style="175" customWidth="1"/>
    <col min="1030" max="1030" width="8.7109375" style="175" customWidth="1"/>
    <col min="1031" max="1032" width="11.28515625" style="175" customWidth="1"/>
    <col min="1033" max="1280" width="9.140625" style="175"/>
    <col min="1281" max="1281" width="4.140625" style="175" customWidth="1"/>
    <col min="1282" max="1282" width="23.7109375" style="175" customWidth="1"/>
    <col min="1283" max="1283" width="21" style="175" customWidth="1"/>
    <col min="1284" max="1284" width="8.140625" style="175" customWidth="1"/>
    <col min="1285" max="1285" width="9.28515625" style="175" customWidth="1"/>
    <col min="1286" max="1286" width="8.7109375" style="175" customWidth="1"/>
    <col min="1287" max="1288" width="11.28515625" style="175" customWidth="1"/>
    <col min="1289" max="1536" width="9.140625" style="175"/>
    <col min="1537" max="1537" width="4.140625" style="175" customWidth="1"/>
    <col min="1538" max="1538" width="23.7109375" style="175" customWidth="1"/>
    <col min="1539" max="1539" width="21" style="175" customWidth="1"/>
    <col min="1540" max="1540" width="8.140625" style="175" customWidth="1"/>
    <col min="1541" max="1541" width="9.28515625" style="175" customWidth="1"/>
    <col min="1542" max="1542" width="8.7109375" style="175" customWidth="1"/>
    <col min="1543" max="1544" width="11.28515625" style="175" customWidth="1"/>
    <col min="1545" max="1792" width="9.140625" style="175"/>
    <col min="1793" max="1793" width="4.140625" style="175" customWidth="1"/>
    <col min="1794" max="1794" width="23.7109375" style="175" customWidth="1"/>
    <col min="1795" max="1795" width="21" style="175" customWidth="1"/>
    <col min="1796" max="1796" width="8.140625" style="175" customWidth="1"/>
    <col min="1797" max="1797" width="9.28515625" style="175" customWidth="1"/>
    <col min="1798" max="1798" width="8.7109375" style="175" customWidth="1"/>
    <col min="1799" max="1800" width="11.28515625" style="175" customWidth="1"/>
    <col min="1801" max="2048" width="9.140625" style="175"/>
    <col min="2049" max="2049" width="4.140625" style="175" customWidth="1"/>
    <col min="2050" max="2050" width="23.7109375" style="175" customWidth="1"/>
    <col min="2051" max="2051" width="21" style="175" customWidth="1"/>
    <col min="2052" max="2052" width="8.140625" style="175" customWidth="1"/>
    <col min="2053" max="2053" width="9.28515625" style="175" customWidth="1"/>
    <col min="2054" max="2054" width="8.7109375" style="175" customWidth="1"/>
    <col min="2055" max="2056" width="11.28515625" style="175" customWidth="1"/>
    <col min="2057" max="2304" width="9.140625" style="175"/>
    <col min="2305" max="2305" width="4.140625" style="175" customWidth="1"/>
    <col min="2306" max="2306" width="23.7109375" style="175" customWidth="1"/>
    <col min="2307" max="2307" width="21" style="175" customWidth="1"/>
    <col min="2308" max="2308" width="8.140625" style="175" customWidth="1"/>
    <col min="2309" max="2309" width="9.28515625" style="175" customWidth="1"/>
    <col min="2310" max="2310" width="8.7109375" style="175" customWidth="1"/>
    <col min="2311" max="2312" width="11.28515625" style="175" customWidth="1"/>
    <col min="2313" max="2560" width="9.140625" style="175"/>
    <col min="2561" max="2561" width="4.140625" style="175" customWidth="1"/>
    <col min="2562" max="2562" width="23.7109375" style="175" customWidth="1"/>
    <col min="2563" max="2563" width="21" style="175" customWidth="1"/>
    <col min="2564" max="2564" width="8.140625" style="175" customWidth="1"/>
    <col min="2565" max="2565" width="9.28515625" style="175" customWidth="1"/>
    <col min="2566" max="2566" width="8.7109375" style="175" customWidth="1"/>
    <col min="2567" max="2568" width="11.28515625" style="175" customWidth="1"/>
    <col min="2569" max="2816" width="9.140625" style="175"/>
    <col min="2817" max="2817" width="4.140625" style="175" customWidth="1"/>
    <col min="2818" max="2818" width="23.7109375" style="175" customWidth="1"/>
    <col min="2819" max="2819" width="21" style="175" customWidth="1"/>
    <col min="2820" max="2820" width="8.140625" style="175" customWidth="1"/>
    <col min="2821" max="2821" width="9.28515625" style="175" customWidth="1"/>
    <col min="2822" max="2822" width="8.7109375" style="175" customWidth="1"/>
    <col min="2823" max="2824" width="11.28515625" style="175" customWidth="1"/>
    <col min="2825" max="3072" width="9.140625" style="175"/>
    <col min="3073" max="3073" width="4.140625" style="175" customWidth="1"/>
    <col min="3074" max="3074" width="23.7109375" style="175" customWidth="1"/>
    <col min="3075" max="3075" width="21" style="175" customWidth="1"/>
    <col min="3076" max="3076" width="8.140625" style="175" customWidth="1"/>
    <col min="3077" max="3077" width="9.28515625" style="175" customWidth="1"/>
    <col min="3078" max="3078" width="8.7109375" style="175" customWidth="1"/>
    <col min="3079" max="3080" width="11.28515625" style="175" customWidth="1"/>
    <col min="3081" max="3328" width="9.140625" style="175"/>
    <col min="3329" max="3329" width="4.140625" style="175" customWidth="1"/>
    <col min="3330" max="3330" width="23.7109375" style="175" customWidth="1"/>
    <col min="3331" max="3331" width="21" style="175" customWidth="1"/>
    <col min="3332" max="3332" width="8.140625" style="175" customWidth="1"/>
    <col min="3333" max="3333" width="9.28515625" style="175" customWidth="1"/>
    <col min="3334" max="3334" width="8.7109375" style="175" customWidth="1"/>
    <col min="3335" max="3336" width="11.28515625" style="175" customWidth="1"/>
    <col min="3337" max="3584" width="9.140625" style="175"/>
    <col min="3585" max="3585" width="4.140625" style="175" customWidth="1"/>
    <col min="3586" max="3586" width="23.7109375" style="175" customWidth="1"/>
    <col min="3587" max="3587" width="21" style="175" customWidth="1"/>
    <col min="3588" max="3588" width="8.140625" style="175" customWidth="1"/>
    <col min="3589" max="3589" width="9.28515625" style="175" customWidth="1"/>
    <col min="3590" max="3590" width="8.7109375" style="175" customWidth="1"/>
    <col min="3591" max="3592" width="11.28515625" style="175" customWidth="1"/>
    <col min="3593" max="3840" width="9.140625" style="175"/>
    <col min="3841" max="3841" width="4.140625" style="175" customWidth="1"/>
    <col min="3842" max="3842" width="23.7109375" style="175" customWidth="1"/>
    <col min="3843" max="3843" width="21" style="175" customWidth="1"/>
    <col min="3844" max="3844" width="8.140625" style="175" customWidth="1"/>
    <col min="3845" max="3845" width="9.28515625" style="175" customWidth="1"/>
    <col min="3846" max="3846" width="8.7109375" style="175" customWidth="1"/>
    <col min="3847" max="3848" width="11.28515625" style="175" customWidth="1"/>
    <col min="3849" max="4096" width="9.140625" style="175"/>
    <col min="4097" max="4097" width="4.140625" style="175" customWidth="1"/>
    <col min="4098" max="4098" width="23.7109375" style="175" customWidth="1"/>
    <col min="4099" max="4099" width="21" style="175" customWidth="1"/>
    <col min="4100" max="4100" width="8.140625" style="175" customWidth="1"/>
    <col min="4101" max="4101" width="9.28515625" style="175" customWidth="1"/>
    <col min="4102" max="4102" width="8.7109375" style="175" customWidth="1"/>
    <col min="4103" max="4104" width="11.28515625" style="175" customWidth="1"/>
    <col min="4105" max="4352" width="9.140625" style="175"/>
    <col min="4353" max="4353" width="4.140625" style="175" customWidth="1"/>
    <col min="4354" max="4354" width="23.7109375" style="175" customWidth="1"/>
    <col min="4355" max="4355" width="21" style="175" customWidth="1"/>
    <col min="4356" max="4356" width="8.140625" style="175" customWidth="1"/>
    <col min="4357" max="4357" width="9.28515625" style="175" customWidth="1"/>
    <col min="4358" max="4358" width="8.7109375" style="175" customWidth="1"/>
    <col min="4359" max="4360" width="11.28515625" style="175" customWidth="1"/>
    <col min="4361" max="4608" width="9.140625" style="175"/>
    <col min="4609" max="4609" width="4.140625" style="175" customWidth="1"/>
    <col min="4610" max="4610" width="23.7109375" style="175" customWidth="1"/>
    <col min="4611" max="4611" width="21" style="175" customWidth="1"/>
    <col min="4612" max="4612" width="8.140625" style="175" customWidth="1"/>
    <col min="4613" max="4613" width="9.28515625" style="175" customWidth="1"/>
    <col min="4614" max="4614" width="8.7109375" style="175" customWidth="1"/>
    <col min="4615" max="4616" width="11.28515625" style="175" customWidth="1"/>
    <col min="4617" max="4864" width="9.140625" style="175"/>
    <col min="4865" max="4865" width="4.140625" style="175" customWidth="1"/>
    <col min="4866" max="4866" width="23.7109375" style="175" customWidth="1"/>
    <col min="4867" max="4867" width="21" style="175" customWidth="1"/>
    <col min="4868" max="4868" width="8.140625" style="175" customWidth="1"/>
    <col min="4869" max="4869" width="9.28515625" style="175" customWidth="1"/>
    <col min="4870" max="4870" width="8.7109375" style="175" customWidth="1"/>
    <col min="4871" max="4872" width="11.28515625" style="175" customWidth="1"/>
    <col min="4873" max="5120" width="9.140625" style="175"/>
    <col min="5121" max="5121" width="4.140625" style="175" customWidth="1"/>
    <col min="5122" max="5122" width="23.7109375" style="175" customWidth="1"/>
    <col min="5123" max="5123" width="21" style="175" customWidth="1"/>
    <col min="5124" max="5124" width="8.140625" style="175" customWidth="1"/>
    <col min="5125" max="5125" width="9.28515625" style="175" customWidth="1"/>
    <col min="5126" max="5126" width="8.7109375" style="175" customWidth="1"/>
    <col min="5127" max="5128" width="11.28515625" style="175" customWidth="1"/>
    <col min="5129" max="5376" width="9.140625" style="175"/>
    <col min="5377" max="5377" width="4.140625" style="175" customWidth="1"/>
    <col min="5378" max="5378" width="23.7109375" style="175" customWidth="1"/>
    <col min="5379" max="5379" width="21" style="175" customWidth="1"/>
    <col min="5380" max="5380" width="8.140625" style="175" customWidth="1"/>
    <col min="5381" max="5381" width="9.28515625" style="175" customWidth="1"/>
    <col min="5382" max="5382" width="8.7109375" style="175" customWidth="1"/>
    <col min="5383" max="5384" width="11.28515625" style="175" customWidth="1"/>
    <col min="5385" max="5632" width="9.140625" style="175"/>
    <col min="5633" max="5633" width="4.140625" style="175" customWidth="1"/>
    <col min="5634" max="5634" width="23.7109375" style="175" customWidth="1"/>
    <col min="5635" max="5635" width="21" style="175" customWidth="1"/>
    <col min="5636" max="5636" width="8.140625" style="175" customWidth="1"/>
    <col min="5637" max="5637" width="9.28515625" style="175" customWidth="1"/>
    <col min="5638" max="5638" width="8.7109375" style="175" customWidth="1"/>
    <col min="5639" max="5640" width="11.28515625" style="175" customWidth="1"/>
    <col min="5641" max="5888" width="9.140625" style="175"/>
    <col min="5889" max="5889" width="4.140625" style="175" customWidth="1"/>
    <col min="5890" max="5890" width="23.7109375" style="175" customWidth="1"/>
    <col min="5891" max="5891" width="21" style="175" customWidth="1"/>
    <col min="5892" max="5892" width="8.140625" style="175" customWidth="1"/>
    <col min="5893" max="5893" width="9.28515625" style="175" customWidth="1"/>
    <col min="5894" max="5894" width="8.7109375" style="175" customWidth="1"/>
    <col min="5895" max="5896" width="11.28515625" style="175" customWidth="1"/>
    <col min="5897" max="6144" width="9.140625" style="175"/>
    <col min="6145" max="6145" width="4.140625" style="175" customWidth="1"/>
    <col min="6146" max="6146" width="23.7109375" style="175" customWidth="1"/>
    <col min="6147" max="6147" width="21" style="175" customWidth="1"/>
    <col min="6148" max="6148" width="8.140625" style="175" customWidth="1"/>
    <col min="6149" max="6149" width="9.28515625" style="175" customWidth="1"/>
    <col min="6150" max="6150" width="8.7109375" style="175" customWidth="1"/>
    <col min="6151" max="6152" width="11.28515625" style="175" customWidth="1"/>
    <col min="6153" max="6400" width="9.140625" style="175"/>
    <col min="6401" max="6401" width="4.140625" style="175" customWidth="1"/>
    <col min="6402" max="6402" width="23.7109375" style="175" customWidth="1"/>
    <col min="6403" max="6403" width="21" style="175" customWidth="1"/>
    <col min="6404" max="6404" width="8.140625" style="175" customWidth="1"/>
    <col min="6405" max="6405" width="9.28515625" style="175" customWidth="1"/>
    <col min="6406" max="6406" width="8.7109375" style="175" customWidth="1"/>
    <col min="6407" max="6408" width="11.28515625" style="175" customWidth="1"/>
    <col min="6409" max="6656" width="9.140625" style="175"/>
    <col min="6657" max="6657" width="4.140625" style="175" customWidth="1"/>
    <col min="6658" max="6658" width="23.7109375" style="175" customWidth="1"/>
    <col min="6659" max="6659" width="21" style="175" customWidth="1"/>
    <col min="6660" max="6660" width="8.140625" style="175" customWidth="1"/>
    <col min="6661" max="6661" width="9.28515625" style="175" customWidth="1"/>
    <col min="6662" max="6662" width="8.7109375" style="175" customWidth="1"/>
    <col min="6663" max="6664" width="11.28515625" style="175" customWidth="1"/>
    <col min="6665" max="6912" width="9.140625" style="175"/>
    <col min="6913" max="6913" width="4.140625" style="175" customWidth="1"/>
    <col min="6914" max="6914" width="23.7109375" style="175" customWidth="1"/>
    <col min="6915" max="6915" width="21" style="175" customWidth="1"/>
    <col min="6916" max="6916" width="8.140625" style="175" customWidth="1"/>
    <col min="6917" max="6917" width="9.28515625" style="175" customWidth="1"/>
    <col min="6918" max="6918" width="8.7109375" style="175" customWidth="1"/>
    <col min="6919" max="6920" width="11.28515625" style="175" customWidth="1"/>
    <col min="6921" max="7168" width="9.140625" style="175"/>
    <col min="7169" max="7169" width="4.140625" style="175" customWidth="1"/>
    <col min="7170" max="7170" width="23.7109375" style="175" customWidth="1"/>
    <col min="7171" max="7171" width="21" style="175" customWidth="1"/>
    <col min="7172" max="7172" width="8.140625" style="175" customWidth="1"/>
    <col min="7173" max="7173" width="9.28515625" style="175" customWidth="1"/>
    <col min="7174" max="7174" width="8.7109375" style="175" customWidth="1"/>
    <col min="7175" max="7176" width="11.28515625" style="175" customWidth="1"/>
    <col min="7177" max="7424" width="9.140625" style="175"/>
    <col min="7425" max="7425" width="4.140625" style="175" customWidth="1"/>
    <col min="7426" max="7426" width="23.7109375" style="175" customWidth="1"/>
    <col min="7427" max="7427" width="21" style="175" customWidth="1"/>
    <col min="7428" max="7428" width="8.140625" style="175" customWidth="1"/>
    <col min="7429" max="7429" width="9.28515625" style="175" customWidth="1"/>
    <col min="7430" max="7430" width="8.7109375" style="175" customWidth="1"/>
    <col min="7431" max="7432" width="11.28515625" style="175" customWidth="1"/>
    <col min="7433" max="7680" width="9.140625" style="175"/>
    <col min="7681" max="7681" width="4.140625" style="175" customWidth="1"/>
    <col min="7682" max="7682" width="23.7109375" style="175" customWidth="1"/>
    <col min="7683" max="7683" width="21" style="175" customWidth="1"/>
    <col min="7684" max="7684" width="8.140625" style="175" customWidth="1"/>
    <col min="7685" max="7685" width="9.28515625" style="175" customWidth="1"/>
    <col min="7686" max="7686" width="8.7109375" style="175" customWidth="1"/>
    <col min="7687" max="7688" width="11.28515625" style="175" customWidth="1"/>
    <col min="7689" max="7936" width="9.140625" style="175"/>
    <col min="7937" max="7937" width="4.140625" style="175" customWidth="1"/>
    <col min="7938" max="7938" width="23.7109375" style="175" customWidth="1"/>
    <col min="7939" max="7939" width="21" style="175" customWidth="1"/>
    <col min="7940" max="7940" width="8.140625" style="175" customWidth="1"/>
    <col min="7941" max="7941" width="9.28515625" style="175" customWidth="1"/>
    <col min="7942" max="7942" width="8.7109375" style="175" customWidth="1"/>
    <col min="7943" max="7944" width="11.28515625" style="175" customWidth="1"/>
    <col min="7945" max="8192" width="9.140625" style="175"/>
    <col min="8193" max="8193" width="4.140625" style="175" customWidth="1"/>
    <col min="8194" max="8194" width="23.7109375" style="175" customWidth="1"/>
    <col min="8195" max="8195" width="21" style="175" customWidth="1"/>
    <col min="8196" max="8196" width="8.140625" style="175" customWidth="1"/>
    <col min="8197" max="8197" width="9.28515625" style="175" customWidth="1"/>
    <col min="8198" max="8198" width="8.7109375" style="175" customWidth="1"/>
    <col min="8199" max="8200" width="11.28515625" style="175" customWidth="1"/>
    <col min="8201" max="8448" width="9.140625" style="175"/>
    <col min="8449" max="8449" width="4.140625" style="175" customWidth="1"/>
    <col min="8450" max="8450" width="23.7109375" style="175" customWidth="1"/>
    <col min="8451" max="8451" width="21" style="175" customWidth="1"/>
    <col min="8452" max="8452" width="8.140625" style="175" customWidth="1"/>
    <col min="8453" max="8453" width="9.28515625" style="175" customWidth="1"/>
    <col min="8454" max="8454" width="8.7109375" style="175" customWidth="1"/>
    <col min="8455" max="8456" width="11.28515625" style="175" customWidth="1"/>
    <col min="8457" max="8704" width="9.140625" style="175"/>
    <col min="8705" max="8705" width="4.140625" style="175" customWidth="1"/>
    <col min="8706" max="8706" width="23.7109375" style="175" customWidth="1"/>
    <col min="8707" max="8707" width="21" style="175" customWidth="1"/>
    <col min="8708" max="8708" width="8.140625" style="175" customWidth="1"/>
    <col min="8709" max="8709" width="9.28515625" style="175" customWidth="1"/>
    <col min="8710" max="8710" width="8.7109375" style="175" customWidth="1"/>
    <col min="8711" max="8712" width="11.28515625" style="175" customWidth="1"/>
    <col min="8713" max="8960" width="9.140625" style="175"/>
    <col min="8961" max="8961" width="4.140625" style="175" customWidth="1"/>
    <col min="8962" max="8962" width="23.7109375" style="175" customWidth="1"/>
    <col min="8963" max="8963" width="21" style="175" customWidth="1"/>
    <col min="8964" max="8964" width="8.140625" style="175" customWidth="1"/>
    <col min="8965" max="8965" width="9.28515625" style="175" customWidth="1"/>
    <col min="8966" max="8966" width="8.7109375" style="175" customWidth="1"/>
    <col min="8967" max="8968" width="11.28515625" style="175" customWidth="1"/>
    <col min="8969" max="9216" width="9.140625" style="175"/>
    <col min="9217" max="9217" width="4.140625" style="175" customWidth="1"/>
    <col min="9218" max="9218" width="23.7109375" style="175" customWidth="1"/>
    <col min="9219" max="9219" width="21" style="175" customWidth="1"/>
    <col min="9220" max="9220" width="8.140625" style="175" customWidth="1"/>
    <col min="9221" max="9221" width="9.28515625" style="175" customWidth="1"/>
    <col min="9222" max="9222" width="8.7109375" style="175" customWidth="1"/>
    <col min="9223" max="9224" width="11.28515625" style="175" customWidth="1"/>
    <col min="9225" max="9472" width="9.140625" style="175"/>
    <col min="9473" max="9473" width="4.140625" style="175" customWidth="1"/>
    <col min="9474" max="9474" width="23.7109375" style="175" customWidth="1"/>
    <col min="9475" max="9475" width="21" style="175" customWidth="1"/>
    <col min="9476" max="9476" width="8.140625" style="175" customWidth="1"/>
    <col min="9477" max="9477" width="9.28515625" style="175" customWidth="1"/>
    <col min="9478" max="9478" width="8.7109375" style="175" customWidth="1"/>
    <col min="9479" max="9480" width="11.28515625" style="175" customWidth="1"/>
    <col min="9481" max="9728" width="9.140625" style="175"/>
    <col min="9729" max="9729" width="4.140625" style="175" customWidth="1"/>
    <col min="9730" max="9730" width="23.7109375" style="175" customWidth="1"/>
    <col min="9731" max="9731" width="21" style="175" customWidth="1"/>
    <col min="9732" max="9732" width="8.140625" style="175" customWidth="1"/>
    <col min="9733" max="9733" width="9.28515625" style="175" customWidth="1"/>
    <col min="9734" max="9734" width="8.7109375" style="175" customWidth="1"/>
    <col min="9735" max="9736" width="11.28515625" style="175" customWidth="1"/>
    <col min="9737" max="9984" width="9.140625" style="175"/>
    <col min="9985" max="9985" width="4.140625" style="175" customWidth="1"/>
    <col min="9986" max="9986" width="23.7109375" style="175" customWidth="1"/>
    <col min="9987" max="9987" width="21" style="175" customWidth="1"/>
    <col min="9988" max="9988" width="8.140625" style="175" customWidth="1"/>
    <col min="9989" max="9989" width="9.28515625" style="175" customWidth="1"/>
    <col min="9990" max="9990" width="8.7109375" style="175" customWidth="1"/>
    <col min="9991" max="9992" width="11.28515625" style="175" customWidth="1"/>
    <col min="9993" max="10240" width="9.140625" style="175"/>
    <col min="10241" max="10241" width="4.140625" style="175" customWidth="1"/>
    <col min="10242" max="10242" width="23.7109375" style="175" customWidth="1"/>
    <col min="10243" max="10243" width="21" style="175" customWidth="1"/>
    <col min="10244" max="10244" width="8.140625" style="175" customWidth="1"/>
    <col min="10245" max="10245" width="9.28515625" style="175" customWidth="1"/>
    <col min="10246" max="10246" width="8.7109375" style="175" customWidth="1"/>
    <col min="10247" max="10248" width="11.28515625" style="175" customWidth="1"/>
    <col min="10249" max="10496" width="9.140625" style="175"/>
    <col min="10497" max="10497" width="4.140625" style="175" customWidth="1"/>
    <col min="10498" max="10498" width="23.7109375" style="175" customWidth="1"/>
    <col min="10499" max="10499" width="21" style="175" customWidth="1"/>
    <col min="10500" max="10500" width="8.140625" style="175" customWidth="1"/>
    <col min="10501" max="10501" width="9.28515625" style="175" customWidth="1"/>
    <col min="10502" max="10502" width="8.7109375" style="175" customWidth="1"/>
    <col min="10503" max="10504" width="11.28515625" style="175" customWidth="1"/>
    <col min="10505" max="10752" width="9.140625" style="175"/>
    <col min="10753" max="10753" width="4.140625" style="175" customWidth="1"/>
    <col min="10754" max="10754" width="23.7109375" style="175" customWidth="1"/>
    <col min="10755" max="10755" width="21" style="175" customWidth="1"/>
    <col min="10756" max="10756" width="8.140625" style="175" customWidth="1"/>
    <col min="10757" max="10757" width="9.28515625" style="175" customWidth="1"/>
    <col min="10758" max="10758" width="8.7109375" style="175" customWidth="1"/>
    <col min="10759" max="10760" width="11.28515625" style="175" customWidth="1"/>
    <col min="10761" max="11008" width="9.140625" style="175"/>
    <col min="11009" max="11009" width="4.140625" style="175" customWidth="1"/>
    <col min="11010" max="11010" width="23.7109375" style="175" customWidth="1"/>
    <col min="11011" max="11011" width="21" style="175" customWidth="1"/>
    <col min="11012" max="11012" width="8.140625" style="175" customWidth="1"/>
    <col min="11013" max="11013" width="9.28515625" style="175" customWidth="1"/>
    <col min="11014" max="11014" width="8.7109375" style="175" customWidth="1"/>
    <col min="11015" max="11016" width="11.28515625" style="175" customWidth="1"/>
    <col min="11017" max="11264" width="9.140625" style="175"/>
    <col min="11265" max="11265" width="4.140625" style="175" customWidth="1"/>
    <col min="11266" max="11266" width="23.7109375" style="175" customWidth="1"/>
    <col min="11267" max="11267" width="21" style="175" customWidth="1"/>
    <col min="11268" max="11268" width="8.140625" style="175" customWidth="1"/>
    <col min="11269" max="11269" width="9.28515625" style="175" customWidth="1"/>
    <col min="11270" max="11270" width="8.7109375" style="175" customWidth="1"/>
    <col min="11271" max="11272" width="11.28515625" style="175" customWidth="1"/>
    <col min="11273" max="11520" width="9.140625" style="175"/>
    <col min="11521" max="11521" width="4.140625" style="175" customWidth="1"/>
    <col min="11522" max="11522" width="23.7109375" style="175" customWidth="1"/>
    <col min="11523" max="11523" width="21" style="175" customWidth="1"/>
    <col min="11524" max="11524" width="8.140625" style="175" customWidth="1"/>
    <col min="11525" max="11525" width="9.28515625" style="175" customWidth="1"/>
    <col min="11526" max="11526" width="8.7109375" style="175" customWidth="1"/>
    <col min="11527" max="11528" width="11.28515625" style="175" customWidth="1"/>
    <col min="11529" max="11776" width="9.140625" style="175"/>
    <col min="11777" max="11777" width="4.140625" style="175" customWidth="1"/>
    <col min="11778" max="11778" width="23.7109375" style="175" customWidth="1"/>
    <col min="11779" max="11779" width="21" style="175" customWidth="1"/>
    <col min="11780" max="11780" width="8.140625" style="175" customWidth="1"/>
    <col min="11781" max="11781" width="9.28515625" style="175" customWidth="1"/>
    <col min="11782" max="11782" width="8.7109375" style="175" customWidth="1"/>
    <col min="11783" max="11784" width="11.28515625" style="175" customWidth="1"/>
    <col min="11785" max="12032" width="9.140625" style="175"/>
    <col min="12033" max="12033" width="4.140625" style="175" customWidth="1"/>
    <col min="12034" max="12034" width="23.7109375" style="175" customWidth="1"/>
    <col min="12035" max="12035" width="21" style="175" customWidth="1"/>
    <col min="12036" max="12036" width="8.140625" style="175" customWidth="1"/>
    <col min="12037" max="12037" width="9.28515625" style="175" customWidth="1"/>
    <col min="12038" max="12038" width="8.7109375" style="175" customWidth="1"/>
    <col min="12039" max="12040" width="11.28515625" style="175" customWidth="1"/>
    <col min="12041" max="12288" width="9.140625" style="175"/>
    <col min="12289" max="12289" width="4.140625" style="175" customWidth="1"/>
    <col min="12290" max="12290" width="23.7109375" style="175" customWidth="1"/>
    <col min="12291" max="12291" width="21" style="175" customWidth="1"/>
    <col min="12292" max="12292" width="8.140625" style="175" customWidth="1"/>
    <col min="12293" max="12293" width="9.28515625" style="175" customWidth="1"/>
    <col min="12294" max="12294" width="8.7109375" style="175" customWidth="1"/>
    <col min="12295" max="12296" width="11.28515625" style="175" customWidth="1"/>
    <col min="12297" max="12544" width="9.140625" style="175"/>
    <col min="12545" max="12545" width="4.140625" style="175" customWidth="1"/>
    <col min="12546" max="12546" width="23.7109375" style="175" customWidth="1"/>
    <col min="12547" max="12547" width="21" style="175" customWidth="1"/>
    <col min="12548" max="12548" width="8.140625" style="175" customWidth="1"/>
    <col min="12549" max="12549" width="9.28515625" style="175" customWidth="1"/>
    <col min="12550" max="12550" width="8.7109375" style="175" customWidth="1"/>
    <col min="12551" max="12552" width="11.28515625" style="175" customWidth="1"/>
    <col min="12553" max="12800" width="9.140625" style="175"/>
    <col min="12801" max="12801" width="4.140625" style="175" customWidth="1"/>
    <col min="12802" max="12802" width="23.7109375" style="175" customWidth="1"/>
    <col min="12803" max="12803" width="21" style="175" customWidth="1"/>
    <col min="12804" max="12804" width="8.140625" style="175" customWidth="1"/>
    <col min="12805" max="12805" width="9.28515625" style="175" customWidth="1"/>
    <col min="12806" max="12806" width="8.7109375" style="175" customWidth="1"/>
    <col min="12807" max="12808" width="11.28515625" style="175" customWidth="1"/>
    <col min="12809" max="13056" width="9.140625" style="175"/>
    <col min="13057" max="13057" width="4.140625" style="175" customWidth="1"/>
    <col min="13058" max="13058" width="23.7109375" style="175" customWidth="1"/>
    <col min="13059" max="13059" width="21" style="175" customWidth="1"/>
    <col min="13060" max="13060" width="8.140625" style="175" customWidth="1"/>
    <col min="13061" max="13061" width="9.28515625" style="175" customWidth="1"/>
    <col min="13062" max="13062" width="8.7109375" style="175" customWidth="1"/>
    <col min="13063" max="13064" width="11.28515625" style="175" customWidth="1"/>
    <col min="13065" max="13312" width="9.140625" style="175"/>
    <col min="13313" max="13313" width="4.140625" style="175" customWidth="1"/>
    <col min="13314" max="13314" width="23.7109375" style="175" customWidth="1"/>
    <col min="13315" max="13315" width="21" style="175" customWidth="1"/>
    <col min="13316" max="13316" width="8.140625" style="175" customWidth="1"/>
    <col min="13317" max="13317" width="9.28515625" style="175" customWidth="1"/>
    <col min="13318" max="13318" width="8.7109375" style="175" customWidth="1"/>
    <col min="13319" max="13320" width="11.28515625" style="175" customWidth="1"/>
    <col min="13321" max="13568" width="9.140625" style="175"/>
    <col min="13569" max="13569" width="4.140625" style="175" customWidth="1"/>
    <col min="13570" max="13570" width="23.7109375" style="175" customWidth="1"/>
    <col min="13571" max="13571" width="21" style="175" customWidth="1"/>
    <col min="13572" max="13572" width="8.140625" style="175" customWidth="1"/>
    <col min="13573" max="13573" width="9.28515625" style="175" customWidth="1"/>
    <col min="13574" max="13574" width="8.7109375" style="175" customWidth="1"/>
    <col min="13575" max="13576" width="11.28515625" style="175" customWidth="1"/>
    <col min="13577" max="13824" width="9.140625" style="175"/>
    <col min="13825" max="13825" width="4.140625" style="175" customWidth="1"/>
    <col min="13826" max="13826" width="23.7109375" style="175" customWidth="1"/>
    <col min="13827" max="13827" width="21" style="175" customWidth="1"/>
    <col min="13828" max="13828" width="8.140625" style="175" customWidth="1"/>
    <col min="13829" max="13829" width="9.28515625" style="175" customWidth="1"/>
    <col min="13830" max="13830" width="8.7109375" style="175" customWidth="1"/>
    <col min="13831" max="13832" width="11.28515625" style="175" customWidth="1"/>
    <col min="13833" max="14080" width="9.140625" style="175"/>
    <col min="14081" max="14081" width="4.140625" style="175" customWidth="1"/>
    <col min="14082" max="14082" width="23.7109375" style="175" customWidth="1"/>
    <col min="14083" max="14083" width="21" style="175" customWidth="1"/>
    <col min="14084" max="14084" width="8.140625" style="175" customWidth="1"/>
    <col min="14085" max="14085" width="9.28515625" style="175" customWidth="1"/>
    <col min="14086" max="14086" width="8.7109375" style="175" customWidth="1"/>
    <col min="14087" max="14088" width="11.28515625" style="175" customWidth="1"/>
    <col min="14089" max="14336" width="9.140625" style="175"/>
    <col min="14337" max="14337" width="4.140625" style="175" customWidth="1"/>
    <col min="14338" max="14338" width="23.7109375" style="175" customWidth="1"/>
    <col min="14339" max="14339" width="21" style="175" customWidth="1"/>
    <col min="14340" max="14340" width="8.140625" style="175" customWidth="1"/>
    <col min="14341" max="14341" width="9.28515625" style="175" customWidth="1"/>
    <col min="14342" max="14342" width="8.7109375" style="175" customWidth="1"/>
    <col min="14343" max="14344" width="11.28515625" style="175" customWidth="1"/>
    <col min="14345" max="14592" width="9.140625" style="175"/>
    <col min="14593" max="14593" width="4.140625" style="175" customWidth="1"/>
    <col min="14594" max="14594" width="23.7109375" style="175" customWidth="1"/>
    <col min="14595" max="14595" width="21" style="175" customWidth="1"/>
    <col min="14596" max="14596" width="8.140625" style="175" customWidth="1"/>
    <col min="14597" max="14597" width="9.28515625" style="175" customWidth="1"/>
    <col min="14598" max="14598" width="8.7109375" style="175" customWidth="1"/>
    <col min="14599" max="14600" width="11.28515625" style="175" customWidth="1"/>
    <col min="14601" max="14848" width="9.140625" style="175"/>
    <col min="14849" max="14849" width="4.140625" style="175" customWidth="1"/>
    <col min="14850" max="14850" width="23.7109375" style="175" customWidth="1"/>
    <col min="14851" max="14851" width="21" style="175" customWidth="1"/>
    <col min="14852" max="14852" width="8.140625" style="175" customWidth="1"/>
    <col min="14853" max="14853" width="9.28515625" style="175" customWidth="1"/>
    <col min="14854" max="14854" width="8.7109375" style="175" customWidth="1"/>
    <col min="14855" max="14856" width="11.28515625" style="175" customWidth="1"/>
    <col min="14857" max="15104" width="9.140625" style="175"/>
    <col min="15105" max="15105" width="4.140625" style="175" customWidth="1"/>
    <col min="15106" max="15106" width="23.7109375" style="175" customWidth="1"/>
    <col min="15107" max="15107" width="21" style="175" customWidth="1"/>
    <col min="15108" max="15108" width="8.140625" style="175" customWidth="1"/>
    <col min="15109" max="15109" width="9.28515625" style="175" customWidth="1"/>
    <col min="15110" max="15110" width="8.7109375" style="175" customWidth="1"/>
    <col min="15111" max="15112" width="11.28515625" style="175" customWidth="1"/>
    <col min="15113" max="15360" width="9.140625" style="175"/>
    <col min="15361" max="15361" width="4.140625" style="175" customWidth="1"/>
    <col min="15362" max="15362" width="23.7109375" style="175" customWidth="1"/>
    <col min="15363" max="15363" width="21" style="175" customWidth="1"/>
    <col min="15364" max="15364" width="8.140625" style="175" customWidth="1"/>
    <col min="15365" max="15365" width="9.28515625" style="175" customWidth="1"/>
    <col min="15366" max="15366" width="8.7109375" style="175" customWidth="1"/>
    <col min="15367" max="15368" width="11.28515625" style="175" customWidth="1"/>
    <col min="15369" max="15616" width="9.140625" style="175"/>
    <col min="15617" max="15617" width="4.140625" style="175" customWidth="1"/>
    <col min="15618" max="15618" width="23.7109375" style="175" customWidth="1"/>
    <col min="15619" max="15619" width="21" style="175" customWidth="1"/>
    <col min="15620" max="15620" width="8.140625" style="175" customWidth="1"/>
    <col min="15621" max="15621" width="9.28515625" style="175" customWidth="1"/>
    <col min="15622" max="15622" width="8.7109375" style="175" customWidth="1"/>
    <col min="15623" max="15624" width="11.28515625" style="175" customWidth="1"/>
    <col min="15625" max="15872" width="9.140625" style="175"/>
    <col min="15873" max="15873" width="4.140625" style="175" customWidth="1"/>
    <col min="15874" max="15874" width="23.7109375" style="175" customWidth="1"/>
    <col min="15875" max="15875" width="21" style="175" customWidth="1"/>
    <col min="15876" max="15876" width="8.140625" style="175" customWidth="1"/>
    <col min="15877" max="15877" width="9.28515625" style="175" customWidth="1"/>
    <col min="15878" max="15878" width="8.7109375" style="175" customWidth="1"/>
    <col min="15879" max="15880" width="11.28515625" style="175" customWidth="1"/>
    <col min="15881" max="16128" width="9.140625" style="175"/>
    <col min="16129" max="16129" width="4.140625" style="175" customWidth="1"/>
    <col min="16130" max="16130" width="23.7109375" style="175" customWidth="1"/>
    <col min="16131" max="16131" width="21" style="175" customWidth="1"/>
    <col min="16132" max="16132" width="8.140625" style="175" customWidth="1"/>
    <col min="16133" max="16133" width="9.28515625" style="175" customWidth="1"/>
    <col min="16134" max="16134" width="8.7109375" style="175" customWidth="1"/>
    <col min="16135" max="16136" width="11.28515625" style="175" customWidth="1"/>
    <col min="16137" max="16384" width="9.140625" style="175"/>
  </cols>
  <sheetData>
    <row r="1" spans="1:12" ht="15.75" customHeight="1" x14ac:dyDescent="0.2">
      <c r="A1" s="261"/>
      <c r="B1" s="262"/>
      <c r="C1" s="262"/>
      <c r="D1" s="262"/>
      <c r="E1" s="262"/>
      <c r="F1" s="263"/>
      <c r="G1" s="264"/>
      <c r="H1" s="264"/>
    </row>
    <row r="2" spans="1:12" ht="15.75" customHeight="1" x14ac:dyDescent="0.2">
      <c r="A2" s="265"/>
      <c r="B2" s="266"/>
      <c r="C2" s="266"/>
      <c r="D2" s="266"/>
      <c r="E2" s="266"/>
      <c r="F2" s="266"/>
      <c r="G2" s="266"/>
      <c r="H2" s="266"/>
    </row>
    <row r="3" spans="1:12" ht="14.25" customHeight="1" x14ac:dyDescent="0.2"/>
    <row r="4" spans="1:12" ht="17.25" customHeight="1" x14ac:dyDescent="0.2">
      <c r="A4" s="267" t="s">
        <v>310</v>
      </c>
      <c r="B4" s="268"/>
      <c r="C4" s="268"/>
      <c r="D4" s="268"/>
      <c r="E4" s="268"/>
      <c r="F4" s="268"/>
      <c r="G4" s="268"/>
      <c r="H4" s="268"/>
    </row>
    <row r="5" spans="1:12" ht="27.75" customHeight="1" x14ac:dyDescent="0.2">
      <c r="A5" s="269" t="s">
        <v>316</v>
      </c>
      <c r="B5" s="269"/>
      <c r="C5" s="269"/>
      <c r="D5" s="269"/>
      <c r="E5" s="269"/>
      <c r="F5" s="269"/>
      <c r="G5" s="269"/>
      <c r="H5" s="269"/>
    </row>
    <row r="6" spans="1:12" ht="17.25" customHeight="1" x14ac:dyDescent="0.2">
      <c r="A6" s="259" t="s">
        <v>281</v>
      </c>
      <c r="B6" s="260"/>
      <c r="C6" s="260"/>
      <c r="D6" s="260"/>
      <c r="E6" s="260"/>
      <c r="F6" s="260"/>
      <c r="G6" s="260"/>
      <c r="H6" s="260"/>
    </row>
    <row r="7" spans="1:12" ht="26.25" customHeight="1" x14ac:dyDescent="0.2">
      <c r="A7" s="270" t="s">
        <v>236</v>
      </c>
      <c r="B7" s="271"/>
      <c r="C7" s="272"/>
      <c r="D7" s="273"/>
      <c r="E7" s="273"/>
      <c r="F7" s="273"/>
      <c r="G7" s="273"/>
      <c r="H7" s="273"/>
    </row>
    <row r="8" spans="1:12" ht="26.25" customHeight="1" x14ac:dyDescent="0.2">
      <c r="A8" s="270" t="s">
        <v>237</v>
      </c>
      <c r="B8" s="271"/>
      <c r="C8" s="273"/>
      <c r="D8" s="273"/>
      <c r="E8" s="273"/>
      <c r="F8" s="273"/>
      <c r="G8" s="273"/>
      <c r="H8" s="273"/>
    </row>
    <row r="9" spans="1:12" ht="26.25" customHeight="1" x14ac:dyDescent="0.2">
      <c r="A9" s="274" t="s">
        <v>238</v>
      </c>
      <c r="B9" s="275"/>
      <c r="C9" s="276" t="s">
        <v>318</v>
      </c>
      <c r="D9" s="277"/>
      <c r="E9" s="277"/>
      <c r="F9" s="277"/>
      <c r="G9" s="277"/>
      <c r="H9" s="277"/>
    </row>
    <row r="10" spans="1:12" ht="19.5" customHeight="1" x14ac:dyDescent="0.2">
      <c r="B10" s="175" t="s">
        <v>315</v>
      </c>
    </row>
    <row r="11" spans="1:12" ht="60" customHeight="1" x14ac:dyDescent="0.2">
      <c r="A11" s="176" t="s">
        <v>2</v>
      </c>
      <c r="B11" s="176" t="s">
        <v>196</v>
      </c>
      <c r="C11" s="278" t="s">
        <v>239</v>
      </c>
      <c r="D11" s="279"/>
      <c r="E11" s="177" t="s">
        <v>7</v>
      </c>
      <c r="F11" s="278" t="s">
        <v>240</v>
      </c>
      <c r="G11" s="279"/>
      <c r="H11" s="176" t="s">
        <v>241</v>
      </c>
      <c r="L11" s="175" t="s">
        <v>278</v>
      </c>
    </row>
    <row r="12" spans="1:12" ht="15.75" customHeight="1" x14ac:dyDescent="0.2">
      <c r="A12" s="178">
        <v>1</v>
      </c>
      <c r="B12" s="178">
        <v>2</v>
      </c>
      <c r="C12" s="280">
        <v>3</v>
      </c>
      <c r="D12" s="281"/>
      <c r="E12" s="178">
        <v>4</v>
      </c>
      <c r="F12" s="280">
        <v>5</v>
      </c>
      <c r="G12" s="281"/>
      <c r="H12" s="178">
        <v>6</v>
      </c>
    </row>
    <row r="13" spans="1:12" ht="203.25" customHeight="1" x14ac:dyDescent="0.2">
      <c r="A13" s="179" t="s">
        <v>242</v>
      </c>
      <c r="B13" s="180" t="s">
        <v>243</v>
      </c>
      <c r="C13" s="282" t="s">
        <v>322</v>
      </c>
      <c r="D13" s="283"/>
      <c r="E13" s="180" t="s">
        <v>244</v>
      </c>
      <c r="F13" s="282" t="s">
        <v>303</v>
      </c>
      <c r="G13" s="283"/>
      <c r="H13" s="181">
        <v>39502.75</v>
      </c>
    </row>
    <row r="14" spans="1:12" ht="15.75" customHeight="1" x14ac:dyDescent="0.2">
      <c r="A14" s="182" t="s">
        <v>136</v>
      </c>
      <c r="B14" s="290" t="s">
        <v>249</v>
      </c>
      <c r="C14" s="291"/>
      <c r="D14" s="291"/>
      <c r="E14" s="291"/>
      <c r="F14" s="291"/>
      <c r="G14" s="182" t="s">
        <v>250</v>
      </c>
      <c r="H14" s="182" t="s">
        <v>251</v>
      </c>
    </row>
    <row r="15" spans="1:12" ht="15.75" customHeight="1" x14ac:dyDescent="0.2">
      <c r="A15" s="183" t="s">
        <v>242</v>
      </c>
      <c r="B15" s="292" t="s">
        <v>200</v>
      </c>
      <c r="C15" s="293"/>
      <c r="D15" s="293"/>
      <c r="E15" s="293"/>
      <c r="F15" s="293"/>
      <c r="G15" s="199">
        <f>H13</f>
        <v>39502.75</v>
      </c>
      <c r="H15" s="185"/>
    </row>
    <row r="16" spans="1:12" ht="15.75" customHeight="1" x14ac:dyDescent="0.2">
      <c r="A16" s="183" t="s">
        <v>245</v>
      </c>
      <c r="B16" s="292" t="s">
        <v>252</v>
      </c>
      <c r="C16" s="293"/>
      <c r="D16" s="293"/>
      <c r="E16" s="293"/>
      <c r="F16" s="293"/>
      <c r="G16" s="184">
        <v>0.06</v>
      </c>
      <c r="H16" s="190">
        <f>G15*G16</f>
        <v>2370.165</v>
      </c>
    </row>
    <row r="17" spans="1:10" ht="15.75" customHeight="1" x14ac:dyDescent="0.2">
      <c r="A17" s="183" t="s">
        <v>246</v>
      </c>
      <c r="B17" s="292" t="s">
        <v>253</v>
      </c>
      <c r="C17" s="293"/>
      <c r="D17" s="293"/>
      <c r="E17" s="293"/>
      <c r="F17" s="293"/>
      <c r="G17" s="184">
        <v>0.21249999999999999</v>
      </c>
      <c r="H17" s="190">
        <f>(H16+G15)*G17</f>
        <v>8897.9944374999995</v>
      </c>
    </row>
    <row r="18" spans="1:10" s="189" customFormat="1" ht="15.75" customHeight="1" x14ac:dyDescent="0.2">
      <c r="A18" s="186" t="s">
        <v>248</v>
      </c>
      <c r="B18" s="284" t="s">
        <v>260</v>
      </c>
      <c r="C18" s="285"/>
      <c r="D18" s="285"/>
      <c r="E18" s="285"/>
      <c r="F18" s="285"/>
      <c r="G18" s="187">
        <v>3.38</v>
      </c>
      <c r="H18" s="188">
        <f>(G15+H16+H17)*G18</f>
        <v>171605.67389874998</v>
      </c>
    </row>
    <row r="19" spans="1:10" ht="14.25" customHeight="1" x14ac:dyDescent="0.2">
      <c r="A19" s="286" t="s">
        <v>247</v>
      </c>
      <c r="B19" s="287"/>
      <c r="C19" s="287"/>
      <c r="D19" s="287"/>
      <c r="E19" s="287"/>
      <c r="F19" s="287"/>
      <c r="G19" s="287"/>
      <c r="H19" s="287"/>
    </row>
    <row r="20" spans="1:10" ht="27" customHeight="1" x14ac:dyDescent="0.2">
      <c r="A20" s="288"/>
      <c r="B20" s="289"/>
      <c r="C20" s="289"/>
    </row>
    <row r="21" spans="1:10" ht="27" customHeight="1" x14ac:dyDescent="0.2">
      <c r="A21" s="288"/>
      <c r="B21" s="289"/>
      <c r="C21" s="289"/>
    </row>
    <row r="22" spans="1:10" ht="15.75" customHeight="1" x14ac:dyDescent="0.2"/>
    <row r="31" spans="1:10" x14ac:dyDescent="0.2">
      <c r="J31" s="175" t="s">
        <v>282</v>
      </c>
    </row>
  </sheetData>
  <mergeCells count="26">
    <mergeCell ref="B18:F18"/>
    <mergeCell ref="A19:H19"/>
    <mergeCell ref="A20:C20"/>
    <mergeCell ref="A21:C21"/>
    <mergeCell ref="B14:F14"/>
    <mergeCell ref="B15:F15"/>
    <mergeCell ref="B16:F16"/>
    <mergeCell ref="B17:F17"/>
    <mergeCell ref="C11:D11"/>
    <mergeCell ref="F11:G11"/>
    <mergeCell ref="C12:D12"/>
    <mergeCell ref="F12:G12"/>
    <mergeCell ref="C13:D13"/>
    <mergeCell ref="F13:G13"/>
    <mergeCell ref="A7:B7"/>
    <mergeCell ref="C7:H7"/>
    <mergeCell ref="A8:B8"/>
    <mergeCell ref="C8:H8"/>
    <mergeCell ref="A9:B9"/>
    <mergeCell ref="C9:H9"/>
    <mergeCell ref="A6:H6"/>
    <mergeCell ref="A1:E1"/>
    <mergeCell ref="F1:H1"/>
    <mergeCell ref="A2:H2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 ОснАКТИВАМ</vt:lpstr>
      <vt:lpstr>СМ1 АКТИВ L </vt:lpstr>
      <vt:lpstr>Смета 1.1</vt:lpstr>
      <vt:lpstr>Смета 1.2</vt:lpstr>
      <vt:lpstr>Смета 1.3L</vt:lpstr>
      <vt:lpstr>Смета 1.4</vt:lpstr>
      <vt:lpstr>Смета 1.5</vt:lpstr>
      <vt:lpstr>'П ОснАКТИВАМ'!Заголовки_для_печати</vt:lpstr>
      <vt:lpstr>'СМ1 АКТИВ L '!Заголовки_для_печати</vt:lpstr>
      <vt:lpstr>'Смета 1.3L'!Заголовки_для_печати</vt:lpstr>
      <vt:lpstr>'П ОснАКТИВАМ'!Область_печати</vt:lpstr>
      <vt:lpstr>'СМ1 АКТИВ L '!Область_печати</vt:lpstr>
      <vt:lpstr>'Смета 1.1'!Область_печати</vt:lpstr>
      <vt:lpstr>'Смета 1.3L'!Область_печати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Марина1</dc:creator>
  <cp:lastModifiedBy>Евгения Зайцева</cp:lastModifiedBy>
  <cp:lastPrinted>2012-02-10T13:49:01Z</cp:lastPrinted>
  <dcterms:created xsi:type="dcterms:W3CDTF">2011-07-28T12:43:06Z</dcterms:created>
  <dcterms:modified xsi:type="dcterms:W3CDTF">2012-02-16T13:17:05Z</dcterms:modified>
</cp:coreProperties>
</file>