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ПСП" sheetId="5" r:id="rId1"/>
    <sheet name="освещение" sheetId="10" r:id="rId2"/>
    <sheet name="Оповещение" sheetId="11" r:id="rId3"/>
  </sheets>
  <definedNames>
    <definedName name="_xlnm.Print_Area" localSheetId="2">Оповещение!$A$1:$E$25</definedName>
    <definedName name="пионер" localSheetId="2">#REF!</definedName>
    <definedName name="пионер" localSheetId="1">#REF!</definedName>
    <definedName name="пионер">#REF!</definedName>
  </definedNames>
  <calcPr calcId="144525"/>
</workbook>
</file>

<file path=xl/calcChain.xml><?xml version="1.0" encoding="utf-8"?>
<calcChain xmlns="http://schemas.openxmlformats.org/spreadsheetml/2006/main">
  <c r="E11" i="11" l="1"/>
  <c r="E12" i="11" s="1"/>
  <c r="E13" i="11" s="1"/>
  <c r="E14" i="11" s="1"/>
  <c r="E15" i="11" l="1"/>
  <c r="E16" i="11" s="1"/>
  <c r="E16" i="5"/>
  <c r="E15" i="10"/>
  <c r="E12" i="10"/>
  <c r="E13" i="10" s="1"/>
  <c r="E14" i="10" s="1"/>
  <c r="E16" i="10" l="1"/>
  <c r="E17" i="10" s="1"/>
  <c r="E14" i="5"/>
  <c r="E15" i="5" s="1"/>
  <c r="E17" i="5" s="1"/>
  <c r="E12" i="5"/>
  <c r="E18" i="10" l="1"/>
  <c r="E19" i="10" s="1"/>
  <c r="E18" i="5"/>
  <c r="E19" i="5" s="1"/>
  <c r="E20" i="10" l="1"/>
  <c r="E21" i="10" s="1"/>
  <c r="E20" i="5"/>
  <c r="E21" i="5" s="1"/>
  <c r="E22" i="5" l="1"/>
  <c r="E23" i="5" s="1"/>
</calcChain>
</file>

<file path=xl/sharedStrings.xml><?xml version="1.0" encoding="utf-8"?>
<sst xmlns="http://schemas.openxmlformats.org/spreadsheetml/2006/main" count="75" uniqueCount="52">
  <si>
    <t>НДС 18%</t>
  </si>
  <si>
    <t>Составил</t>
  </si>
  <si>
    <t>Проверил</t>
  </si>
  <si>
    <t xml:space="preserve">опция </t>
  </si>
  <si>
    <t xml:space="preserve">Наименование здания, стадии проектирования, этапа, вида проектных или изыскательских работ </t>
  </si>
  <si>
    <t xml:space="preserve">Наименование проектной (изыскательской) организации                    </t>
  </si>
  <si>
    <r>
      <t xml:space="preserve">Наименование организации заказчика                                                  </t>
    </r>
    <r>
      <rPr>
        <b/>
        <i/>
        <u/>
        <sz val="13"/>
        <rFont val="Times New Roman"/>
        <family val="1"/>
        <charset val="204"/>
      </rPr>
      <t xml:space="preserve">  </t>
    </r>
  </si>
  <si>
    <t>№ п/п</t>
  </si>
  <si>
    <t>Характеристка предприятия, здания, сооружения или виды работ</t>
  </si>
  <si>
    <t>№ частей,глав,таблиц,параграфов,пунктов указаний к разделу Справочника базовых цен на проектные работы для строительства</t>
  </si>
  <si>
    <t>Расчет стоимости:   руб.</t>
  </si>
  <si>
    <t xml:space="preserve">Стоимость  руб.          </t>
  </si>
  <si>
    <t xml:space="preserve">СБЦПР "Автомобильные дороги общего пользования" Росстрой, 2007г.                                                  Таблица 2, п.1(дорога II категории)                                                                     а=336,3                                                                                                                                      Кп+рд = 100%                                                      К=0,28 - содержание проектных работ (дорожная одежда, организация и безопасность движения, сметная документация) К=1,05 - прим. п. 11 - барьерное ограждение                            </t>
  </si>
  <si>
    <t>С=336,3*0,28*1,05</t>
  </si>
  <si>
    <t xml:space="preserve">ИТОГО </t>
  </si>
  <si>
    <t>ИТОГО                                                                                   в текущих ценах</t>
  </si>
  <si>
    <t>Письмо Минрегиона России  № 30394-ИП/08 от 07.11.2011  К=3,31</t>
  </si>
  <si>
    <t>К=3,31</t>
  </si>
  <si>
    <t xml:space="preserve">ИТОГО  в текущих ценах                                                                              </t>
  </si>
  <si>
    <t xml:space="preserve">ИТОГО по п.п. 1-6 в теекущих ценах                                                                              </t>
  </si>
  <si>
    <t xml:space="preserve">Непредвиденные затраты </t>
  </si>
  <si>
    <t>ВСЕГО с учетом непредвиденных затрат</t>
  </si>
  <si>
    <t>Индекс дефлятор на июль 2012г.</t>
  </si>
  <si>
    <t>ВСЕГО с учетом дефлятора</t>
  </si>
  <si>
    <t>ВСЕГО с учетом НДС</t>
  </si>
  <si>
    <t>НДС -  ( руб.)</t>
  </si>
  <si>
    <t>ПСП</t>
  </si>
  <si>
    <t xml:space="preserve">Проектирование освещения полос торможения и разгона </t>
  </si>
  <si>
    <t>С=52,042*0,9*100%</t>
  </si>
  <si>
    <t xml:space="preserve">   СБЦПР "Газооборудование и газоснбжение промышленных предприятий зданий, сооружений. Наружное освещение " 2006   (СБЦ 18-17-2)                                       Глава 8 Таблица 17 п.2        а=52,042   К=0,9  содержание проектных работ (освещение, прокладка кабелей, проект организации ст-ва, сметная док-я)                                                                                                                              Кп+рд = 100%                                                                 </t>
  </si>
  <si>
    <t xml:space="preserve">К=0,36                                                                   </t>
  </si>
  <si>
    <t>327,26*0,36</t>
  </si>
  <si>
    <t>Освещение полос  торможения и разгона</t>
  </si>
  <si>
    <t>Проектирование полос торможения и разгона на автомобильной дороге II категории ( общая длина полос 360м)</t>
  </si>
  <si>
    <t>ИТОГО с коэффициентом объема работ  (общая длина полос 360м)</t>
  </si>
  <si>
    <t>Оснащение системами громкоговорящей связи</t>
  </si>
  <si>
    <r>
      <t>Наименование предприятия, здания, сооружения, стадия проектирования, этапа, вида проектных или изыскательских работ</t>
    </r>
    <r>
      <rPr>
        <u/>
        <sz val="11"/>
        <rFont val="Arial"/>
        <family val="2"/>
        <charset val="204"/>
      </rPr>
      <t/>
    </r>
  </si>
  <si>
    <t>Стадия проектирования -</t>
  </si>
  <si>
    <t xml:space="preserve">Наименование Подрядчика: </t>
  </si>
  <si>
    <r>
      <t xml:space="preserve">Наименование Заказчика: </t>
    </r>
    <r>
      <rPr>
        <b/>
        <i/>
        <u/>
        <sz val="11"/>
        <rFont val="Arial"/>
        <family val="2"/>
        <charset val="204"/>
      </rPr>
      <t xml:space="preserve">  </t>
    </r>
  </si>
  <si>
    <t>№ п.п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</si>
  <si>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</si>
  <si>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 на проектные работы для строительства</t>
  </si>
  <si>
    <t>Расчет стоимости: (a+bx)*Kj или (объем строительно-монтажных работ)*проц.100 или количество*цена</t>
  </si>
  <si>
    <t>Стоимость тыс.руб.</t>
  </si>
  <si>
    <t xml:space="preserve">Установка системы оповещения людей громкоговорящей связью на объекте площадью, м2: св. 400 до 700 </t>
  </si>
  <si>
    <t>0,778*1,1*1,3*0,7</t>
  </si>
  <si>
    <t>ИТОГО в базовых ценах 1995 г.</t>
  </si>
  <si>
    <t>ИТОГО в текущих ценах по состоянию на  4 квартал 2011г. (К=25,53  согласно приложению 4 к письму №30394-ИП/08 от 07.11.2011г.  Минрегиона России к уровню цен по состоянию на 01.01. 1995г.)</t>
  </si>
  <si>
    <t>Итого по смете</t>
  </si>
  <si>
    <t>ВСЕГО с НДС</t>
  </si>
  <si>
    <t xml:space="preserve">СБЦ "Системы противопожарной и охранной защиты", 1999 г., табл.4 п.4 Ц = С х К1,                                          К=1,1 ( п.2.5 осн. пол.)        С=0,778  К=1,3 - прим. к таб. 4, п. 4                                   К=0,7 (повторное применение)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</si>
</sst>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%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u/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sz val="13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u/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u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57"/>
        <bgColor indexed="21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1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0" fillId="0" borderId="0">
      <alignment horizontal="right" vertical="center"/>
    </xf>
    <xf numFmtId="0" fontId="11" fillId="0" borderId="0">
      <alignment horizontal="left" vertical="center"/>
    </xf>
    <xf numFmtId="0" fontId="12" fillId="0" borderId="5">
      <alignment horizontal="center" vertical="center"/>
    </xf>
    <xf numFmtId="0" fontId="12" fillId="0" borderId="5">
      <alignment horizontal="center" vertical="center"/>
    </xf>
    <xf numFmtId="0" fontId="12" fillId="0" borderId="5">
      <alignment horizontal="center" vertical="center"/>
    </xf>
    <xf numFmtId="0" fontId="12" fillId="0" borderId="2">
      <alignment horizontal="left" vertical="center"/>
    </xf>
    <xf numFmtId="0" fontId="12" fillId="0" borderId="2">
      <alignment horizontal="right" vertical="center"/>
    </xf>
    <xf numFmtId="0" fontId="12" fillId="0" borderId="5">
      <alignment horizontal="center" vertical="center"/>
    </xf>
    <xf numFmtId="0" fontId="12" fillId="0" borderId="2">
      <alignment horizontal="left" vertical="top"/>
    </xf>
    <xf numFmtId="0" fontId="12" fillId="0" borderId="2">
      <alignment horizontal="right" vertical="center"/>
    </xf>
    <xf numFmtId="0" fontId="12" fillId="0" borderId="2">
      <alignment horizontal="right" vertical="top"/>
    </xf>
    <xf numFmtId="0" fontId="13" fillId="0" borderId="6">
      <alignment horizontal="left" vertical="top"/>
    </xf>
    <xf numFmtId="0" fontId="12" fillId="0" borderId="0">
      <alignment horizontal="left" vertical="center"/>
    </xf>
    <xf numFmtId="0" fontId="13" fillId="0" borderId="0">
      <alignment horizontal="left" vertical="top"/>
    </xf>
    <xf numFmtId="0" fontId="14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center"/>
    </xf>
    <xf numFmtId="0" fontId="15" fillId="0" borderId="0">
      <alignment horizontal="left" vertical="top"/>
    </xf>
    <xf numFmtId="0" fontId="12" fillId="0" borderId="0">
      <alignment horizontal="left" vertical="top"/>
    </xf>
    <xf numFmtId="0" fontId="15" fillId="0" borderId="0">
      <alignment horizontal="left" vertical="top"/>
    </xf>
    <xf numFmtId="0" fontId="12" fillId="0" borderId="0">
      <alignment horizontal="left" vertical="top"/>
    </xf>
    <xf numFmtId="0" fontId="2" fillId="0" borderId="0"/>
    <xf numFmtId="0" fontId="2" fillId="0" borderId="0"/>
    <xf numFmtId="0" fontId="16" fillId="0" borderId="7" applyNumberFormat="0" applyFill="0" applyAlignment="0" applyProtection="0"/>
    <xf numFmtId="0" fontId="17" fillId="2" borderId="8" applyNumberFormat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5" borderId="9" applyNumberFormat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0" borderId="10" applyNumberFormat="0" applyFill="0" applyAlignment="0" applyProtection="0"/>
    <xf numFmtId="0" fontId="25" fillId="6" borderId="11" applyNumberFormat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3" fillId="0" borderId="0"/>
  </cellStyleXfs>
  <cellXfs count="91">
    <xf numFmtId="0" fontId="0" fillId="0" borderId="0" xfId="0"/>
    <xf numFmtId="0" fontId="4" fillId="0" borderId="0" xfId="1" applyFont="1"/>
    <xf numFmtId="0" fontId="27" fillId="0" borderId="0" xfId="1" applyFont="1"/>
    <xf numFmtId="0" fontId="3" fillId="0" borderId="0" xfId="1"/>
    <xf numFmtId="0" fontId="27" fillId="0" borderId="0" xfId="1" applyFont="1" applyAlignment="1">
      <alignment horizontal="left"/>
    </xf>
    <xf numFmtId="0" fontId="27" fillId="0" borderId="5" xfId="1" applyFont="1" applyBorder="1" applyAlignment="1">
      <alignment horizontal="center"/>
    </xf>
    <xf numFmtId="0" fontId="27" fillId="0" borderId="5" xfId="1" applyFont="1" applyBorder="1" applyAlignment="1">
      <alignment horizontal="center" vertical="center"/>
    </xf>
    <xf numFmtId="2" fontId="27" fillId="0" borderId="5" xfId="1" applyNumberFormat="1" applyFont="1" applyBorder="1" applyAlignment="1">
      <alignment horizontal="left" vertical="center" wrapText="1"/>
    </xf>
    <xf numFmtId="49" fontId="27" fillId="0" borderId="5" xfId="1" applyNumberFormat="1" applyFont="1" applyBorder="1" applyAlignment="1">
      <alignment horizontal="left" vertical="center" wrapText="1"/>
    </xf>
    <xf numFmtId="4" fontId="27" fillId="0" borderId="5" xfId="1" applyNumberFormat="1" applyFont="1" applyBorder="1" applyAlignment="1">
      <alignment horizontal="center" vertical="center" wrapText="1"/>
    </xf>
    <xf numFmtId="0" fontId="27" fillId="0" borderId="5" xfId="1" applyFont="1" applyBorder="1" applyAlignment="1">
      <alignment vertical="center" wrapText="1"/>
    </xf>
    <xf numFmtId="0" fontId="27" fillId="0" borderId="5" xfId="1" applyFont="1" applyBorder="1" applyAlignment="1">
      <alignment horizontal="left" vertical="center" wrapText="1"/>
    </xf>
    <xf numFmtId="9" fontId="27" fillId="0" borderId="5" xfId="1" applyNumberFormat="1" applyFont="1" applyBorder="1" applyAlignment="1">
      <alignment horizontal="center" vertical="center" wrapText="1"/>
    </xf>
    <xf numFmtId="4" fontId="3" fillId="0" borderId="0" xfId="1" applyNumberFormat="1"/>
    <xf numFmtId="0" fontId="6" fillId="7" borderId="5" xfId="1" applyFont="1" applyFill="1" applyBorder="1" applyAlignment="1">
      <alignment vertical="center" wrapText="1"/>
    </xf>
    <xf numFmtId="0" fontId="6" fillId="7" borderId="5" xfId="1" applyFont="1" applyFill="1" applyBorder="1" applyAlignment="1">
      <alignment vertical="center"/>
    </xf>
    <xf numFmtId="9" fontId="6" fillId="7" borderId="5" xfId="1" applyNumberFormat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vertical="center"/>
    </xf>
    <xf numFmtId="9" fontId="7" fillId="7" borderId="5" xfId="1" applyNumberFormat="1" applyFont="1" applyFill="1" applyBorder="1" applyAlignment="1">
      <alignment horizontal="center" vertical="center"/>
    </xf>
    <xf numFmtId="164" fontId="6" fillId="7" borderId="5" xfId="1" applyNumberFormat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vertical="center" wrapText="1"/>
    </xf>
    <xf numFmtId="164" fontId="7" fillId="7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left" vertical="center" wrapText="1"/>
    </xf>
    <xf numFmtId="0" fontId="28" fillId="0" borderId="5" xfId="1" applyFont="1" applyBorder="1" applyAlignment="1">
      <alignment horizontal="center"/>
    </xf>
    <xf numFmtId="4" fontId="28" fillId="0" borderId="5" xfId="1" applyNumberFormat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wrapText="1"/>
    </xf>
    <xf numFmtId="0" fontId="27" fillId="0" borderId="4" xfId="1" applyFont="1" applyBorder="1" applyAlignment="1">
      <alignment vertical="center" wrapText="1"/>
    </xf>
    <xf numFmtId="0" fontId="27" fillId="0" borderId="0" xfId="1" applyFont="1" applyBorder="1" applyAlignment="1">
      <alignment horizontal="left"/>
    </xf>
    <xf numFmtId="4" fontId="27" fillId="0" borderId="0" xfId="1" applyNumberFormat="1" applyFont="1" applyBorder="1" applyAlignment="1">
      <alignment horizontal="center"/>
    </xf>
    <xf numFmtId="0" fontId="33" fillId="0" borderId="0" xfId="1" applyFont="1"/>
    <xf numFmtId="4" fontId="27" fillId="0" borderId="0" xfId="1" applyNumberFormat="1" applyFont="1" applyAlignment="1">
      <alignment horizontal="right"/>
    </xf>
    <xf numFmtId="4" fontId="3" fillId="0" borderId="0" xfId="1" applyNumberFormat="1" applyFont="1"/>
    <xf numFmtId="0" fontId="3" fillId="0" borderId="0" xfId="1" applyFont="1"/>
    <xf numFmtId="0" fontId="27" fillId="0" borderId="4" xfId="1" applyFont="1" applyBorder="1"/>
    <xf numFmtId="49" fontId="27" fillId="0" borderId="5" xfId="1" applyNumberFormat="1" applyFont="1" applyBorder="1" applyAlignment="1">
      <alignment horizontal="center" vertical="center" wrapText="1"/>
    </xf>
    <xf numFmtId="9" fontId="27" fillId="0" borderId="5" xfId="1" applyNumberFormat="1" applyFont="1" applyBorder="1" applyAlignment="1">
      <alignment horizontal="center"/>
    </xf>
    <xf numFmtId="0" fontId="27" fillId="0" borderId="0" xfId="1" applyFont="1" applyAlignment="1">
      <alignment horizontal="left"/>
    </xf>
    <xf numFmtId="0" fontId="1" fillId="7" borderId="0" xfId="39" applyFill="1" applyAlignment="1"/>
    <xf numFmtId="0" fontId="1" fillId="0" borderId="0" xfId="39"/>
    <xf numFmtId="0" fontId="39" fillId="0" borderId="12" xfId="39" applyFont="1" applyBorder="1" applyAlignment="1">
      <alignment horizontal="center" vertical="center" wrapText="1"/>
    </xf>
    <xf numFmtId="0" fontId="8" fillId="0" borderId="13" xfId="39" applyFont="1" applyBorder="1" applyAlignment="1">
      <alignment horizontal="center" vertical="center" wrapText="1"/>
    </xf>
    <xf numFmtId="0" fontId="8" fillId="0" borderId="14" xfId="39" applyFont="1" applyBorder="1" applyAlignment="1">
      <alignment horizontal="center" vertical="center" wrapText="1"/>
    </xf>
    <xf numFmtId="0" fontId="8" fillId="0" borderId="15" xfId="40" applyFont="1" applyFill="1" applyBorder="1" applyAlignment="1">
      <alignment horizontal="center" vertical="center" wrapText="1"/>
    </xf>
    <xf numFmtId="0" fontId="8" fillId="0" borderId="5" xfId="40" applyFont="1" applyFill="1" applyBorder="1" applyAlignment="1">
      <alignment horizontal="center" vertical="center" wrapText="1"/>
    </xf>
    <xf numFmtId="0" fontId="8" fillId="0" borderId="16" xfId="40" applyFont="1" applyFill="1" applyBorder="1" applyAlignment="1">
      <alignment horizontal="center" vertical="center" wrapText="1"/>
    </xf>
    <xf numFmtId="0" fontId="39" fillId="0" borderId="17" xfId="39" applyFont="1" applyFill="1" applyBorder="1" applyAlignment="1">
      <alignment horizontal="center" vertical="center"/>
    </xf>
    <xf numFmtId="0" fontId="8" fillId="0" borderId="3" xfId="39" applyFont="1" applyFill="1" applyBorder="1" applyAlignment="1">
      <alignment horizontal="left" vertical="center" wrapText="1"/>
    </xf>
    <xf numFmtId="0" fontId="8" fillId="0" borderId="3" xfId="39" applyFont="1" applyFill="1" applyBorder="1" applyAlignment="1">
      <alignment horizontal="center" vertical="center" wrapText="1"/>
    </xf>
    <xf numFmtId="4" fontId="8" fillId="0" borderId="18" xfId="39" applyNumberFormat="1" applyFont="1" applyFill="1" applyBorder="1" applyAlignment="1">
      <alignment horizontal="center" vertical="center" wrapText="1"/>
    </xf>
    <xf numFmtId="4" fontId="39" fillId="0" borderId="16" xfId="39" applyNumberFormat="1" applyFont="1" applyFill="1" applyBorder="1" applyAlignment="1">
      <alignment horizontal="center"/>
    </xf>
    <xf numFmtId="4" fontId="8" fillId="0" borderId="16" xfId="39" applyNumberFormat="1" applyFont="1" applyFill="1" applyBorder="1" applyAlignment="1">
      <alignment horizontal="center" vertical="center" wrapText="1"/>
    </xf>
    <xf numFmtId="4" fontId="8" fillId="0" borderId="24" xfId="39" applyNumberFormat="1" applyFont="1" applyBorder="1" applyAlignment="1">
      <alignment horizontal="center" vertical="center" wrapText="1"/>
    </xf>
    <xf numFmtId="4" fontId="8" fillId="0" borderId="26" xfId="39" applyNumberFormat="1" applyFont="1" applyBorder="1" applyAlignment="1">
      <alignment horizontal="center" vertical="center" wrapText="1"/>
    </xf>
    <xf numFmtId="4" fontId="39" fillId="0" borderId="24" xfId="39" applyNumberFormat="1" applyFont="1" applyBorder="1" applyAlignment="1">
      <alignment horizontal="center" vertical="center" wrapText="1"/>
    </xf>
    <xf numFmtId="0" fontId="39" fillId="0" borderId="0" xfId="39" applyFont="1" applyBorder="1" applyAlignment="1">
      <alignment horizontal="left" vertical="center" wrapText="1"/>
    </xf>
    <xf numFmtId="4" fontId="39" fillId="0" borderId="0" xfId="39" applyNumberFormat="1" applyFont="1" applyBorder="1" applyAlignment="1">
      <alignment horizontal="center" vertical="center" wrapText="1"/>
    </xf>
    <xf numFmtId="0" fontId="1" fillId="0" borderId="0" xfId="39" applyBorder="1" applyAlignment="1">
      <alignment horizontal="left" vertical="center" wrapText="1"/>
    </xf>
    <xf numFmtId="4" fontId="1" fillId="0" borderId="0" xfId="39" applyNumberFormat="1" applyBorder="1" applyAlignment="1">
      <alignment horizontal="center" vertical="center" wrapText="1"/>
    </xf>
    <xf numFmtId="0" fontId="34" fillId="0" borderId="0" xfId="39" applyFont="1" applyAlignment="1">
      <alignment vertical="top"/>
    </xf>
    <xf numFmtId="0" fontId="1" fillId="0" borderId="4" xfId="39" applyBorder="1"/>
    <xf numFmtId="0" fontId="29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top"/>
    </xf>
    <xf numFmtId="0" fontId="27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32" fillId="0" borderId="0" xfId="1" applyFont="1" applyAlignment="1">
      <alignment horizontal="left"/>
    </xf>
    <xf numFmtId="4" fontId="29" fillId="0" borderId="4" xfId="1" applyNumberFormat="1" applyFont="1" applyBorder="1" applyAlignment="1">
      <alignment horizontal="right"/>
    </xf>
    <xf numFmtId="0" fontId="28" fillId="0" borderId="5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40" fillId="0" borderId="0" xfId="39" applyFont="1" applyBorder="1" applyAlignment="1">
      <alignment horizontal="left" vertical="center" wrapText="1"/>
    </xf>
    <xf numFmtId="0" fontId="35" fillId="7" borderId="0" xfId="39" applyFont="1" applyFill="1" applyBorder="1" applyAlignment="1">
      <alignment horizontal="center"/>
    </xf>
    <xf numFmtId="0" fontId="8" fillId="0" borderId="19" xfId="39" applyFont="1" applyFill="1" applyBorder="1" applyAlignment="1">
      <alignment horizontal="left" wrapText="1"/>
    </xf>
    <xf numFmtId="0" fontId="8" fillId="0" borderId="2" xfId="39" applyFont="1" applyFill="1" applyBorder="1" applyAlignment="1">
      <alignment horizontal="left" wrapText="1"/>
    </xf>
    <xf numFmtId="0" fontId="8" fillId="0" borderId="20" xfId="39" applyFont="1" applyFill="1" applyBorder="1" applyAlignment="1">
      <alignment horizontal="left" wrapText="1"/>
    </xf>
    <xf numFmtId="0" fontId="8" fillId="0" borderId="19" xfId="39" applyFont="1" applyFill="1" applyBorder="1" applyAlignment="1">
      <alignment horizontal="left" vertical="center" wrapText="1"/>
    </xf>
    <xf numFmtId="0" fontId="8" fillId="0" borderId="2" xfId="39" applyFont="1" applyFill="1" applyBorder="1" applyAlignment="1">
      <alignment horizontal="left" vertical="center" wrapText="1"/>
    </xf>
    <xf numFmtId="0" fontId="8" fillId="0" borderId="20" xfId="39" applyFont="1" applyFill="1" applyBorder="1" applyAlignment="1">
      <alignment horizontal="left" vertical="center" wrapText="1"/>
    </xf>
    <xf numFmtId="0" fontId="8" fillId="0" borderId="21" xfId="39" applyFont="1" applyBorder="1" applyAlignment="1">
      <alignment horizontal="left" vertical="center" wrapText="1"/>
    </xf>
    <xf numFmtId="0" fontId="8" fillId="0" borderId="22" xfId="39" applyFont="1" applyBorder="1" applyAlignment="1">
      <alignment horizontal="left" vertical="center" wrapText="1"/>
    </xf>
    <xf numFmtId="0" fontId="8" fillId="0" borderId="23" xfId="39" applyFont="1" applyBorder="1" applyAlignment="1">
      <alignment horizontal="left" vertical="center" wrapText="1"/>
    </xf>
    <xf numFmtId="0" fontId="8" fillId="0" borderId="25" xfId="39" applyFont="1" applyBorder="1" applyAlignment="1">
      <alignment horizontal="left" vertical="center" wrapText="1"/>
    </xf>
    <xf numFmtId="0" fontId="8" fillId="0" borderId="0" xfId="39" applyFont="1" applyBorder="1" applyAlignment="1">
      <alignment horizontal="left" vertical="center" wrapText="1"/>
    </xf>
    <xf numFmtId="0" fontId="39" fillId="0" borderId="21" xfId="39" applyFont="1" applyBorder="1" applyAlignment="1">
      <alignment horizontal="left" vertical="center" wrapText="1"/>
    </xf>
    <xf numFmtId="0" fontId="39" fillId="0" borderId="22" xfId="39" applyFont="1" applyBorder="1" applyAlignment="1">
      <alignment horizontal="left" vertical="center" wrapText="1"/>
    </xf>
    <xf numFmtId="0" fontId="9" fillId="7" borderId="0" xfId="39" applyFont="1" applyFill="1" applyAlignment="1">
      <alignment horizontal="left"/>
    </xf>
    <xf numFmtId="0" fontId="35" fillId="7" borderId="0" xfId="39" applyFont="1" applyFill="1" applyAlignment="1">
      <alignment horizontal="center"/>
    </xf>
    <xf numFmtId="0" fontId="35" fillId="7" borderId="0" xfId="39" applyFont="1" applyFill="1" applyAlignment="1">
      <alignment horizontal="center" vertical="center" wrapText="1"/>
    </xf>
    <xf numFmtId="0" fontId="9" fillId="7" borderId="0" xfId="39" applyFont="1" applyFill="1" applyAlignment="1">
      <alignment horizontal="left" vertical="center" wrapText="1"/>
    </xf>
    <xf numFmtId="0" fontId="37" fillId="7" borderId="0" xfId="39" applyFont="1" applyFill="1" applyAlignment="1">
      <alignment horizontal="left" vertical="center" wrapText="1"/>
    </xf>
  </cellXfs>
  <cellStyles count="41">
    <cellStyle name="S0" xfId="4"/>
    <cellStyle name="S1" xfId="5"/>
    <cellStyle name="S10" xfId="6"/>
    <cellStyle name="S11" xfId="7"/>
    <cellStyle name="S12" xfId="8"/>
    <cellStyle name="S13" xfId="9"/>
    <cellStyle name="S14" xfId="10"/>
    <cellStyle name="S15" xfId="11"/>
    <cellStyle name="S16" xfId="12"/>
    <cellStyle name="S17" xfId="13"/>
    <cellStyle name="S18" xfId="14"/>
    <cellStyle name="S19" xfId="15"/>
    <cellStyle name="S2" xfId="16"/>
    <cellStyle name="S20" xfId="17"/>
    <cellStyle name="S3" xfId="18"/>
    <cellStyle name="S4" xfId="19"/>
    <cellStyle name="S5" xfId="20"/>
    <cellStyle name="S6" xfId="21"/>
    <cellStyle name="S7" xfId="22"/>
    <cellStyle name="S8" xfId="23"/>
    <cellStyle name="S9" xfId="24"/>
    <cellStyle name="Обычный" xfId="0" builtinId="0"/>
    <cellStyle name="Обычный 2" xfId="1"/>
    <cellStyle name="Обычный 3" xfId="3"/>
    <cellStyle name="Обычный 3 2" xfId="25"/>
    <cellStyle name="Обычный 4" xfId="26"/>
    <cellStyle name="Обычный 4 2" xfId="39"/>
    <cellStyle name="Обычный_Сибнефть охран.сигнализация" xfId="40"/>
    <cellStyle name="Финансовый 2" xfId="2"/>
    <cellStyle name="㼿㼿" xfId="27"/>
    <cellStyle name="㼿㼿?" xfId="28"/>
    <cellStyle name="㼿㼿㼿" xfId="29"/>
    <cellStyle name="㼿㼿㼿?" xfId="30"/>
    <cellStyle name="㼿㼿㼿㼿" xfId="31"/>
    <cellStyle name="㼿㼿㼿㼿?" xfId="32"/>
    <cellStyle name="㼿㼿㼿㼿㼿" xfId="33"/>
    <cellStyle name="㼿㼿㼿㼿㼿?" xfId="34"/>
    <cellStyle name="㼿㼿㼿㼿㼿㼿?" xfId="35"/>
    <cellStyle name="㼿㼿㼿㼿㼿㼿㼿㼿" xfId="36"/>
    <cellStyle name="㼿㼿㼿㼿㼿㼿㼿㼿㼿" xfId="37"/>
    <cellStyle name="㼿㼿㼿㼿㼿㼿㼿㼿㼿㼿" xfId="3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topLeftCell="A7" zoomScaleNormal="100" workbookViewId="0">
      <selection activeCell="C12" sqref="C12"/>
    </sheetView>
  </sheetViews>
  <sheetFormatPr defaultRowHeight="12.75" x14ac:dyDescent="0.2"/>
  <cols>
    <col min="1" max="1" width="5.5703125" style="3" customWidth="1"/>
    <col min="2" max="2" width="29.42578125" style="3" customWidth="1"/>
    <col min="3" max="3" width="35.7109375" style="3" customWidth="1"/>
    <col min="4" max="4" width="24" style="3" customWidth="1"/>
    <col min="5" max="5" width="18.140625" style="3" customWidth="1"/>
    <col min="6" max="6" width="17.85546875" style="3" customWidth="1"/>
    <col min="7" max="7" width="19" style="3" customWidth="1"/>
    <col min="8" max="16384" width="9.140625" style="3"/>
  </cols>
  <sheetData>
    <row r="1" spans="1:6" ht="33.75" customHeight="1" x14ac:dyDescent="0.25">
      <c r="A1" s="2"/>
      <c r="B1" s="62" t="s">
        <v>3</v>
      </c>
      <c r="C1" s="62"/>
      <c r="D1" s="62"/>
      <c r="E1" s="62"/>
    </row>
    <row r="2" spans="1:6" ht="24.75" customHeight="1" x14ac:dyDescent="0.25">
      <c r="A2" s="2"/>
      <c r="B2" s="63" t="s">
        <v>4</v>
      </c>
      <c r="C2" s="63"/>
      <c r="D2" s="63"/>
      <c r="E2" s="63"/>
    </row>
    <row r="3" spans="1:6" ht="18.75" customHeight="1" x14ac:dyDescent="0.25">
      <c r="A3" s="2"/>
      <c r="B3" s="62" t="s">
        <v>26</v>
      </c>
      <c r="C3" s="62"/>
      <c r="D3" s="62"/>
      <c r="E3" s="62"/>
    </row>
    <row r="4" spans="1:6" ht="11.25" customHeight="1" x14ac:dyDescent="0.25">
      <c r="A4" s="2"/>
      <c r="B4" s="4"/>
      <c r="C4" s="4"/>
      <c r="D4" s="4"/>
      <c r="E4" s="2"/>
    </row>
    <row r="5" spans="1:6" ht="16.5" x14ac:dyDescent="0.25">
      <c r="A5" s="2"/>
      <c r="B5" s="64" t="s">
        <v>5</v>
      </c>
      <c r="C5" s="64"/>
      <c r="D5" s="64"/>
      <c r="E5" s="64"/>
    </row>
    <row r="6" spans="1:6" ht="21.75" customHeight="1" x14ac:dyDescent="0.25">
      <c r="A6" s="2"/>
      <c r="B6" s="2"/>
      <c r="C6" s="2"/>
      <c r="D6" s="2"/>
      <c r="E6" s="2"/>
    </row>
    <row r="7" spans="1:6" ht="12.75" customHeight="1" x14ac:dyDescent="0.3">
      <c r="A7" s="2"/>
      <c r="B7" s="64" t="s">
        <v>6</v>
      </c>
      <c r="C7" s="64"/>
      <c r="D7" s="64"/>
      <c r="E7" s="64"/>
    </row>
    <row r="8" spans="1:6" ht="14.25" customHeight="1" x14ac:dyDescent="0.25">
      <c r="A8" s="2"/>
      <c r="B8" s="2"/>
      <c r="C8" s="2"/>
      <c r="D8" s="67"/>
      <c r="E8" s="67"/>
    </row>
    <row r="9" spans="1:6" ht="54" customHeight="1" x14ac:dyDescent="0.2">
      <c r="A9" s="68" t="s">
        <v>7</v>
      </c>
      <c r="B9" s="68" t="s">
        <v>8</v>
      </c>
      <c r="C9" s="69" t="s">
        <v>9</v>
      </c>
      <c r="D9" s="69" t="s">
        <v>10</v>
      </c>
      <c r="E9" s="68" t="s">
        <v>11</v>
      </c>
    </row>
    <row r="10" spans="1:6" ht="48.75" customHeight="1" x14ac:dyDescent="0.2">
      <c r="A10" s="68"/>
      <c r="B10" s="68"/>
      <c r="C10" s="70"/>
      <c r="D10" s="70"/>
      <c r="E10" s="68"/>
    </row>
    <row r="11" spans="1:6" ht="16.5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</row>
    <row r="12" spans="1:6" ht="228.75" customHeight="1" x14ac:dyDescent="0.2">
      <c r="A12" s="6">
        <v>1</v>
      </c>
      <c r="B12" s="7" t="s">
        <v>33</v>
      </c>
      <c r="C12" s="7" t="s">
        <v>12</v>
      </c>
      <c r="D12" s="8" t="s">
        <v>13</v>
      </c>
      <c r="E12" s="9">
        <f>336.3*0.28*1.05</f>
        <v>98.872200000000021</v>
      </c>
    </row>
    <row r="13" spans="1:6" ht="21" customHeight="1" x14ac:dyDescent="0.2">
      <c r="A13" s="6">
        <v>2</v>
      </c>
      <c r="B13" s="7" t="s">
        <v>14</v>
      </c>
      <c r="C13" s="7"/>
      <c r="D13" s="8"/>
      <c r="E13" s="9">
        <v>98.87</v>
      </c>
    </row>
    <row r="14" spans="1:6" ht="48.75" customHeight="1" x14ac:dyDescent="0.2">
      <c r="A14" s="6">
        <v>3</v>
      </c>
      <c r="B14" s="7" t="s">
        <v>15</v>
      </c>
      <c r="C14" s="7" t="s">
        <v>16</v>
      </c>
      <c r="D14" s="36" t="s">
        <v>17</v>
      </c>
      <c r="E14" s="9">
        <f>E13*3.31</f>
        <v>327.25970000000001</v>
      </c>
    </row>
    <row r="15" spans="1:6" ht="30" customHeight="1" x14ac:dyDescent="0.2">
      <c r="A15" s="6">
        <v>4</v>
      </c>
      <c r="B15" s="7" t="s">
        <v>18</v>
      </c>
      <c r="C15" s="7"/>
      <c r="D15" s="8"/>
      <c r="E15" s="9">
        <f>E14</f>
        <v>327.25970000000001</v>
      </c>
    </row>
    <row r="16" spans="1:6" ht="56.25" customHeight="1" x14ac:dyDescent="0.2">
      <c r="A16" s="6">
        <v>5</v>
      </c>
      <c r="B16" s="10" t="s">
        <v>34</v>
      </c>
      <c r="C16" s="11" t="s">
        <v>30</v>
      </c>
      <c r="D16" s="12" t="s">
        <v>31</v>
      </c>
      <c r="E16" s="9">
        <f>E15*0.36</f>
        <v>117.813492</v>
      </c>
      <c r="F16" s="13"/>
    </row>
    <row r="17" spans="1:6" ht="39" customHeight="1" x14ac:dyDescent="0.2">
      <c r="A17" s="6">
        <v>6</v>
      </c>
      <c r="B17" s="10" t="s">
        <v>19</v>
      </c>
      <c r="C17" s="11"/>
      <c r="D17" s="12"/>
      <c r="E17" s="9">
        <f>E16</f>
        <v>117.813492</v>
      </c>
      <c r="F17" s="13"/>
    </row>
    <row r="18" spans="1:6" ht="33" customHeight="1" x14ac:dyDescent="0.2">
      <c r="A18" s="6">
        <v>7</v>
      </c>
      <c r="B18" s="14" t="s">
        <v>20</v>
      </c>
      <c r="C18" s="15"/>
      <c r="D18" s="16">
        <v>0.03</v>
      </c>
      <c r="E18" s="9">
        <f>E17*0.03</f>
        <v>3.5344047599999997</v>
      </c>
      <c r="F18" s="13"/>
    </row>
    <row r="19" spans="1:6" ht="28.5" customHeight="1" x14ac:dyDescent="0.2">
      <c r="A19" s="6">
        <v>8</v>
      </c>
      <c r="B19" s="14" t="s">
        <v>21</v>
      </c>
      <c r="C19" s="17"/>
      <c r="D19" s="18"/>
      <c r="E19" s="9">
        <f>E17+E18</f>
        <v>121.34789676</v>
      </c>
      <c r="F19" s="13"/>
    </row>
    <row r="20" spans="1:6" ht="29.25" customHeight="1" x14ac:dyDescent="0.2">
      <c r="A20" s="6">
        <v>9</v>
      </c>
      <c r="B20" s="14" t="s">
        <v>22</v>
      </c>
      <c r="C20" s="17"/>
      <c r="D20" s="19">
        <v>2.1000000000000001E-2</v>
      </c>
      <c r="E20" s="9">
        <f>E19*0.021</f>
        <v>2.54830583196</v>
      </c>
      <c r="F20" s="13"/>
    </row>
    <row r="21" spans="1:6" ht="24.75" customHeight="1" x14ac:dyDescent="0.2">
      <c r="A21" s="6">
        <v>10</v>
      </c>
      <c r="B21" s="20" t="s">
        <v>23</v>
      </c>
      <c r="C21" s="17"/>
      <c r="D21" s="21"/>
      <c r="E21" s="22">
        <f>E19+E20</f>
        <v>123.89620259195999</v>
      </c>
      <c r="F21" s="13"/>
    </row>
    <row r="22" spans="1:6" ht="22.5" customHeight="1" x14ac:dyDescent="0.25">
      <c r="A22" s="6">
        <v>11</v>
      </c>
      <c r="B22" s="11" t="s">
        <v>25</v>
      </c>
      <c r="C22" s="5"/>
      <c r="D22" s="37">
        <v>0.18</v>
      </c>
      <c r="E22" s="9">
        <f>E21*0.18</f>
        <v>22.301316466552798</v>
      </c>
      <c r="F22" s="13"/>
    </row>
    <row r="23" spans="1:6" ht="31.5" customHeight="1" x14ac:dyDescent="0.25">
      <c r="A23" s="6">
        <v>12</v>
      </c>
      <c r="B23" s="23" t="s">
        <v>24</v>
      </c>
      <c r="C23" s="24"/>
      <c r="D23" s="24"/>
      <c r="E23" s="25">
        <f>E21+E22</f>
        <v>146.1975190585128</v>
      </c>
      <c r="F23" s="13"/>
    </row>
    <row r="24" spans="1:6" ht="32.25" customHeight="1" x14ac:dyDescent="0.25">
      <c r="A24" s="1"/>
      <c r="B24" s="65"/>
      <c r="C24" s="66"/>
      <c r="D24" s="66"/>
      <c r="E24" s="66"/>
    </row>
    <row r="25" spans="1:6" ht="19.5" customHeight="1" x14ac:dyDescent="0.25">
      <c r="A25" s="26"/>
      <c r="B25" s="27" t="s">
        <v>1</v>
      </c>
      <c r="C25" s="28"/>
      <c r="D25" s="29"/>
      <c r="E25" s="30"/>
    </row>
    <row r="26" spans="1:6" s="34" customFormat="1" ht="9.75" customHeight="1" x14ac:dyDescent="0.25">
      <c r="A26" s="2"/>
      <c r="B26" s="2"/>
      <c r="C26" s="31"/>
      <c r="D26" s="2"/>
      <c r="E26" s="32"/>
      <c r="F26" s="33"/>
    </row>
    <row r="27" spans="1:6" s="34" customFormat="1" ht="17.25" customHeight="1" x14ac:dyDescent="0.25">
      <c r="A27" s="2"/>
      <c r="B27" s="27" t="s">
        <v>2</v>
      </c>
      <c r="C27" s="35"/>
      <c r="D27" s="2"/>
      <c r="E27" s="2"/>
    </row>
    <row r="28" spans="1:6" ht="16.5" x14ac:dyDescent="0.25">
      <c r="A28" s="2"/>
      <c r="B28" s="2"/>
      <c r="C28" s="2"/>
      <c r="D28" s="2"/>
      <c r="E28" s="2"/>
    </row>
    <row r="29" spans="1:6" ht="16.5" x14ac:dyDescent="0.25">
      <c r="A29" s="2"/>
      <c r="B29" s="2"/>
      <c r="C29" s="2"/>
      <c r="D29" s="2"/>
      <c r="E29" s="2"/>
    </row>
    <row r="30" spans="1:6" ht="16.5" x14ac:dyDescent="0.25">
      <c r="A30" s="31"/>
      <c r="B30" s="31"/>
      <c r="C30" s="31"/>
      <c r="D30" s="31"/>
      <c r="E30" s="31"/>
    </row>
    <row r="31" spans="1:6" ht="16.5" x14ac:dyDescent="0.25">
      <c r="A31" s="31"/>
      <c r="B31" s="31"/>
      <c r="C31" s="31"/>
      <c r="D31" s="31"/>
      <c r="E31" s="31"/>
    </row>
  </sheetData>
  <mergeCells count="12">
    <mergeCell ref="A9:A10"/>
    <mergeCell ref="B9:B10"/>
    <mergeCell ref="C9:C10"/>
    <mergeCell ref="D9:D10"/>
    <mergeCell ref="E9:E10"/>
    <mergeCell ref="B1:E1"/>
    <mergeCell ref="B2:E2"/>
    <mergeCell ref="B3:E3"/>
    <mergeCell ref="B5:E5"/>
    <mergeCell ref="B24:E24"/>
    <mergeCell ref="B7:E7"/>
    <mergeCell ref="D8:E8"/>
  </mergeCells>
  <printOptions horizontalCentered="1"/>
  <pageMargins left="0.24" right="0.24" top="0.44" bottom="7.874015748031496E-2" header="0.57999999999999996" footer="0.27559055118110237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topLeftCell="A10" zoomScaleNormal="100" workbookViewId="0">
      <selection activeCell="B1" sqref="B1:E1"/>
    </sheetView>
  </sheetViews>
  <sheetFormatPr defaultRowHeight="12.75" x14ac:dyDescent="0.2"/>
  <cols>
    <col min="1" max="1" width="3.7109375" style="3" customWidth="1"/>
    <col min="2" max="2" width="29.42578125" style="3" customWidth="1"/>
    <col min="3" max="3" width="35.7109375" style="3" customWidth="1"/>
    <col min="4" max="4" width="24" style="3" customWidth="1"/>
    <col min="5" max="5" width="18.140625" style="3" customWidth="1"/>
    <col min="6" max="6" width="17.85546875" style="3" customWidth="1"/>
    <col min="7" max="7" width="19" style="3" customWidth="1"/>
    <col min="8" max="16384" width="9.140625" style="3"/>
  </cols>
  <sheetData>
    <row r="1" spans="1:6" ht="33.75" customHeight="1" x14ac:dyDescent="0.25">
      <c r="A1" s="2"/>
      <c r="B1" s="62" t="s">
        <v>3</v>
      </c>
      <c r="C1" s="62"/>
      <c r="D1" s="62"/>
      <c r="E1" s="62"/>
    </row>
    <row r="2" spans="1:6" ht="24.75" customHeight="1" x14ac:dyDescent="0.25">
      <c r="A2" s="2"/>
      <c r="B2" s="63" t="s">
        <v>4</v>
      </c>
      <c r="C2" s="63"/>
      <c r="D2" s="63"/>
      <c r="E2" s="63"/>
    </row>
    <row r="3" spans="1:6" ht="18.75" customHeight="1" x14ac:dyDescent="0.25">
      <c r="A3" s="2"/>
      <c r="B3" s="62" t="s">
        <v>32</v>
      </c>
      <c r="C3" s="62"/>
      <c r="D3" s="62"/>
      <c r="E3" s="62"/>
    </row>
    <row r="4" spans="1:6" ht="11.25" customHeight="1" x14ac:dyDescent="0.25">
      <c r="A4" s="2"/>
      <c r="B4" s="38"/>
      <c r="C4" s="38"/>
      <c r="D4" s="38"/>
      <c r="E4" s="2"/>
    </row>
    <row r="5" spans="1:6" ht="16.5" x14ac:dyDescent="0.25">
      <c r="A5" s="2"/>
      <c r="B5" s="64" t="s">
        <v>5</v>
      </c>
      <c r="C5" s="64"/>
      <c r="D5" s="64"/>
      <c r="E5" s="64"/>
    </row>
    <row r="6" spans="1:6" ht="21.75" customHeight="1" x14ac:dyDescent="0.25">
      <c r="A6" s="2"/>
      <c r="B6" s="2"/>
      <c r="C6" s="2"/>
      <c r="D6" s="2"/>
      <c r="E6" s="2"/>
    </row>
    <row r="7" spans="1:6" ht="12.75" customHeight="1" x14ac:dyDescent="0.3">
      <c r="A7" s="2"/>
      <c r="B7" s="64" t="s">
        <v>6</v>
      </c>
      <c r="C7" s="64"/>
      <c r="D7" s="64"/>
      <c r="E7" s="64"/>
    </row>
    <row r="8" spans="1:6" ht="14.25" customHeight="1" x14ac:dyDescent="0.25">
      <c r="A8" s="2"/>
      <c r="B8" s="2"/>
      <c r="C8" s="2"/>
      <c r="D8" s="67"/>
      <c r="E8" s="67"/>
    </row>
    <row r="9" spans="1:6" ht="54" customHeight="1" x14ac:dyDescent="0.2">
      <c r="A9" s="68" t="s">
        <v>7</v>
      </c>
      <c r="B9" s="68" t="s">
        <v>8</v>
      </c>
      <c r="C9" s="69" t="s">
        <v>9</v>
      </c>
      <c r="D9" s="69" t="s">
        <v>10</v>
      </c>
      <c r="E9" s="68" t="s">
        <v>11</v>
      </c>
    </row>
    <row r="10" spans="1:6" ht="48.75" customHeight="1" x14ac:dyDescent="0.2">
      <c r="A10" s="68"/>
      <c r="B10" s="68"/>
      <c r="C10" s="70"/>
      <c r="D10" s="70"/>
      <c r="E10" s="68"/>
    </row>
    <row r="11" spans="1:6" ht="16.5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</row>
    <row r="12" spans="1:6" ht="207.75" customHeight="1" x14ac:dyDescent="0.2">
      <c r="A12" s="6">
        <v>1</v>
      </c>
      <c r="B12" s="7" t="s">
        <v>27</v>
      </c>
      <c r="C12" s="7" t="s">
        <v>29</v>
      </c>
      <c r="D12" s="8" t="s">
        <v>28</v>
      </c>
      <c r="E12" s="9">
        <f>52.042*0.9*100%</f>
        <v>46.837800000000001</v>
      </c>
    </row>
    <row r="13" spans="1:6" ht="21" customHeight="1" x14ac:dyDescent="0.2">
      <c r="A13" s="6">
        <v>2</v>
      </c>
      <c r="B13" s="7" t="s">
        <v>14</v>
      </c>
      <c r="C13" s="7"/>
      <c r="D13" s="8"/>
      <c r="E13" s="9">
        <f>E12</f>
        <v>46.837800000000001</v>
      </c>
    </row>
    <row r="14" spans="1:6" ht="48.75" customHeight="1" x14ac:dyDescent="0.2">
      <c r="A14" s="6">
        <v>3</v>
      </c>
      <c r="B14" s="7" t="s">
        <v>15</v>
      </c>
      <c r="C14" s="7" t="s">
        <v>16</v>
      </c>
      <c r="D14" s="36" t="s">
        <v>17</v>
      </c>
      <c r="E14" s="9">
        <f>E13*3.31</f>
        <v>155.033118</v>
      </c>
    </row>
    <row r="15" spans="1:6" ht="39" customHeight="1" x14ac:dyDescent="0.2">
      <c r="A15" s="6">
        <v>6</v>
      </c>
      <c r="B15" s="10" t="s">
        <v>19</v>
      </c>
      <c r="C15" s="11"/>
      <c r="D15" s="12"/>
      <c r="E15" s="9">
        <f>E14</f>
        <v>155.033118</v>
      </c>
      <c r="F15" s="13"/>
    </row>
    <row r="16" spans="1:6" ht="33" customHeight="1" x14ac:dyDescent="0.2">
      <c r="A16" s="6">
        <v>7</v>
      </c>
      <c r="B16" s="14" t="s">
        <v>20</v>
      </c>
      <c r="C16" s="15"/>
      <c r="D16" s="16">
        <v>0.03</v>
      </c>
      <c r="E16" s="9">
        <f>E15*0.03</f>
        <v>4.65099354</v>
      </c>
      <c r="F16" s="13"/>
    </row>
    <row r="17" spans="1:6" ht="28.5" customHeight="1" x14ac:dyDescent="0.2">
      <c r="A17" s="6">
        <v>8</v>
      </c>
      <c r="B17" s="14" t="s">
        <v>21</v>
      </c>
      <c r="C17" s="17"/>
      <c r="D17" s="18"/>
      <c r="E17" s="9">
        <f>E15+E16</f>
        <v>159.68411154</v>
      </c>
      <c r="F17" s="13"/>
    </row>
    <row r="18" spans="1:6" ht="29.25" customHeight="1" x14ac:dyDescent="0.2">
      <c r="A18" s="6">
        <v>9</v>
      </c>
      <c r="B18" s="14" t="s">
        <v>22</v>
      </c>
      <c r="C18" s="17"/>
      <c r="D18" s="19">
        <v>2.1000000000000001E-2</v>
      </c>
      <c r="E18" s="9">
        <f>E17*0.021</f>
        <v>3.3533663423400002</v>
      </c>
      <c r="F18" s="13"/>
    </row>
    <row r="19" spans="1:6" ht="24.75" customHeight="1" x14ac:dyDescent="0.2">
      <c r="A19" s="6">
        <v>10</v>
      </c>
      <c r="B19" s="20" t="s">
        <v>23</v>
      </c>
      <c r="C19" s="17"/>
      <c r="D19" s="21"/>
      <c r="E19" s="22">
        <f>E17+E18</f>
        <v>163.03747788234</v>
      </c>
      <c r="F19" s="13"/>
    </row>
    <row r="20" spans="1:6" ht="22.5" customHeight="1" x14ac:dyDescent="0.25">
      <c r="A20" s="6">
        <v>11</v>
      </c>
      <c r="B20" s="11" t="s">
        <v>25</v>
      </c>
      <c r="C20" s="5"/>
      <c r="D20" s="37">
        <v>0.18</v>
      </c>
      <c r="E20" s="9">
        <f>E19*0.18</f>
        <v>29.3467460188212</v>
      </c>
      <c r="F20" s="13"/>
    </row>
    <row r="21" spans="1:6" ht="31.5" customHeight="1" x14ac:dyDescent="0.25">
      <c r="A21" s="6">
        <v>12</v>
      </c>
      <c r="B21" s="23" t="s">
        <v>24</v>
      </c>
      <c r="C21" s="24"/>
      <c r="D21" s="24"/>
      <c r="E21" s="25">
        <f>E19+E20</f>
        <v>192.38422390116119</v>
      </c>
      <c r="F21" s="13"/>
    </row>
    <row r="22" spans="1:6" ht="32.25" customHeight="1" x14ac:dyDescent="0.25">
      <c r="A22" s="1"/>
      <c r="B22" s="65"/>
      <c r="C22" s="66"/>
      <c r="D22" s="66"/>
      <c r="E22" s="66"/>
    </row>
    <row r="23" spans="1:6" ht="19.5" customHeight="1" x14ac:dyDescent="0.25">
      <c r="A23" s="26"/>
      <c r="B23" s="27" t="s">
        <v>1</v>
      </c>
      <c r="C23" s="28"/>
      <c r="D23" s="29"/>
      <c r="E23" s="30"/>
    </row>
    <row r="24" spans="1:6" s="34" customFormat="1" ht="9.75" customHeight="1" x14ac:dyDescent="0.25">
      <c r="A24" s="2"/>
      <c r="B24" s="2"/>
      <c r="C24" s="31"/>
      <c r="D24" s="2"/>
      <c r="E24" s="32"/>
      <c r="F24" s="33"/>
    </row>
    <row r="25" spans="1:6" s="34" customFormat="1" ht="17.25" customHeight="1" x14ac:dyDescent="0.25">
      <c r="A25" s="2"/>
      <c r="B25" s="27" t="s">
        <v>2</v>
      </c>
      <c r="C25" s="35"/>
      <c r="D25" s="2"/>
      <c r="E25" s="2"/>
    </row>
    <row r="26" spans="1:6" ht="16.5" x14ac:dyDescent="0.25">
      <c r="A26" s="2"/>
      <c r="B26" s="2"/>
      <c r="C26" s="2"/>
      <c r="D26" s="2"/>
      <c r="E26" s="2"/>
    </row>
    <row r="27" spans="1:6" ht="16.5" x14ac:dyDescent="0.25">
      <c r="A27" s="2"/>
      <c r="B27" s="2"/>
      <c r="C27" s="2"/>
      <c r="D27" s="2"/>
      <c r="E27" s="2"/>
    </row>
    <row r="28" spans="1:6" ht="16.5" x14ac:dyDescent="0.25">
      <c r="A28" s="31"/>
      <c r="B28" s="31"/>
      <c r="C28" s="31"/>
      <c r="D28" s="31"/>
      <c r="E28" s="31"/>
    </row>
    <row r="29" spans="1:6" ht="16.5" x14ac:dyDescent="0.25">
      <c r="A29" s="31"/>
      <c r="B29" s="31"/>
      <c r="C29" s="31"/>
      <c r="D29" s="31"/>
      <c r="E29" s="31"/>
    </row>
  </sheetData>
  <mergeCells count="12">
    <mergeCell ref="A9:A10"/>
    <mergeCell ref="B9:B10"/>
    <mergeCell ref="C9:C10"/>
    <mergeCell ref="D9:D10"/>
    <mergeCell ref="E9:E10"/>
    <mergeCell ref="B22:E22"/>
    <mergeCell ref="B1:E1"/>
    <mergeCell ref="B2:E2"/>
    <mergeCell ref="B3:E3"/>
    <mergeCell ref="B5:E5"/>
    <mergeCell ref="B7:E7"/>
    <mergeCell ref="D8:E8"/>
  </mergeCells>
  <printOptions horizontalCentered="1"/>
  <pageMargins left="0.24" right="0.24" top="0.44" bottom="7.874015748031496E-2" header="0.57999999999999996" footer="0.27559055118110237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4.28515625" style="40" customWidth="1"/>
    <col min="2" max="2" width="35.7109375" style="40" customWidth="1"/>
    <col min="3" max="3" width="34.7109375" style="40" customWidth="1"/>
    <col min="4" max="4" width="20.7109375" style="40" customWidth="1"/>
    <col min="5" max="5" width="12" style="40" customWidth="1"/>
    <col min="6" max="16384" width="9.140625" style="40"/>
  </cols>
  <sheetData>
    <row r="1" spans="1:5" x14ac:dyDescent="0.25">
      <c r="A1" s="39"/>
      <c r="B1" s="39"/>
      <c r="C1" s="39"/>
      <c r="D1" s="39"/>
      <c r="E1" s="39"/>
    </row>
    <row r="2" spans="1:5" x14ac:dyDescent="0.25">
      <c r="A2" s="87" t="s">
        <v>3</v>
      </c>
      <c r="B2" s="87"/>
      <c r="C2" s="87"/>
      <c r="D2" s="87"/>
      <c r="E2" s="87"/>
    </row>
    <row r="3" spans="1:5" ht="33" customHeight="1" x14ac:dyDescent="0.25">
      <c r="A3" s="88" t="s">
        <v>35</v>
      </c>
      <c r="B3" s="88"/>
      <c r="C3" s="88"/>
      <c r="D3" s="88"/>
      <c r="E3" s="88"/>
    </row>
    <row r="4" spans="1:5" ht="67.5" customHeight="1" x14ac:dyDescent="0.25">
      <c r="A4" s="89" t="s">
        <v>36</v>
      </c>
      <c r="B4" s="89"/>
      <c r="C4" s="89"/>
      <c r="D4" s="89"/>
      <c r="E4" s="89"/>
    </row>
    <row r="5" spans="1:5" ht="15" customHeight="1" x14ac:dyDescent="0.25">
      <c r="A5" s="89" t="s">
        <v>37</v>
      </c>
      <c r="B5" s="90"/>
      <c r="C5" s="90"/>
      <c r="D5" s="90"/>
      <c r="E5" s="90"/>
    </row>
    <row r="6" spans="1:5" x14ac:dyDescent="0.25">
      <c r="A6" s="86" t="s">
        <v>38</v>
      </c>
      <c r="B6" s="86"/>
      <c r="C6" s="86"/>
      <c r="D6" s="86"/>
      <c r="E6" s="86"/>
    </row>
    <row r="7" spans="1:5" x14ac:dyDescent="0.25">
      <c r="A7" s="86" t="s">
        <v>39</v>
      </c>
      <c r="B7" s="86"/>
      <c r="C7" s="86"/>
      <c r="D7" s="86"/>
      <c r="E7" s="86"/>
    </row>
    <row r="8" spans="1:5" ht="15.75" thickBot="1" x14ac:dyDescent="0.3">
      <c r="A8" s="72"/>
      <c r="B8" s="72"/>
      <c r="C8" s="72"/>
      <c r="D8" s="72"/>
      <c r="E8" s="72"/>
    </row>
    <row r="9" spans="1:5" ht="76.5" x14ac:dyDescent="0.25">
      <c r="A9" s="41" t="s">
        <v>40</v>
      </c>
      <c r="B9" s="42" t="s">
        <v>41</v>
      </c>
      <c r="C9" s="42" t="s">
        <v>42</v>
      </c>
      <c r="D9" s="42" t="s">
        <v>43</v>
      </c>
      <c r="E9" s="43" t="s">
        <v>44</v>
      </c>
    </row>
    <row r="10" spans="1:5" x14ac:dyDescent="0.25">
      <c r="A10" s="44">
        <v>1</v>
      </c>
      <c r="B10" s="45">
        <v>2</v>
      </c>
      <c r="C10" s="45">
        <v>3</v>
      </c>
      <c r="D10" s="45">
        <v>4</v>
      </c>
      <c r="E10" s="46">
        <v>5</v>
      </c>
    </row>
    <row r="11" spans="1:5" ht="76.5" x14ac:dyDescent="0.25">
      <c r="A11" s="47">
        <v>2</v>
      </c>
      <c r="B11" s="48" t="s">
        <v>45</v>
      </c>
      <c r="C11" s="48" t="s">
        <v>51</v>
      </c>
      <c r="D11" s="49" t="s">
        <v>46</v>
      </c>
      <c r="E11" s="50">
        <f>0.778*1.1*1.3*0.7</f>
        <v>0.77877799999999997</v>
      </c>
    </row>
    <row r="12" spans="1:5" x14ac:dyDescent="0.25">
      <c r="A12" s="73" t="s">
        <v>47</v>
      </c>
      <c r="B12" s="74"/>
      <c r="C12" s="74"/>
      <c r="D12" s="75"/>
      <c r="E12" s="51">
        <f>SUM(E11:E11)</f>
        <v>0.77877799999999997</v>
      </c>
    </row>
    <row r="13" spans="1:5" ht="33" customHeight="1" thickBot="1" x14ac:dyDescent="0.3">
      <c r="A13" s="76" t="s">
        <v>48</v>
      </c>
      <c r="B13" s="77"/>
      <c r="C13" s="77"/>
      <c r="D13" s="78"/>
      <c r="E13" s="52">
        <f>E12*25.53</f>
        <v>19.882202339999999</v>
      </c>
    </row>
    <row r="14" spans="1:5" ht="15.75" thickBot="1" x14ac:dyDescent="0.3">
      <c r="A14" s="79" t="s">
        <v>49</v>
      </c>
      <c r="B14" s="80"/>
      <c r="C14" s="80"/>
      <c r="D14" s="81"/>
      <c r="E14" s="53">
        <f>E13</f>
        <v>19.882202339999999</v>
      </c>
    </row>
    <row r="15" spans="1:5" ht="15.75" thickBot="1" x14ac:dyDescent="0.3">
      <c r="A15" s="82" t="s">
        <v>0</v>
      </c>
      <c r="B15" s="83"/>
      <c r="C15" s="83"/>
      <c r="D15" s="83"/>
      <c r="E15" s="54">
        <f>E14*0.18</f>
        <v>3.5787964211999999</v>
      </c>
    </row>
    <row r="16" spans="1:5" ht="15.75" thickBot="1" x14ac:dyDescent="0.3">
      <c r="A16" s="84" t="s">
        <v>50</v>
      </c>
      <c r="B16" s="85"/>
      <c r="C16" s="85"/>
      <c r="D16" s="85"/>
      <c r="E16" s="55">
        <f>E14+E15</f>
        <v>23.460998761199999</v>
      </c>
    </row>
    <row r="17" spans="1:5" x14ac:dyDescent="0.25">
      <c r="A17" s="56"/>
      <c r="B17" s="56"/>
      <c r="C17" s="56"/>
      <c r="D17" s="56"/>
      <c r="E17" s="57"/>
    </row>
    <row r="18" spans="1:5" ht="37.5" customHeight="1" x14ac:dyDescent="0.25">
      <c r="A18" s="71"/>
      <c r="B18" s="71"/>
      <c r="C18" s="71"/>
      <c r="D18" s="71"/>
      <c r="E18" s="71"/>
    </row>
    <row r="19" spans="1:5" x14ac:dyDescent="0.25">
      <c r="A19" s="58"/>
      <c r="B19" s="58"/>
      <c r="C19" s="58"/>
      <c r="D19" s="58"/>
      <c r="E19" s="59"/>
    </row>
    <row r="20" spans="1:5" x14ac:dyDescent="0.25">
      <c r="B20" s="60"/>
    </row>
    <row r="22" spans="1:5" ht="15" customHeight="1" x14ac:dyDescent="0.25">
      <c r="C22" s="61"/>
    </row>
    <row r="23" spans="1:5" ht="31.5" customHeight="1" x14ac:dyDescent="0.25"/>
    <row r="24" spans="1:5" ht="33.75" customHeight="1" x14ac:dyDescent="0.25">
      <c r="C24" s="61"/>
    </row>
    <row r="25" spans="1:5" ht="52.5" customHeight="1" x14ac:dyDescent="0.25"/>
    <row r="26" spans="1:5" ht="15.75" customHeight="1" x14ac:dyDescent="0.25"/>
    <row r="29" spans="1:5" ht="15" customHeight="1" x14ac:dyDescent="0.25"/>
    <row r="30" spans="1:5" ht="27.75" customHeight="1" x14ac:dyDescent="0.25"/>
    <row r="31" spans="1:5" ht="30" customHeight="1" x14ac:dyDescent="0.25"/>
    <row r="32" spans="1:5" ht="21.75" customHeight="1" x14ac:dyDescent="0.25"/>
    <row r="33" ht="15" customHeight="1" x14ac:dyDescent="0.25"/>
    <row r="34" ht="15" customHeight="1" x14ac:dyDescent="0.25"/>
    <row r="35" ht="15" customHeight="1" x14ac:dyDescent="0.25"/>
    <row r="36" ht="19.5" customHeight="1" x14ac:dyDescent="0.25"/>
  </sheetData>
  <mergeCells count="13">
    <mergeCell ref="A7:E7"/>
    <mergeCell ref="A2:E2"/>
    <mergeCell ref="A3:E3"/>
    <mergeCell ref="A4:E4"/>
    <mergeCell ref="A5:E5"/>
    <mergeCell ref="A6:E6"/>
    <mergeCell ref="A18:E18"/>
    <mergeCell ref="A8:E8"/>
    <mergeCell ref="A12:D12"/>
    <mergeCell ref="A13:D13"/>
    <mergeCell ref="A14:D14"/>
    <mergeCell ref="A15:D15"/>
    <mergeCell ref="A16:D16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ПСП</vt:lpstr>
      <vt:lpstr>освещение</vt:lpstr>
      <vt:lpstr>Оповещение</vt:lpstr>
      <vt:lpstr>Оповещение!Область_печати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2012-02-17T11:08:02Z</dcterms:modified>
</cp:coreProperties>
</file>