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135" windowWidth="19155" windowHeight="1176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Лист1!$A$1:$J$34</definedName>
  </definedNames>
  <calcPr calcId="124519"/>
</workbook>
</file>

<file path=xl/calcChain.xml><?xml version="1.0" encoding="utf-8"?>
<calcChain xmlns="http://schemas.openxmlformats.org/spreadsheetml/2006/main">
  <c r="E17" i="1"/>
  <c r="E19" s="1"/>
  <c r="G14"/>
  <c r="G13"/>
  <c r="G15" s="1"/>
  <c r="G17" l="1"/>
  <c r="I17" s="1"/>
  <c r="G19"/>
  <c r="E20"/>
  <c r="G20" s="1"/>
  <c r="E23" l="1"/>
  <c r="G23" s="1"/>
  <c r="I23" s="1"/>
  <c r="G21"/>
  <c r="G24" l="1"/>
  <c r="I21"/>
  <c r="I24" s="1"/>
  <c r="I25" l="1"/>
  <c r="I26"/>
  <c r="I27" l="1"/>
  <c r="I28" l="1"/>
  <c r="I29" s="1"/>
</calcChain>
</file>

<file path=xl/sharedStrings.xml><?xml version="1.0" encoding="utf-8"?>
<sst xmlns="http://schemas.openxmlformats.org/spreadsheetml/2006/main" count="53" uniqueCount="39">
  <si>
    <t>№ п/п</t>
  </si>
  <si>
    <t>Обоснование</t>
  </si>
  <si>
    <t>Наименование работ</t>
  </si>
  <si>
    <t>Ед. изм.</t>
  </si>
  <si>
    <t>Кол-во</t>
  </si>
  <si>
    <t>Трудоемкость на единицу чел/час</t>
  </si>
  <si>
    <t>Общая трудоемкость чел/час</t>
  </si>
  <si>
    <t>ЕНиР1-19-02-А</t>
  </si>
  <si>
    <t>1тн</t>
  </si>
  <si>
    <t>на первые 10 м</t>
  </si>
  <si>
    <t>ЕНиР1-19-02-Б</t>
  </si>
  <si>
    <t>19. Переноска материалов (грузов)</t>
  </si>
  <si>
    <t>добавлять на каждые следующие 10 м</t>
  </si>
  <si>
    <t>Разряд рабочего</t>
  </si>
  <si>
    <t>1 разр</t>
  </si>
  <si>
    <t>Стоимость в руб за 1чел/час</t>
  </si>
  <si>
    <t>Общая стоимость в руб.</t>
  </si>
  <si>
    <t>Таблица 20. Укладка мусора в пакеты</t>
  </si>
  <si>
    <t>ЕНиР1-20-08</t>
  </si>
  <si>
    <t>Таблица 22. Погрузка в транспортные средства. Сподручные грузы</t>
  </si>
  <si>
    <t>ЕНиР1-22-01-А</t>
  </si>
  <si>
    <t>Укладка мусора в пакеты</t>
  </si>
  <si>
    <t>Переноска мусора на первые 10 м</t>
  </si>
  <si>
    <t xml:space="preserve"> Погрузка в транспортные средства мусора в пакетах</t>
  </si>
  <si>
    <t>Накладные расходы</t>
  </si>
  <si>
    <t>Сметная прибыль</t>
  </si>
  <si>
    <t>%</t>
  </si>
  <si>
    <t>Итого</t>
  </si>
  <si>
    <t>КАЛЬКУЛЯЦИЯ НА ЗАТАРИВАНИЕ, ПЕРЕНОСКУ, ПОГРУЗКУ МУСОРА</t>
  </si>
  <si>
    <t>Переноска мусора добавлять на каждые следующие 10 м (до 110м)</t>
  </si>
  <si>
    <t>НДС</t>
  </si>
  <si>
    <t>ИТОГО С НДС</t>
  </si>
  <si>
    <t>"СОГЛАСОВАНО"</t>
  </si>
  <si>
    <t>"УТВЕРЖДАЮ"</t>
  </si>
  <si>
    <t>Подрядчик</t>
  </si>
  <si>
    <t xml:space="preserve">Заказчик </t>
  </si>
  <si>
    <t>"___"_____________2011 г.</t>
  </si>
  <si>
    <t>Итого с НР и СП</t>
  </si>
  <si>
    <t>Таблица 19. Переноска мусора на 110м (Сподручные грузы)</t>
  </si>
</sst>
</file>

<file path=xl/styles.xml><?xml version="1.0" encoding="utf-8"?>
<styleSheet xmlns="http://schemas.openxmlformats.org/spreadsheetml/2006/main">
  <numFmts count="1">
    <numFmt numFmtId="164" formatCode="#,##0.000"/>
  </numFmts>
  <fonts count="5">
    <font>
      <sz val="11"/>
      <color theme="1"/>
      <name val="Calibri"/>
      <family val="2"/>
      <charset val="204"/>
      <scheme val="minor"/>
    </font>
    <font>
      <sz val="11"/>
      <color theme="1"/>
      <name val="Courier New"/>
      <family val="3"/>
      <charset val="204"/>
    </font>
    <font>
      <b/>
      <sz val="11"/>
      <color theme="1"/>
      <name val="Courier New"/>
      <family val="3"/>
      <charset val="204"/>
    </font>
    <font>
      <b/>
      <sz val="11"/>
      <color indexed="8"/>
      <name val="Courier New"/>
      <family val="3"/>
      <charset val="204"/>
    </font>
    <font>
      <b/>
      <sz val="10"/>
      <color indexed="8"/>
      <name val="Courier New"/>
      <family val="3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1" fillId="0" borderId="2" xfId="0" applyFont="1" applyBorder="1" applyAlignment="1">
      <alignment horizontal="left"/>
    </xf>
    <xf numFmtId="0" fontId="1" fillId="0" borderId="2" xfId="0" applyFont="1" applyBorder="1"/>
    <xf numFmtId="0" fontId="1" fillId="0" borderId="2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6" xfId="0" applyFont="1" applyBorder="1" applyAlignment="1">
      <alignment horizontal="center"/>
    </xf>
    <xf numFmtId="0" fontId="2" fillId="0" borderId="6" xfId="0" applyNumberFormat="1" applyFont="1" applyBorder="1" applyAlignment="1">
      <alignment horizontal="left" vertical="top" wrapText="1"/>
    </xf>
    <xf numFmtId="0" fontId="2" fillId="0" borderId="7" xfId="0" applyNumberFormat="1" applyFont="1" applyBorder="1" applyAlignment="1">
      <alignment horizontal="left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3" fillId="0" borderId="6" xfId="0" applyFont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0" fontId="3" fillId="0" borderId="8" xfId="0" applyFont="1" applyBorder="1" applyAlignment="1">
      <alignment horizontal="left" wrapText="1"/>
    </xf>
    <xf numFmtId="0" fontId="1" fillId="0" borderId="1" xfId="0" applyFont="1" applyBorder="1" applyAlignment="1">
      <alignment wrapText="1"/>
    </xf>
    <xf numFmtId="4" fontId="1" fillId="0" borderId="1" xfId="0" applyNumberFormat="1" applyFont="1" applyBorder="1" applyAlignment="1">
      <alignment horizontal="center"/>
    </xf>
    <xf numFmtId="4" fontId="1" fillId="0" borderId="6" xfId="0" applyNumberFormat="1" applyFont="1" applyBorder="1" applyAlignment="1">
      <alignment horizontal="center"/>
    </xf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1" fillId="0" borderId="1" xfId="0" applyFont="1" applyBorder="1" applyAlignment="1">
      <alignment horizontal="center" wrapText="1"/>
    </xf>
    <xf numFmtId="164" fontId="1" fillId="0" borderId="1" xfId="0" applyNumberFormat="1" applyFont="1" applyBorder="1" applyAlignment="1">
      <alignment horizontal="center"/>
    </xf>
    <xf numFmtId="0" fontId="3" fillId="0" borderId="1" xfId="0" applyFont="1" applyBorder="1"/>
    <xf numFmtId="4" fontId="3" fillId="0" borderId="1" xfId="0" applyNumberFormat="1" applyFont="1" applyBorder="1" applyAlignment="1">
      <alignment horizontal="center"/>
    </xf>
    <xf numFmtId="4" fontId="3" fillId="0" borderId="6" xfId="0" applyNumberFormat="1" applyFont="1" applyBorder="1" applyAlignment="1">
      <alignment horizontal="center"/>
    </xf>
    <xf numFmtId="2" fontId="1" fillId="0" borderId="6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2" fillId="0" borderId="1" xfId="0" applyFont="1" applyBorder="1"/>
    <xf numFmtId="4" fontId="2" fillId="0" borderId="1" xfId="0" applyNumberFormat="1" applyFont="1" applyBorder="1"/>
    <xf numFmtId="0" fontId="2" fillId="0" borderId="1" xfId="0" applyFont="1" applyBorder="1" applyAlignment="1">
      <alignment horizontal="center"/>
    </xf>
    <xf numFmtId="0" fontId="1" fillId="0" borderId="0" xfId="0" applyFont="1" applyBorder="1"/>
    <xf numFmtId="0" fontId="2" fillId="0" borderId="0" xfId="0" applyFont="1" applyBorder="1"/>
    <xf numFmtId="4" fontId="2" fillId="0" borderId="0" xfId="0" applyNumberFormat="1" applyFont="1" applyBorder="1"/>
    <xf numFmtId="0" fontId="2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34"/>
  <sheetViews>
    <sheetView tabSelected="1" view="pageBreakPreview" topLeftCell="A7" zoomScale="85" zoomScaleSheetLayoutView="85" workbookViewId="0">
      <selection activeCell="C25" sqref="C25"/>
    </sheetView>
  </sheetViews>
  <sheetFormatPr defaultRowHeight="15"/>
  <cols>
    <col min="1" max="1" width="5.28515625" customWidth="1"/>
    <col min="2" max="2" width="17" customWidth="1"/>
    <col min="3" max="3" width="38.28515625" customWidth="1"/>
    <col min="4" max="4" width="10.140625" customWidth="1"/>
    <col min="6" max="6" width="15.7109375" customWidth="1"/>
    <col min="7" max="7" width="15.85546875" customWidth="1"/>
    <col min="8" max="8" width="11.42578125" customWidth="1"/>
    <col min="9" max="9" width="16.5703125" customWidth="1"/>
  </cols>
  <sheetData>
    <row r="1" spans="1:10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5.75">
      <c r="A2" s="1"/>
      <c r="B2" s="2" t="s">
        <v>32</v>
      </c>
      <c r="C2" s="2"/>
      <c r="D2" s="3"/>
      <c r="E2" s="3"/>
      <c r="F2" s="3"/>
      <c r="G2" s="2" t="s">
        <v>33</v>
      </c>
      <c r="H2" s="2"/>
      <c r="I2" s="2"/>
      <c r="J2" s="1"/>
    </row>
    <row r="3" spans="1:10" ht="15.75">
      <c r="A3" s="1"/>
      <c r="B3" s="4"/>
      <c r="C3" s="4"/>
      <c r="D3" s="3"/>
      <c r="E3" s="3"/>
      <c r="F3" s="3"/>
      <c r="G3" s="4"/>
      <c r="H3" s="4"/>
      <c r="I3" s="4"/>
      <c r="J3" s="1"/>
    </row>
    <row r="4" spans="1:10" ht="15.75">
      <c r="A4" s="1"/>
      <c r="B4" s="5" t="s">
        <v>34</v>
      </c>
      <c r="C4" s="6"/>
      <c r="D4" s="3"/>
      <c r="E4" s="3"/>
      <c r="F4" s="3"/>
      <c r="G4" s="5" t="s">
        <v>35</v>
      </c>
      <c r="H4" s="7"/>
      <c r="I4" s="7"/>
      <c r="J4" s="1"/>
    </row>
    <row r="5" spans="1:10" ht="15.75">
      <c r="A5" s="1"/>
      <c r="B5" s="4"/>
      <c r="C5" s="4"/>
      <c r="D5" s="3"/>
      <c r="E5" s="3"/>
      <c r="F5" s="3"/>
      <c r="G5" s="4"/>
      <c r="H5" s="4"/>
      <c r="I5" s="4"/>
      <c r="J5" s="1"/>
    </row>
    <row r="6" spans="1:10">
      <c r="A6" s="1"/>
      <c r="B6" s="1"/>
      <c r="C6" s="1" t="s">
        <v>36</v>
      </c>
      <c r="D6" s="1"/>
      <c r="E6" s="1"/>
      <c r="F6" s="1"/>
      <c r="G6" s="1"/>
      <c r="H6" s="8" t="s">
        <v>36</v>
      </c>
      <c r="I6" s="8"/>
      <c r="J6" s="1"/>
    </row>
    <row r="7" spans="1:10">
      <c r="A7" s="1"/>
      <c r="B7" s="1"/>
      <c r="C7" s="1"/>
      <c r="D7" s="1"/>
      <c r="E7" s="1"/>
      <c r="F7" s="1"/>
      <c r="G7" s="1"/>
      <c r="H7" s="1"/>
      <c r="I7" s="1"/>
      <c r="J7" s="1"/>
    </row>
    <row r="8" spans="1:10">
      <c r="A8" s="1"/>
      <c r="B8" s="1"/>
      <c r="C8" s="1"/>
      <c r="D8" s="1"/>
      <c r="E8" s="1"/>
      <c r="F8" s="1"/>
      <c r="G8" s="1"/>
      <c r="H8" s="1"/>
      <c r="I8" s="1"/>
      <c r="J8" s="1"/>
    </row>
    <row r="9" spans="1:10" ht="19.5" customHeight="1">
      <c r="A9" s="9" t="s">
        <v>28</v>
      </c>
      <c r="B9" s="9"/>
      <c r="C9" s="9"/>
      <c r="D9" s="9"/>
      <c r="E9" s="9"/>
      <c r="F9" s="9"/>
      <c r="G9" s="9"/>
      <c r="H9" s="9"/>
      <c r="I9" s="10"/>
      <c r="J9" s="1"/>
    </row>
    <row r="10" spans="1:10" ht="15.75" thickBot="1">
      <c r="A10" s="1"/>
      <c r="B10" s="1"/>
      <c r="C10" s="1"/>
      <c r="D10" s="1"/>
      <c r="E10" s="1"/>
      <c r="F10" s="1"/>
      <c r="G10" s="1"/>
      <c r="H10" s="1"/>
      <c r="I10" s="1"/>
      <c r="J10" s="1"/>
    </row>
    <row r="11" spans="1:10" ht="45.75" customHeight="1" thickBot="1">
      <c r="A11" s="11" t="s">
        <v>0</v>
      </c>
      <c r="B11" s="12" t="s">
        <v>1</v>
      </c>
      <c r="C11" s="12" t="s">
        <v>2</v>
      </c>
      <c r="D11" s="12" t="s">
        <v>3</v>
      </c>
      <c r="E11" s="12" t="s">
        <v>4</v>
      </c>
      <c r="F11" s="12" t="s">
        <v>5</v>
      </c>
      <c r="G11" s="12" t="s">
        <v>6</v>
      </c>
      <c r="H11" s="12" t="s">
        <v>15</v>
      </c>
      <c r="I11" s="12" t="s">
        <v>16</v>
      </c>
      <c r="J11" s="12" t="s">
        <v>13</v>
      </c>
    </row>
    <row r="12" spans="1:10" hidden="1">
      <c r="A12" s="13">
        <v>1</v>
      </c>
      <c r="B12" s="1"/>
      <c r="C12" s="14" t="s">
        <v>11</v>
      </c>
      <c r="D12" s="15"/>
      <c r="E12" s="15"/>
      <c r="F12" s="15"/>
      <c r="G12" s="15"/>
      <c r="H12" s="16"/>
      <c r="I12" s="16"/>
      <c r="J12" s="14"/>
    </row>
    <row r="13" spans="1:10" hidden="1">
      <c r="A13" s="17"/>
      <c r="B13" s="18" t="s">
        <v>7</v>
      </c>
      <c r="C13" s="19" t="s">
        <v>9</v>
      </c>
      <c r="D13" s="18" t="s">
        <v>8</v>
      </c>
      <c r="E13" s="18">
        <v>0.05</v>
      </c>
      <c r="F13" s="18">
        <v>1.2</v>
      </c>
      <c r="G13" s="18">
        <f>F13*E13</f>
        <v>0.06</v>
      </c>
      <c r="H13" s="20"/>
      <c r="I13" s="20"/>
      <c r="J13" s="19"/>
    </row>
    <row r="14" spans="1:10" hidden="1">
      <c r="A14" s="17"/>
      <c r="B14" s="18" t="s">
        <v>10</v>
      </c>
      <c r="C14" s="19" t="s">
        <v>12</v>
      </c>
      <c r="D14" s="18" t="s">
        <v>8</v>
      </c>
      <c r="E14" s="18">
        <v>0.05</v>
      </c>
      <c r="F14" s="18">
        <v>0.39</v>
      </c>
      <c r="G14" s="18">
        <f>(F14*E14)*5</f>
        <v>9.7500000000000017E-2</v>
      </c>
      <c r="H14" s="20"/>
      <c r="I14" s="20"/>
      <c r="J14" s="19"/>
    </row>
    <row r="15" spans="1:10" hidden="1">
      <c r="A15" s="17"/>
      <c r="B15" s="18"/>
      <c r="C15" s="19"/>
      <c r="D15" s="18"/>
      <c r="E15" s="18"/>
      <c r="F15" s="18"/>
      <c r="G15" s="18">
        <f>SUM(G13:G14)</f>
        <v>0.15750000000000003</v>
      </c>
      <c r="H15" s="20"/>
      <c r="I15" s="20"/>
      <c r="J15" s="19"/>
    </row>
    <row r="16" spans="1:10" ht="16.5" customHeight="1">
      <c r="A16" s="46">
        <v>1</v>
      </c>
      <c r="B16" s="21" t="s">
        <v>17</v>
      </c>
      <c r="C16" s="22"/>
      <c r="D16" s="22"/>
      <c r="E16" s="22"/>
      <c r="F16" s="22"/>
      <c r="G16" s="22"/>
      <c r="H16" s="22"/>
      <c r="I16" s="22"/>
      <c r="J16" s="23"/>
    </row>
    <row r="17" spans="1:10">
      <c r="A17" s="17"/>
      <c r="B17" s="18" t="s">
        <v>18</v>
      </c>
      <c r="C17" s="19" t="s">
        <v>21</v>
      </c>
      <c r="D17" s="18" t="s">
        <v>8</v>
      </c>
      <c r="E17" s="18">
        <f>633.6</f>
        <v>633.6</v>
      </c>
      <c r="F17" s="18">
        <v>1</v>
      </c>
      <c r="G17" s="18">
        <f>E17*F17</f>
        <v>633.6</v>
      </c>
      <c r="H17" s="18">
        <v>135</v>
      </c>
      <c r="I17" s="18">
        <f>G17*H17</f>
        <v>85536</v>
      </c>
      <c r="J17" s="19" t="s">
        <v>14</v>
      </c>
    </row>
    <row r="18" spans="1:10" ht="30" customHeight="1">
      <c r="A18" s="46">
        <v>2</v>
      </c>
      <c r="B18" s="24" t="s">
        <v>38</v>
      </c>
      <c r="C18" s="25"/>
      <c r="D18" s="25"/>
      <c r="E18" s="25"/>
      <c r="F18" s="25"/>
      <c r="G18" s="25"/>
      <c r="H18" s="25"/>
      <c r="I18" s="25"/>
      <c r="J18" s="26"/>
    </row>
    <row r="19" spans="1:10" ht="19.5" customHeight="1">
      <c r="A19" s="17"/>
      <c r="B19" s="18" t="s">
        <v>7</v>
      </c>
      <c r="C19" s="47" t="s">
        <v>22</v>
      </c>
      <c r="D19" s="18" t="s">
        <v>8</v>
      </c>
      <c r="E19" s="18">
        <f>E17</f>
        <v>633.6</v>
      </c>
      <c r="F19" s="18">
        <v>1.2</v>
      </c>
      <c r="G19" s="18">
        <f>F19*E19</f>
        <v>760.32</v>
      </c>
      <c r="H19" s="20"/>
      <c r="I19" s="20"/>
      <c r="J19" s="18" t="s">
        <v>14</v>
      </c>
    </row>
    <row r="20" spans="1:10" ht="45">
      <c r="A20" s="17"/>
      <c r="B20" s="18" t="s">
        <v>10</v>
      </c>
      <c r="C20" s="27" t="s">
        <v>29</v>
      </c>
      <c r="D20" s="18" t="s">
        <v>8</v>
      </c>
      <c r="E20" s="18">
        <f>E19</f>
        <v>633.6</v>
      </c>
      <c r="F20" s="18">
        <v>0.39</v>
      </c>
      <c r="G20" s="18">
        <f>(F20*E20)*10</f>
        <v>2471.04</v>
      </c>
      <c r="H20" s="20"/>
      <c r="I20" s="20"/>
      <c r="J20" s="18" t="s">
        <v>14</v>
      </c>
    </row>
    <row r="21" spans="1:10" ht="15.75">
      <c r="A21" s="46"/>
      <c r="B21" s="18"/>
      <c r="C21" s="19"/>
      <c r="D21" s="18"/>
      <c r="E21" s="18"/>
      <c r="F21" s="18"/>
      <c r="G21" s="28">
        <f>SUM(G19:G20)</f>
        <v>3231.36</v>
      </c>
      <c r="H21" s="20">
        <v>135</v>
      </c>
      <c r="I21" s="29">
        <f>H21*G21</f>
        <v>436233.60000000003</v>
      </c>
      <c r="J21" s="18" t="s">
        <v>14</v>
      </c>
    </row>
    <row r="22" spans="1:10" ht="15.75">
      <c r="A22" s="46">
        <v>3</v>
      </c>
      <c r="B22" s="30" t="s">
        <v>19</v>
      </c>
      <c r="C22" s="31"/>
      <c r="D22" s="31"/>
      <c r="E22" s="31"/>
      <c r="F22" s="31"/>
      <c r="G22" s="31"/>
      <c r="H22" s="31"/>
      <c r="I22" s="31"/>
      <c r="J22" s="32"/>
    </row>
    <row r="23" spans="1:10" ht="30">
      <c r="A23" s="17"/>
      <c r="B23" s="18" t="s">
        <v>20</v>
      </c>
      <c r="C23" s="27" t="s">
        <v>23</v>
      </c>
      <c r="D23" s="33" t="s">
        <v>8</v>
      </c>
      <c r="E23" s="18">
        <f>E20</f>
        <v>633.6</v>
      </c>
      <c r="F23" s="18">
        <v>0.53</v>
      </c>
      <c r="G23" s="34">
        <f>F23*E23</f>
        <v>335.80800000000005</v>
      </c>
      <c r="H23" s="20">
        <v>135</v>
      </c>
      <c r="I23" s="29">
        <f>H23*G23</f>
        <v>45334.080000000009</v>
      </c>
      <c r="J23" s="18" t="s">
        <v>14</v>
      </c>
    </row>
    <row r="24" spans="1:10" ht="15.75">
      <c r="A24" s="17"/>
      <c r="B24" s="18"/>
      <c r="C24" s="35" t="s">
        <v>27</v>
      </c>
      <c r="D24" s="18"/>
      <c r="E24" s="18"/>
      <c r="F24" s="18"/>
      <c r="G24" s="36">
        <f>G17+G21+G23</f>
        <v>4200.768</v>
      </c>
      <c r="H24" s="20"/>
      <c r="I24" s="37">
        <f>I17+I21+I23</f>
        <v>567103.68000000005</v>
      </c>
      <c r="J24" s="18"/>
    </row>
    <row r="25" spans="1:10">
      <c r="A25" s="17"/>
      <c r="B25" s="18"/>
      <c r="C25" s="19" t="s">
        <v>24</v>
      </c>
      <c r="D25" s="18" t="s">
        <v>26</v>
      </c>
      <c r="E25" s="18">
        <v>70</v>
      </c>
      <c r="F25" s="18"/>
      <c r="G25" s="18"/>
      <c r="H25" s="20"/>
      <c r="I25" s="38">
        <f>I24*0.7</f>
        <v>396972.576</v>
      </c>
      <c r="J25" s="18"/>
    </row>
    <row r="26" spans="1:10">
      <c r="A26" s="19"/>
      <c r="B26" s="19"/>
      <c r="C26" s="19" t="s">
        <v>25</v>
      </c>
      <c r="D26" s="18" t="s">
        <v>26</v>
      </c>
      <c r="E26" s="18">
        <v>30</v>
      </c>
      <c r="F26" s="19"/>
      <c r="G26" s="19"/>
      <c r="H26" s="19"/>
      <c r="I26" s="39">
        <f>I24*0.3</f>
        <v>170131.10400000002</v>
      </c>
      <c r="J26" s="19"/>
    </row>
    <row r="27" spans="1:10" ht="15.75">
      <c r="A27" s="19"/>
      <c r="B27" s="19"/>
      <c r="C27" s="40" t="s">
        <v>37</v>
      </c>
      <c r="D27" s="40"/>
      <c r="E27" s="40"/>
      <c r="F27" s="40"/>
      <c r="G27" s="40"/>
      <c r="H27" s="40"/>
      <c r="I27" s="41">
        <f>I24+I25+I26</f>
        <v>1134207.3600000001</v>
      </c>
      <c r="J27" s="19"/>
    </row>
    <row r="28" spans="1:10" ht="15.75">
      <c r="A28" s="19"/>
      <c r="B28" s="19"/>
      <c r="C28" s="40" t="s">
        <v>30</v>
      </c>
      <c r="D28" s="42" t="s">
        <v>26</v>
      </c>
      <c r="E28" s="42">
        <v>18</v>
      </c>
      <c r="F28" s="40"/>
      <c r="G28" s="40"/>
      <c r="H28" s="40"/>
      <c r="I28" s="41">
        <f>I27*0.18</f>
        <v>204157.3248</v>
      </c>
      <c r="J28" s="19"/>
    </row>
    <row r="29" spans="1:10" ht="15.75">
      <c r="A29" s="19"/>
      <c r="B29" s="19"/>
      <c r="C29" s="40" t="s">
        <v>31</v>
      </c>
      <c r="D29" s="40"/>
      <c r="E29" s="40"/>
      <c r="F29" s="40"/>
      <c r="G29" s="40"/>
      <c r="H29" s="40"/>
      <c r="I29" s="41">
        <f>I27+I28</f>
        <v>1338364.6848000002</v>
      </c>
      <c r="J29" s="19"/>
    </row>
    <row r="30" spans="1:10" ht="15.75">
      <c r="A30" s="43"/>
      <c r="B30" s="43"/>
      <c r="C30" s="44"/>
      <c r="D30" s="44"/>
      <c r="E30" s="44"/>
      <c r="F30" s="44"/>
      <c r="G30" s="44"/>
      <c r="H30" s="44"/>
      <c r="I30" s="45"/>
      <c r="J30" s="43"/>
    </row>
    <row r="31" spans="1:10" ht="15.75">
      <c r="A31" s="43"/>
      <c r="B31" s="43"/>
      <c r="C31" s="44"/>
      <c r="D31" s="44"/>
      <c r="E31" s="44"/>
      <c r="F31" s="44"/>
      <c r="G31" s="44"/>
      <c r="H31" s="44"/>
      <c r="I31" s="45"/>
      <c r="J31" s="43"/>
    </row>
    <row r="32" spans="1:10" ht="15.75">
      <c r="A32" s="43"/>
      <c r="B32" s="43"/>
      <c r="C32" s="44"/>
      <c r="D32" s="44"/>
      <c r="E32" s="44"/>
      <c r="F32" s="44"/>
      <c r="G32" s="44"/>
      <c r="H32" s="44"/>
      <c r="I32" s="45"/>
      <c r="J32" s="43"/>
    </row>
    <row r="33" spans="1:10" ht="15.75">
      <c r="A33" s="43"/>
      <c r="B33" s="43"/>
      <c r="C33" s="44"/>
      <c r="D33" s="44"/>
      <c r="E33" s="44"/>
      <c r="F33" s="44"/>
      <c r="G33" s="44"/>
      <c r="H33" s="44"/>
      <c r="I33" s="45"/>
      <c r="J33" s="43"/>
    </row>
    <row r="34" spans="1:10">
      <c r="A34" s="1"/>
      <c r="B34" s="1"/>
      <c r="C34" s="1"/>
      <c r="D34" s="1"/>
      <c r="E34" s="1"/>
      <c r="F34" s="1"/>
      <c r="G34" s="1"/>
      <c r="H34" s="1"/>
      <c r="I34" s="1"/>
      <c r="J34" s="1"/>
    </row>
  </sheetData>
  <mergeCells count="8">
    <mergeCell ref="H4:I4"/>
    <mergeCell ref="H6:I6"/>
    <mergeCell ref="A9:H9"/>
    <mergeCell ref="B18:J18"/>
    <mergeCell ref="B22:J22"/>
    <mergeCell ref="B16:J16"/>
    <mergeCell ref="B2:C2"/>
    <mergeCell ref="G2:I2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8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ShevkunLA</dc:creator>
  <cp:lastModifiedBy>Елена</cp:lastModifiedBy>
  <cp:lastPrinted>2010-06-01T12:24:40Z</cp:lastPrinted>
  <dcterms:created xsi:type="dcterms:W3CDTF">2010-06-01T10:04:24Z</dcterms:created>
  <dcterms:modified xsi:type="dcterms:W3CDTF">2011-12-25T22:00:06Z</dcterms:modified>
</cp:coreProperties>
</file>