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X25" i="1" l="1"/>
  <c r="X26" i="1"/>
  <c r="W41" i="1"/>
  <c r="X41" i="1"/>
  <c r="W30" i="1" l="1"/>
  <c r="W29" i="1"/>
  <c r="W43" i="1"/>
  <c r="X36" i="1"/>
  <c r="D39" i="1" l="1"/>
  <c r="D38" i="1"/>
  <c r="D37" i="1"/>
  <c r="D36" i="1"/>
  <c r="D41" i="1" s="1"/>
  <c r="O38" i="1"/>
  <c r="O39" i="1"/>
  <c r="K39" i="1"/>
  <c r="L39" i="1"/>
  <c r="M39" i="1"/>
  <c r="N39" i="1"/>
  <c r="P39" i="1"/>
  <c r="Q39" i="1"/>
  <c r="R39" i="1"/>
  <c r="S39" i="1"/>
  <c r="T39" i="1"/>
  <c r="U39" i="1"/>
  <c r="K38" i="1"/>
  <c r="L38" i="1"/>
  <c r="M38" i="1"/>
  <c r="N38" i="1"/>
  <c r="P38" i="1"/>
  <c r="Q38" i="1"/>
  <c r="R38" i="1"/>
  <c r="S38" i="1"/>
  <c r="T38" i="1"/>
  <c r="U38" i="1"/>
  <c r="K37" i="1"/>
  <c r="L37" i="1"/>
  <c r="M37" i="1"/>
  <c r="N37" i="1"/>
  <c r="O37" i="1"/>
  <c r="P37" i="1"/>
  <c r="Q37" i="1"/>
  <c r="R37" i="1"/>
  <c r="S37" i="1"/>
  <c r="T37" i="1"/>
  <c r="U37" i="1"/>
  <c r="K36" i="1"/>
  <c r="L36" i="1"/>
  <c r="M36" i="1"/>
  <c r="M41" i="1" s="1"/>
  <c r="N36" i="1"/>
  <c r="O36" i="1"/>
  <c r="O41" i="1" s="1"/>
  <c r="P36" i="1"/>
  <c r="Q36" i="1"/>
  <c r="Q41" i="1" s="1"/>
  <c r="R36" i="1"/>
  <c r="S36" i="1"/>
  <c r="T36" i="1"/>
  <c r="U36" i="1"/>
  <c r="J39" i="1"/>
  <c r="J38" i="1"/>
  <c r="J37" i="1"/>
  <c r="J36" i="1"/>
  <c r="J41" i="1" s="1"/>
  <c r="V39" i="1"/>
  <c r="W39" i="1" s="1"/>
  <c r="K41" i="1"/>
  <c r="U41" i="1"/>
  <c r="S41" i="1"/>
  <c r="I41" i="1"/>
  <c r="H41" i="1"/>
  <c r="G41" i="1"/>
  <c r="F41" i="1"/>
  <c r="E41" i="1"/>
  <c r="C41" i="1"/>
  <c r="N41" i="1" l="1"/>
  <c r="V38" i="1"/>
  <c r="W38" i="1" s="1"/>
  <c r="R41" i="1"/>
  <c r="T41" i="1"/>
  <c r="P41" i="1"/>
  <c r="L41" i="1"/>
  <c r="X39" i="1"/>
  <c r="V37" i="1"/>
  <c r="W37" i="1" s="1"/>
  <c r="V36" i="1"/>
  <c r="X38" i="1"/>
  <c r="N26" i="1"/>
  <c r="X21" i="1"/>
  <c r="W20" i="1"/>
  <c r="W24" i="1"/>
  <c r="W17" i="1"/>
  <c r="V14" i="1"/>
  <c r="W14" i="1" s="1"/>
  <c r="W8" i="1"/>
  <c r="W7" i="1"/>
  <c r="X17" i="1"/>
  <c r="X8" i="1"/>
  <c r="D25" i="1"/>
  <c r="N18" i="1"/>
  <c r="P18" i="1"/>
  <c r="Q18" i="1"/>
  <c r="V19" i="1"/>
  <c r="W19" i="1" s="1"/>
  <c r="F25" i="1"/>
  <c r="E25" i="1"/>
  <c r="J25" i="1"/>
  <c r="K25" i="1"/>
  <c r="L25" i="1"/>
  <c r="M25" i="1"/>
  <c r="N25" i="1"/>
  <c r="O25" i="1"/>
  <c r="P25" i="1"/>
  <c r="Q25" i="1"/>
  <c r="R25" i="1"/>
  <c r="S25" i="1"/>
  <c r="T25" i="1"/>
  <c r="U25" i="1"/>
  <c r="G25" i="1"/>
  <c r="H25" i="1"/>
  <c r="I25" i="1"/>
  <c r="D18" i="1"/>
  <c r="E18" i="1"/>
  <c r="F18" i="1"/>
  <c r="G18" i="1"/>
  <c r="H18" i="1"/>
  <c r="I18" i="1"/>
  <c r="J18" i="1"/>
  <c r="K18" i="1"/>
  <c r="L18" i="1"/>
  <c r="M18" i="1"/>
  <c r="O18" i="1"/>
  <c r="R18" i="1"/>
  <c r="S18" i="1"/>
  <c r="T18" i="1"/>
  <c r="U18" i="1"/>
  <c r="C25" i="1"/>
  <c r="C1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2" i="1"/>
  <c r="V8" i="1"/>
  <c r="V9" i="1"/>
  <c r="W9" i="1" s="1"/>
  <c r="V10" i="1"/>
  <c r="W10" i="1" s="1"/>
  <c r="V11" i="1"/>
  <c r="W11" i="1" s="1"/>
  <c r="V13" i="1"/>
  <c r="X13" i="1" s="1"/>
  <c r="V15" i="1"/>
  <c r="W15" i="1" s="1"/>
  <c r="V16" i="1"/>
  <c r="W16" i="1" s="1"/>
  <c r="V17" i="1"/>
  <c r="V20" i="1"/>
  <c r="X20" i="1" s="1"/>
  <c r="V21" i="1"/>
  <c r="W21" i="1" s="1"/>
  <c r="V22" i="1"/>
  <c r="X22" i="1" s="1"/>
  <c r="V23" i="1"/>
  <c r="X23" i="1" s="1"/>
  <c r="V24" i="1"/>
  <c r="X24" i="1" s="1"/>
  <c r="V7" i="1"/>
  <c r="X7" i="1" s="1"/>
  <c r="X11" i="1" l="1"/>
  <c r="X16" i="1"/>
  <c r="W13" i="1"/>
  <c r="W23" i="1"/>
  <c r="X19" i="1"/>
  <c r="X10" i="1"/>
  <c r="X15" i="1"/>
  <c r="W22" i="1"/>
  <c r="F26" i="1"/>
  <c r="X9" i="1"/>
  <c r="X12" i="1" s="1"/>
  <c r="X14" i="1"/>
  <c r="X37" i="1"/>
  <c r="V41" i="1"/>
  <c r="W36" i="1"/>
  <c r="W12" i="1"/>
  <c r="W18" i="1"/>
  <c r="V12" i="1"/>
  <c r="W25" i="1"/>
  <c r="J26" i="1"/>
  <c r="I26" i="1"/>
  <c r="E26" i="1"/>
  <c r="C26" i="1"/>
  <c r="G26" i="1"/>
  <c r="S26" i="1"/>
  <c r="V25" i="1"/>
  <c r="K26" i="1"/>
  <c r="O26" i="1"/>
  <c r="V18" i="1"/>
  <c r="R26" i="1"/>
  <c r="U26" i="1"/>
  <c r="Q26" i="1"/>
  <c r="M26" i="1"/>
  <c r="T26" i="1"/>
  <c r="P26" i="1"/>
  <c r="L26" i="1"/>
  <c r="H26" i="1"/>
  <c r="D26" i="1"/>
  <c r="X18" i="1" l="1"/>
  <c r="W26" i="1"/>
  <c r="V26" i="1"/>
</calcChain>
</file>

<file path=xl/sharedStrings.xml><?xml version="1.0" encoding="utf-8"?>
<sst xmlns="http://schemas.openxmlformats.org/spreadsheetml/2006/main" count="79" uniqueCount="44">
  <si>
    <t>№ п/п</t>
  </si>
  <si>
    <t>Вид работ</t>
  </si>
  <si>
    <t>Бетон В 25, м3</t>
  </si>
  <si>
    <t>Бетон В 15, м3</t>
  </si>
  <si>
    <t>Итого</t>
  </si>
  <si>
    <t>Всего</t>
  </si>
  <si>
    <t>А 240 ГОСТ 5781-82</t>
  </si>
  <si>
    <t>КЛАСС  А500С ГОСТ 5181-82</t>
  </si>
  <si>
    <t>Арматура, т</t>
  </si>
  <si>
    <t>Стены 1 Эт.</t>
  </si>
  <si>
    <t>Перекрытие отм. низа 3,000</t>
  </si>
  <si>
    <t>Ограждение балконов</t>
  </si>
  <si>
    <t>Лестницы</t>
  </si>
  <si>
    <t>Итого по 1 эт.</t>
  </si>
  <si>
    <t>Стены 2-4 Эт.</t>
  </si>
  <si>
    <t>Пилоны 2-4 эт.</t>
  </si>
  <si>
    <t>Перекрытие отм.низа 5,800;8,800;11,800</t>
  </si>
  <si>
    <t>Площадка отм.низа 4,300;7,300;10,300</t>
  </si>
  <si>
    <t>Итого по 2-4 эт.</t>
  </si>
  <si>
    <t>Стены 5-25 Эт.</t>
  </si>
  <si>
    <t>Пилоны 5-25 эт.</t>
  </si>
  <si>
    <t>Перекрытие отм. 14,800-47,800</t>
  </si>
  <si>
    <t>Площадка отм.низа 13,300-73,300</t>
  </si>
  <si>
    <t>Лестничные марши</t>
  </si>
  <si>
    <t>Итого по 5-25 эт.</t>
  </si>
  <si>
    <t>Ø 6</t>
  </si>
  <si>
    <t>Ø 8</t>
  </si>
  <si>
    <t>Ø 10</t>
  </si>
  <si>
    <t>Ø 12</t>
  </si>
  <si>
    <t>Ø 14</t>
  </si>
  <si>
    <t>Ø 16</t>
  </si>
  <si>
    <t>Ø 18</t>
  </si>
  <si>
    <t>Ø 20</t>
  </si>
  <si>
    <t>Ø 22</t>
  </si>
  <si>
    <t>Ø 25</t>
  </si>
  <si>
    <t>Ø 28</t>
  </si>
  <si>
    <t>Ø 32</t>
  </si>
  <si>
    <t>Всего по итогам:</t>
  </si>
  <si>
    <t>Удельный вес арматуры на 1 м3 бетона</t>
  </si>
  <si>
    <t>Итого по 1-25 эт.</t>
  </si>
  <si>
    <t>Пилоны</t>
  </si>
  <si>
    <t>Пилоны 1-25 эт.</t>
  </si>
  <si>
    <t>Стены 1-25 эт.</t>
  </si>
  <si>
    <t>Перекрытия от 3,000-47,800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</si>
</sst>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4" fontId="0" fillId="0" borderId="3" xfId="0" applyNumberFormat="1" applyBorder="1" applyAlignment="1">
      <alignment horizontal="center"/>
    </xf>
    <xf numFmtId="4" fontId="0" fillId="0" borderId="3" xfId="0" applyNumberFormat="1" applyBorder="1"/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4" fontId="0" fillId="2" borderId="3" xfId="0" applyNumberFormat="1" applyFill="1" applyBorder="1" applyAlignment="1">
      <alignment horizontal="center"/>
    </xf>
    <xf numFmtId="4" fontId="0" fillId="2" borderId="3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4" fontId="0" fillId="2" borderId="1" xfId="0" applyNumberFormat="1" applyFill="1" applyBorder="1" applyAlignment="1">
      <alignment horizontal="center"/>
    </xf>
    <xf numFmtId="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4" fontId="0" fillId="2" borderId="2" xfId="0" applyNumberFormat="1" applyFill="1" applyBorder="1" applyAlignment="1">
      <alignment horizontal="center"/>
    </xf>
    <xf numFmtId="4" fontId="0" fillId="2" borderId="2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4" fontId="0" fillId="3" borderId="3" xfId="0" applyNumberFormat="1" applyFill="1" applyBorder="1" applyAlignment="1">
      <alignment horizontal="center"/>
    </xf>
    <xf numFmtId="4" fontId="0" fillId="3" borderId="3" xfId="0" applyNumberFormat="1" applyFill="1" applyBorder="1"/>
    <xf numFmtId="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left" wrapText="1"/>
    </xf>
    <xf numFmtId="4" fontId="0" fillId="3" borderId="2" xfId="0" applyNumberFormat="1" applyFill="1" applyBorder="1" applyAlignment="1">
      <alignment horizontal="center"/>
    </xf>
    <xf numFmtId="4" fontId="0" fillId="3" borderId="2" xfId="0" applyNumberFormat="1" applyFill="1" applyBorder="1"/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4" fontId="0" fillId="4" borderId="3" xfId="0" applyNumberFormat="1" applyFill="1" applyBorder="1" applyAlignment="1">
      <alignment horizontal="center"/>
    </xf>
    <xf numFmtId="4" fontId="0" fillId="4" borderId="3" xfId="0" applyNumberFormat="1" applyFill="1" applyBorder="1"/>
    <xf numFmtId="4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" fontId="0" fillId="4" borderId="2" xfId="0" applyNumberFormat="1" applyFill="1" applyBorder="1" applyAlignment="1">
      <alignment horizontal="center"/>
    </xf>
    <xf numFmtId="4" fontId="0" fillId="4" borderId="2" xfId="0" applyNumberFormat="1" applyFill="1" applyBorder="1"/>
    <xf numFmtId="4" fontId="2" fillId="2" borderId="4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0" fontId="2" fillId="0" borderId="0" xfId="0" applyFont="1"/>
    <xf numFmtId="4" fontId="2" fillId="3" borderId="6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/>
    <xf numFmtId="4" fontId="3" fillId="2" borderId="1" xfId="0" applyNumberFormat="1" applyFont="1" applyFill="1" applyBorder="1"/>
    <xf numFmtId="4" fontId="3" fillId="2" borderId="2" xfId="0" applyNumberFormat="1" applyFont="1" applyFill="1" applyBorder="1"/>
    <xf numFmtId="4" fontId="3" fillId="3" borderId="3" xfId="0" applyNumberFormat="1" applyFont="1" applyFill="1" applyBorder="1"/>
    <xf numFmtId="4" fontId="3" fillId="3" borderId="1" xfId="0" applyNumberFormat="1" applyFont="1" applyFill="1" applyBorder="1"/>
    <xf numFmtId="4" fontId="3" fillId="3" borderId="2" xfId="0" applyNumberFormat="1" applyFont="1" applyFill="1" applyBorder="1"/>
    <xf numFmtId="4" fontId="3" fillId="4" borderId="3" xfId="0" applyNumberFormat="1" applyFont="1" applyFill="1" applyBorder="1"/>
    <xf numFmtId="4" fontId="3" fillId="4" borderId="1" xfId="0" applyNumberFormat="1" applyFont="1" applyFill="1" applyBorder="1"/>
    <xf numFmtId="4" fontId="3" fillId="4" borderId="2" xfId="0" applyNumberFormat="1" applyFont="1" applyFill="1" applyBorder="1"/>
    <xf numFmtId="4" fontId="2" fillId="4" borderId="9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/>
    </xf>
    <xf numFmtId="4" fontId="5" fillId="5" borderId="4" xfId="0" applyNumberFormat="1" applyFont="1" applyFill="1" applyBorder="1" applyAlignment="1">
      <alignment horizontal="center"/>
    </xf>
    <xf numFmtId="4" fontId="5" fillId="5" borderId="5" xfId="0" applyNumberFormat="1" applyFont="1" applyFill="1" applyBorder="1" applyAlignment="1">
      <alignment horizontal="center"/>
    </xf>
    <xf numFmtId="4" fontId="5" fillId="5" borderId="6" xfId="0" applyNumberFormat="1" applyFont="1" applyFill="1" applyBorder="1" applyAlignment="1">
      <alignment horizontal="center"/>
    </xf>
    <xf numFmtId="0" fontId="6" fillId="0" borderId="0" xfId="0" applyFont="1"/>
    <xf numFmtId="4" fontId="5" fillId="5" borderId="14" xfId="0" applyNumberFormat="1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4" fontId="0" fillId="6" borderId="3" xfId="0" applyNumberFormat="1" applyFill="1" applyBorder="1" applyAlignment="1">
      <alignment horizontal="center"/>
    </xf>
    <xf numFmtId="4" fontId="3" fillId="6" borderId="3" xfId="0" applyNumberFormat="1" applyFont="1" applyFill="1" applyBorder="1" applyAlignment="1">
      <alignment horizontal="center"/>
    </xf>
    <xf numFmtId="4" fontId="3" fillId="6" borderId="3" xfId="0" applyNumberFormat="1" applyFont="1" applyFill="1" applyBorder="1"/>
    <xf numFmtId="4" fontId="0" fillId="6" borderId="3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4" fontId="0" fillId="6" borderId="1" xfId="0" applyNumberForma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/>
    <xf numFmtId="0" fontId="0" fillId="6" borderId="2" xfId="0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4" fontId="0" fillId="6" borderId="2" xfId="0" applyNumberForma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4" fontId="0" fillId="6" borderId="2" xfId="0" applyNumberFormat="1" applyFill="1" applyBorder="1"/>
    <xf numFmtId="4" fontId="3" fillId="6" borderId="2" xfId="0" applyNumberFormat="1" applyFont="1" applyFill="1" applyBorder="1"/>
    <xf numFmtId="4" fontId="2" fillId="6" borderId="4" xfId="0" applyNumberFormat="1" applyFont="1" applyFill="1" applyBorder="1" applyAlignment="1">
      <alignment horizontal="center"/>
    </xf>
    <xf numFmtId="4" fontId="2" fillId="6" borderId="6" xfId="0" applyNumberFormat="1" applyFont="1" applyFill="1" applyBorder="1" applyAlignment="1">
      <alignment horizontal="center"/>
    </xf>
    <xf numFmtId="4" fontId="4" fillId="6" borderId="4" xfId="0" applyNumberFormat="1" applyFont="1" applyFill="1" applyBorder="1" applyAlignment="1">
      <alignment horizontal="center"/>
    </xf>
    <xf numFmtId="4" fontId="7" fillId="6" borderId="4" xfId="0" applyNumberFormat="1" applyFont="1" applyFill="1" applyBorder="1" applyAlignment="1">
      <alignment horizontal="center"/>
    </xf>
    <xf numFmtId="4" fontId="0" fillId="0" borderId="0" xfId="0" applyNumberFormat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99"/>
      <color rgb="FFFFCC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43"/>
  <sheetViews>
    <sheetView tabSelected="1" topLeftCell="H4" workbookViewId="0">
      <selection activeCell="X26" sqref="X26"/>
    </sheetView>
  </sheetViews>
  <sheetFormatPr defaultRowHeight="15" outlineLevelRow="1" x14ac:dyDescent="0.25"/>
  <cols>
    <col min="1" max="1" width="5.28515625" style="2" customWidth="1"/>
    <col min="2" max="2" width="26" style="2" customWidth="1"/>
    <col min="3" max="4" width="11.28515625" style="2" customWidth="1"/>
    <col min="5" max="17" width="9.140625" style="2"/>
    <col min="23" max="23" width="10.140625" bestFit="1" customWidth="1"/>
    <col min="24" max="24" width="19" style="2" customWidth="1"/>
  </cols>
  <sheetData>
    <row r="2" spans="1:24" ht="15.75" thickBot="1" x14ac:dyDescent="0.3"/>
    <row r="3" spans="1:24" ht="15.75" thickBot="1" x14ac:dyDescent="0.3">
      <c r="A3" s="108" t="s">
        <v>0</v>
      </c>
      <c r="B3" s="108" t="s">
        <v>1</v>
      </c>
      <c r="C3" s="108" t="s">
        <v>3</v>
      </c>
      <c r="D3" s="108" t="s">
        <v>2</v>
      </c>
      <c r="E3" s="119" t="s">
        <v>8</v>
      </c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1" t="s">
        <v>5</v>
      </c>
      <c r="X3" s="108" t="s">
        <v>38</v>
      </c>
    </row>
    <row r="4" spans="1:24" ht="15" customHeight="1" thickBot="1" x14ac:dyDescent="0.3">
      <c r="A4" s="109"/>
      <c r="B4" s="109"/>
      <c r="C4" s="109"/>
      <c r="D4" s="109"/>
      <c r="E4" s="119" t="s">
        <v>6</v>
      </c>
      <c r="F4" s="120"/>
      <c r="G4" s="120"/>
      <c r="H4" s="120"/>
      <c r="I4" s="124"/>
      <c r="J4" s="119" t="s">
        <v>7</v>
      </c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2"/>
      <c r="X4" s="109"/>
    </row>
    <row r="5" spans="1:24" ht="15.75" thickBot="1" x14ac:dyDescent="0.3">
      <c r="A5" s="110"/>
      <c r="B5" s="110"/>
      <c r="C5" s="110"/>
      <c r="D5" s="110"/>
      <c r="E5" s="11" t="s">
        <v>25</v>
      </c>
      <c r="F5" s="10" t="s">
        <v>26</v>
      </c>
      <c r="G5" s="11" t="s">
        <v>27</v>
      </c>
      <c r="H5" s="10" t="s">
        <v>28</v>
      </c>
      <c r="I5" s="11" t="s">
        <v>4</v>
      </c>
      <c r="J5" s="10" t="s">
        <v>25</v>
      </c>
      <c r="K5" s="11" t="s">
        <v>26</v>
      </c>
      <c r="L5" s="10" t="s">
        <v>27</v>
      </c>
      <c r="M5" s="11" t="s">
        <v>28</v>
      </c>
      <c r="N5" s="10" t="s">
        <v>29</v>
      </c>
      <c r="O5" s="11" t="s">
        <v>30</v>
      </c>
      <c r="P5" s="10" t="s">
        <v>31</v>
      </c>
      <c r="Q5" s="11" t="s">
        <v>32</v>
      </c>
      <c r="R5" s="10" t="s">
        <v>33</v>
      </c>
      <c r="S5" s="11" t="s">
        <v>34</v>
      </c>
      <c r="T5" s="11" t="s">
        <v>35</v>
      </c>
      <c r="U5" s="11" t="s">
        <v>36</v>
      </c>
      <c r="V5" s="13" t="s">
        <v>4</v>
      </c>
      <c r="W5" s="123"/>
      <c r="X5" s="110"/>
    </row>
    <row r="6" spans="1:24" ht="15.75" thickBot="1" x14ac:dyDescent="0.3">
      <c r="A6" s="11">
        <v>1</v>
      </c>
      <c r="B6" s="11">
        <v>2</v>
      </c>
      <c r="C6" s="11">
        <v>3</v>
      </c>
      <c r="D6" s="11">
        <v>4</v>
      </c>
      <c r="E6" s="14">
        <v>5</v>
      </c>
      <c r="F6" s="11">
        <v>6</v>
      </c>
      <c r="G6" s="13">
        <v>7</v>
      </c>
      <c r="H6" s="12">
        <v>8</v>
      </c>
      <c r="I6" s="11">
        <v>9</v>
      </c>
      <c r="J6" s="12">
        <v>10</v>
      </c>
      <c r="K6" s="11">
        <v>11</v>
      </c>
      <c r="L6" s="12">
        <v>12</v>
      </c>
      <c r="M6" s="11">
        <v>13</v>
      </c>
      <c r="N6" s="12">
        <v>14</v>
      </c>
      <c r="O6" s="11">
        <v>15</v>
      </c>
      <c r="P6" s="12">
        <v>16</v>
      </c>
      <c r="Q6" s="11">
        <v>17</v>
      </c>
      <c r="R6" s="12">
        <v>18</v>
      </c>
      <c r="S6" s="11">
        <v>19</v>
      </c>
      <c r="T6" s="12">
        <v>20</v>
      </c>
      <c r="U6" s="11">
        <v>21</v>
      </c>
      <c r="V6" s="12">
        <v>22</v>
      </c>
      <c r="W6" s="11">
        <v>23</v>
      </c>
      <c r="X6" s="11">
        <v>24</v>
      </c>
    </row>
    <row r="7" spans="1:24" ht="15.75" outlineLevel="1" x14ac:dyDescent="0.25">
      <c r="A7" s="15">
        <v>1</v>
      </c>
      <c r="B7" s="16" t="s">
        <v>9</v>
      </c>
      <c r="C7" s="17"/>
      <c r="D7" s="17">
        <v>96</v>
      </c>
      <c r="E7" s="17"/>
      <c r="F7" s="17"/>
      <c r="G7" s="17"/>
      <c r="H7" s="17"/>
      <c r="I7" s="60"/>
      <c r="J7" s="17"/>
      <c r="K7" s="17">
        <v>2.08</v>
      </c>
      <c r="L7" s="17">
        <v>0.24</v>
      </c>
      <c r="M7" s="17">
        <v>4.9400000000000004</v>
      </c>
      <c r="N7" s="17"/>
      <c r="O7" s="17"/>
      <c r="P7" s="17">
        <v>9.43</v>
      </c>
      <c r="Q7" s="17"/>
      <c r="R7" s="18">
        <v>2.85</v>
      </c>
      <c r="S7" s="18"/>
      <c r="T7" s="18"/>
      <c r="U7" s="18"/>
      <c r="V7" s="70">
        <f>SUM(E7:U7)</f>
        <v>19.540000000000003</v>
      </c>
      <c r="W7" s="18">
        <f>I7+V7</f>
        <v>19.540000000000003</v>
      </c>
      <c r="X7" s="17">
        <f>(V7+I7)/D7*1000</f>
        <v>203.54166666666671</v>
      </c>
    </row>
    <row r="8" spans="1:24" ht="15.75" outlineLevel="1" x14ac:dyDescent="0.25">
      <c r="A8" s="19">
        <v>2</v>
      </c>
      <c r="B8" s="20" t="s">
        <v>40</v>
      </c>
      <c r="C8" s="21"/>
      <c r="D8" s="21">
        <v>11</v>
      </c>
      <c r="E8" s="21"/>
      <c r="F8" s="21"/>
      <c r="G8" s="21"/>
      <c r="H8" s="21"/>
      <c r="I8" s="61"/>
      <c r="J8" s="21"/>
      <c r="K8" s="21"/>
      <c r="L8" s="21"/>
      <c r="M8" s="21">
        <v>0.99</v>
      </c>
      <c r="N8" s="21"/>
      <c r="O8" s="21"/>
      <c r="P8" s="21"/>
      <c r="Q8" s="21"/>
      <c r="R8" s="22"/>
      <c r="S8" s="22"/>
      <c r="T8" s="22">
        <v>0.80100000000000005</v>
      </c>
      <c r="U8" s="22">
        <v>2.0710000000000002</v>
      </c>
      <c r="V8" s="71">
        <f t="shared" ref="V8:V24" si="0">SUM(E8:U8)</f>
        <v>3.8620000000000001</v>
      </c>
      <c r="W8" s="18">
        <f t="shared" ref="W8:W11" si="1">I8+V8</f>
        <v>3.8620000000000001</v>
      </c>
      <c r="X8" s="17">
        <f t="shared" ref="X8:X10" si="2">(V8+I8)/D8*1000</f>
        <v>351.09090909090912</v>
      </c>
    </row>
    <row r="9" spans="1:24" ht="15.75" outlineLevel="1" x14ac:dyDescent="0.25">
      <c r="A9" s="19">
        <v>3</v>
      </c>
      <c r="B9" s="20" t="s">
        <v>10</v>
      </c>
      <c r="C9" s="21"/>
      <c r="D9" s="21">
        <v>75</v>
      </c>
      <c r="E9" s="21"/>
      <c r="F9" s="21"/>
      <c r="G9" s="21"/>
      <c r="H9" s="21"/>
      <c r="I9" s="61"/>
      <c r="J9" s="21"/>
      <c r="K9" s="21">
        <v>1.23</v>
      </c>
      <c r="L9" s="21">
        <v>0.8</v>
      </c>
      <c r="M9" s="21">
        <v>0.68</v>
      </c>
      <c r="N9" s="21">
        <v>8.73</v>
      </c>
      <c r="O9" s="21">
        <v>0.01</v>
      </c>
      <c r="P9" s="21">
        <v>3.01</v>
      </c>
      <c r="Q9" s="21"/>
      <c r="R9" s="22"/>
      <c r="S9" s="22">
        <v>0.80200000000000005</v>
      </c>
      <c r="T9" s="22"/>
      <c r="U9" s="22"/>
      <c r="V9" s="71">
        <f t="shared" si="0"/>
        <v>15.262</v>
      </c>
      <c r="W9" s="18">
        <f t="shared" si="1"/>
        <v>15.262</v>
      </c>
      <c r="X9" s="17">
        <f t="shared" si="2"/>
        <v>203.49333333333334</v>
      </c>
    </row>
    <row r="10" spans="1:24" ht="15.75" outlineLevel="1" x14ac:dyDescent="0.25">
      <c r="A10" s="19">
        <v>4</v>
      </c>
      <c r="B10" s="20" t="s">
        <v>11</v>
      </c>
      <c r="C10" s="21"/>
      <c r="D10" s="21">
        <v>3.6</v>
      </c>
      <c r="E10" s="21"/>
      <c r="F10" s="21"/>
      <c r="G10" s="21"/>
      <c r="H10" s="21"/>
      <c r="I10" s="61"/>
      <c r="J10" s="21"/>
      <c r="K10" s="21"/>
      <c r="L10" s="21"/>
      <c r="M10" s="21"/>
      <c r="N10" s="21"/>
      <c r="O10" s="21"/>
      <c r="P10" s="21"/>
      <c r="Q10" s="21"/>
      <c r="R10" s="22"/>
      <c r="S10" s="22"/>
      <c r="T10" s="22"/>
      <c r="U10" s="22"/>
      <c r="V10" s="71">
        <f t="shared" si="0"/>
        <v>0</v>
      </c>
      <c r="W10" s="18">
        <f t="shared" si="1"/>
        <v>0</v>
      </c>
      <c r="X10" s="17">
        <f t="shared" si="2"/>
        <v>0</v>
      </c>
    </row>
    <row r="11" spans="1:24" ht="16.5" outlineLevel="1" thickBot="1" x14ac:dyDescent="0.3">
      <c r="A11" s="23">
        <v>5</v>
      </c>
      <c r="B11" s="24" t="s">
        <v>12</v>
      </c>
      <c r="C11" s="25"/>
      <c r="D11" s="25">
        <v>4.8</v>
      </c>
      <c r="E11" s="25"/>
      <c r="F11" s="25"/>
      <c r="G11" s="25"/>
      <c r="H11" s="25"/>
      <c r="I11" s="62"/>
      <c r="J11" s="25"/>
      <c r="K11" s="25">
        <v>0.13</v>
      </c>
      <c r="L11" s="25"/>
      <c r="M11" s="25">
        <v>0.33</v>
      </c>
      <c r="N11" s="25"/>
      <c r="O11" s="25">
        <v>0.05</v>
      </c>
      <c r="P11" s="25"/>
      <c r="Q11" s="25"/>
      <c r="R11" s="26"/>
      <c r="S11" s="26"/>
      <c r="T11" s="26"/>
      <c r="U11" s="26"/>
      <c r="V11" s="72">
        <f t="shared" si="0"/>
        <v>0.51</v>
      </c>
      <c r="W11" s="18">
        <f t="shared" si="1"/>
        <v>0.51</v>
      </c>
      <c r="X11" s="17">
        <f>(V11+I11)/D11*1000</f>
        <v>106.25000000000001</v>
      </c>
    </row>
    <row r="12" spans="1:24" s="56" customFormat="1" ht="16.5" thickBot="1" x14ac:dyDescent="0.3">
      <c r="A12" s="111" t="s">
        <v>13</v>
      </c>
      <c r="B12" s="112"/>
      <c r="C12" s="54">
        <f>SUM(C7:C11)</f>
        <v>0</v>
      </c>
      <c r="D12" s="55">
        <f t="shared" ref="D12:U12" si="3">SUM(D7:D11)</f>
        <v>190.4</v>
      </c>
      <c r="E12" s="54">
        <f t="shared" si="3"/>
        <v>0</v>
      </c>
      <c r="F12" s="55">
        <f t="shared" si="3"/>
        <v>0</v>
      </c>
      <c r="G12" s="54">
        <f t="shared" si="3"/>
        <v>0</v>
      </c>
      <c r="H12" s="55">
        <f t="shared" si="3"/>
        <v>0</v>
      </c>
      <c r="I12" s="63">
        <f t="shared" si="3"/>
        <v>0</v>
      </c>
      <c r="J12" s="55">
        <f t="shared" si="3"/>
        <v>0</v>
      </c>
      <c r="K12" s="54">
        <f t="shared" si="3"/>
        <v>3.44</v>
      </c>
      <c r="L12" s="55">
        <f t="shared" si="3"/>
        <v>1.04</v>
      </c>
      <c r="M12" s="54">
        <f t="shared" si="3"/>
        <v>6.94</v>
      </c>
      <c r="N12" s="55">
        <f t="shared" si="3"/>
        <v>8.73</v>
      </c>
      <c r="O12" s="54">
        <f t="shared" si="3"/>
        <v>6.0000000000000005E-2</v>
      </c>
      <c r="P12" s="55">
        <f t="shared" si="3"/>
        <v>12.44</v>
      </c>
      <c r="Q12" s="54">
        <f t="shared" si="3"/>
        <v>0</v>
      </c>
      <c r="R12" s="54">
        <f t="shared" si="3"/>
        <v>2.85</v>
      </c>
      <c r="S12" s="55">
        <f t="shared" si="3"/>
        <v>0.80200000000000005</v>
      </c>
      <c r="T12" s="54">
        <f t="shared" si="3"/>
        <v>0.80100000000000005</v>
      </c>
      <c r="U12" s="55">
        <f t="shared" si="3"/>
        <v>2.0710000000000002</v>
      </c>
      <c r="V12" s="63">
        <f>SUM(V7:V11)</f>
        <v>39.173999999999999</v>
      </c>
      <c r="W12" s="54">
        <f>SUM(W7:W11)</f>
        <v>39.173999999999999</v>
      </c>
      <c r="X12" s="54">
        <f>SUM(X7:X11)</f>
        <v>864.3759090909092</v>
      </c>
    </row>
    <row r="13" spans="1:24" ht="15.75" outlineLevel="1" x14ac:dyDescent="0.25">
      <c r="A13" s="27">
        <v>1</v>
      </c>
      <c r="B13" s="28" t="s">
        <v>14</v>
      </c>
      <c r="C13" s="29"/>
      <c r="D13" s="29">
        <v>152</v>
      </c>
      <c r="E13" s="29"/>
      <c r="F13" s="29"/>
      <c r="G13" s="29"/>
      <c r="H13" s="29"/>
      <c r="I13" s="64"/>
      <c r="J13" s="29"/>
      <c r="K13" s="29">
        <v>5.15</v>
      </c>
      <c r="L13" s="29"/>
      <c r="M13" s="29">
        <v>1.71</v>
      </c>
      <c r="N13" s="29">
        <v>0.13</v>
      </c>
      <c r="O13" s="29"/>
      <c r="P13" s="29">
        <v>16.649999999999999</v>
      </c>
      <c r="Q13" s="29"/>
      <c r="R13" s="30">
        <v>5.83</v>
      </c>
      <c r="S13" s="30"/>
      <c r="T13" s="30"/>
      <c r="U13" s="30"/>
      <c r="V13" s="73">
        <f t="shared" si="0"/>
        <v>29.47</v>
      </c>
      <c r="W13" s="29">
        <f>I13+V13</f>
        <v>29.47</v>
      </c>
      <c r="X13" s="29">
        <f>(V13+I13)/D13*1000</f>
        <v>193.88157894736841</v>
      </c>
    </row>
    <row r="14" spans="1:24" ht="15.75" outlineLevel="1" x14ac:dyDescent="0.25">
      <c r="A14" s="32">
        <v>2</v>
      </c>
      <c r="B14" s="33" t="s">
        <v>15</v>
      </c>
      <c r="C14" s="34"/>
      <c r="D14" s="34">
        <v>20.100000000000001</v>
      </c>
      <c r="E14" s="34"/>
      <c r="F14" s="34"/>
      <c r="G14" s="34"/>
      <c r="H14" s="34"/>
      <c r="I14" s="65"/>
      <c r="J14" s="34"/>
      <c r="K14" s="34"/>
      <c r="L14" s="34"/>
      <c r="M14" s="34">
        <v>1.49</v>
      </c>
      <c r="N14" s="34">
        <v>0.1</v>
      </c>
      <c r="O14" s="34"/>
      <c r="P14" s="34"/>
      <c r="Q14" s="34"/>
      <c r="R14" s="31">
        <v>0.09</v>
      </c>
      <c r="S14" s="31"/>
      <c r="T14" s="31">
        <v>1.67</v>
      </c>
      <c r="U14" s="31">
        <v>2.92</v>
      </c>
      <c r="V14" s="74">
        <f>SUM(E14:U14)</f>
        <v>6.27</v>
      </c>
      <c r="W14" s="34">
        <f>I14+V14</f>
        <v>6.27</v>
      </c>
      <c r="X14" s="29">
        <f t="shared" ref="X14:X17" si="4">(V14+I14)/D14*1000</f>
        <v>311.94029850746261</v>
      </c>
    </row>
    <row r="15" spans="1:24" ht="30" outlineLevel="1" x14ac:dyDescent="0.25">
      <c r="A15" s="32">
        <v>3</v>
      </c>
      <c r="B15" s="35" t="s">
        <v>16</v>
      </c>
      <c r="C15" s="34"/>
      <c r="D15" s="34">
        <v>247.5</v>
      </c>
      <c r="E15" s="34"/>
      <c r="F15" s="34"/>
      <c r="G15" s="34"/>
      <c r="H15" s="34"/>
      <c r="I15" s="65"/>
      <c r="J15" s="34"/>
      <c r="K15" s="34">
        <v>3.61</v>
      </c>
      <c r="L15" s="34">
        <v>3.04</v>
      </c>
      <c r="M15" s="34">
        <v>2.0299999999999998</v>
      </c>
      <c r="N15" s="34">
        <v>27.06</v>
      </c>
      <c r="O15" s="34">
        <v>0.01</v>
      </c>
      <c r="P15" s="34">
        <v>9.65</v>
      </c>
      <c r="Q15" s="34"/>
      <c r="R15" s="31"/>
      <c r="S15" s="31">
        <v>2.13</v>
      </c>
      <c r="T15" s="31"/>
      <c r="U15" s="31"/>
      <c r="V15" s="74">
        <f t="shared" si="0"/>
        <v>47.529999999999994</v>
      </c>
      <c r="W15" s="34">
        <f t="shared" ref="W15:W17" si="5">I15+V15</f>
        <v>47.529999999999994</v>
      </c>
      <c r="X15" s="29">
        <f t="shared" si="4"/>
        <v>192.04040404040401</v>
      </c>
    </row>
    <row r="16" spans="1:24" ht="15.75" outlineLevel="1" x14ac:dyDescent="0.25">
      <c r="A16" s="32">
        <v>4</v>
      </c>
      <c r="B16" s="33" t="s">
        <v>11</v>
      </c>
      <c r="C16" s="34"/>
      <c r="D16" s="34">
        <v>10.8</v>
      </c>
      <c r="E16" s="34"/>
      <c r="F16" s="34"/>
      <c r="G16" s="34"/>
      <c r="H16" s="34"/>
      <c r="I16" s="65"/>
      <c r="J16" s="34"/>
      <c r="K16" s="34"/>
      <c r="L16" s="34"/>
      <c r="M16" s="34"/>
      <c r="N16" s="34"/>
      <c r="O16" s="34"/>
      <c r="P16" s="34"/>
      <c r="Q16" s="34"/>
      <c r="R16" s="31"/>
      <c r="S16" s="31"/>
      <c r="T16" s="31"/>
      <c r="U16" s="31"/>
      <c r="V16" s="74">
        <f t="shared" si="0"/>
        <v>0</v>
      </c>
      <c r="W16" s="34">
        <f t="shared" si="5"/>
        <v>0</v>
      </c>
      <c r="X16" s="29">
        <f t="shared" si="4"/>
        <v>0</v>
      </c>
    </row>
    <row r="17" spans="1:24" ht="30.75" outlineLevel="1" thickBot="1" x14ac:dyDescent="0.3">
      <c r="A17" s="36">
        <v>5</v>
      </c>
      <c r="B17" s="37" t="s">
        <v>17</v>
      </c>
      <c r="C17" s="38"/>
      <c r="D17" s="38">
        <v>10.8</v>
      </c>
      <c r="E17" s="38"/>
      <c r="F17" s="38"/>
      <c r="G17" s="38"/>
      <c r="H17" s="38"/>
      <c r="I17" s="66"/>
      <c r="J17" s="38"/>
      <c r="K17" s="38">
        <v>0.03</v>
      </c>
      <c r="L17" s="38"/>
      <c r="M17" s="38">
        <v>7.0000000000000007E-2</v>
      </c>
      <c r="N17" s="38">
        <v>0.18</v>
      </c>
      <c r="O17" s="38">
        <v>7.0000000000000007E-2</v>
      </c>
      <c r="P17" s="38"/>
      <c r="Q17" s="38"/>
      <c r="R17" s="39"/>
      <c r="S17" s="39"/>
      <c r="T17" s="39"/>
      <c r="U17" s="39"/>
      <c r="V17" s="75">
        <f t="shared" si="0"/>
        <v>0.35000000000000003</v>
      </c>
      <c r="W17" s="34">
        <f t="shared" si="5"/>
        <v>0.35000000000000003</v>
      </c>
      <c r="X17" s="29">
        <f t="shared" si="4"/>
        <v>32.407407407407405</v>
      </c>
    </row>
    <row r="18" spans="1:24" s="56" customFormat="1" ht="16.5" thickBot="1" x14ac:dyDescent="0.3">
      <c r="A18" s="113" t="s">
        <v>18</v>
      </c>
      <c r="B18" s="114"/>
      <c r="C18" s="57">
        <f>SUM(C13:C17)</f>
        <v>0</v>
      </c>
      <c r="D18" s="58">
        <f t="shared" ref="D18:U18" si="6">SUM(D13:D17)</f>
        <v>441.20000000000005</v>
      </c>
      <c r="E18" s="57">
        <f t="shared" si="6"/>
        <v>0</v>
      </c>
      <c r="F18" s="58">
        <f t="shared" si="6"/>
        <v>0</v>
      </c>
      <c r="G18" s="57">
        <f t="shared" si="6"/>
        <v>0</v>
      </c>
      <c r="H18" s="58">
        <f t="shared" si="6"/>
        <v>0</v>
      </c>
      <c r="I18" s="57">
        <f t="shared" si="6"/>
        <v>0</v>
      </c>
      <c r="J18" s="58">
        <f t="shared" si="6"/>
        <v>0</v>
      </c>
      <c r="K18" s="57">
        <f t="shared" si="6"/>
        <v>8.7899999999999991</v>
      </c>
      <c r="L18" s="58">
        <f t="shared" si="6"/>
        <v>3.04</v>
      </c>
      <c r="M18" s="57">
        <f t="shared" si="6"/>
        <v>5.3000000000000007</v>
      </c>
      <c r="N18" s="58">
        <f>SUM(N13:N17)</f>
        <v>27.47</v>
      </c>
      <c r="O18" s="57">
        <f t="shared" si="6"/>
        <v>0.08</v>
      </c>
      <c r="P18" s="58">
        <f>SUM(P13:P17)</f>
        <v>26.299999999999997</v>
      </c>
      <c r="Q18" s="57">
        <f>SUM(Q13:Q17)</f>
        <v>0</v>
      </c>
      <c r="R18" s="58">
        <f t="shared" si="6"/>
        <v>5.92</v>
      </c>
      <c r="S18" s="57">
        <f t="shared" si="6"/>
        <v>2.13</v>
      </c>
      <c r="T18" s="58">
        <f t="shared" si="6"/>
        <v>1.67</v>
      </c>
      <c r="U18" s="57">
        <f t="shared" si="6"/>
        <v>2.92</v>
      </c>
      <c r="V18" s="58">
        <f>SUM(V13:V17)</f>
        <v>83.619999999999976</v>
      </c>
      <c r="W18" s="58">
        <f>SUM(W13:W17)</f>
        <v>83.619999999999976</v>
      </c>
      <c r="X18" s="58">
        <f>SUM(X13:X17)</f>
        <v>730.26968890264243</v>
      </c>
    </row>
    <row r="19" spans="1:24" ht="15.75" outlineLevel="1" x14ac:dyDescent="0.25">
      <c r="A19" s="40">
        <v>1</v>
      </c>
      <c r="B19" s="41" t="s">
        <v>19</v>
      </c>
      <c r="C19" s="42"/>
      <c r="D19" s="42">
        <v>1064.28</v>
      </c>
      <c r="E19" s="42"/>
      <c r="F19" s="42"/>
      <c r="G19" s="42"/>
      <c r="H19" s="42"/>
      <c r="I19" s="67"/>
      <c r="J19" s="42">
        <v>4.43</v>
      </c>
      <c r="K19" s="42">
        <v>41.83</v>
      </c>
      <c r="L19" s="42"/>
      <c r="M19" s="42">
        <v>26.19</v>
      </c>
      <c r="N19" s="42">
        <v>0.99</v>
      </c>
      <c r="O19" s="42">
        <v>32.619999999999997</v>
      </c>
      <c r="P19" s="42">
        <v>7.5</v>
      </c>
      <c r="Q19" s="42"/>
      <c r="R19" s="43"/>
      <c r="S19" s="43"/>
      <c r="T19" s="43"/>
      <c r="U19" s="43"/>
      <c r="V19" s="76">
        <f>SUM(E19:U19)</f>
        <v>113.56</v>
      </c>
      <c r="W19" s="42">
        <f>I19+V19</f>
        <v>113.56</v>
      </c>
      <c r="X19" s="42">
        <f>(V19+I19)/D19*1000</f>
        <v>106.70124403352501</v>
      </c>
    </row>
    <row r="20" spans="1:24" ht="15.75" outlineLevel="1" x14ac:dyDescent="0.25">
      <c r="A20" s="45">
        <v>2</v>
      </c>
      <c r="B20" s="46" t="s">
        <v>20</v>
      </c>
      <c r="C20" s="47"/>
      <c r="D20" s="47">
        <v>140.69999999999999</v>
      </c>
      <c r="E20" s="47"/>
      <c r="F20" s="47"/>
      <c r="G20" s="47"/>
      <c r="H20" s="47"/>
      <c r="I20" s="68"/>
      <c r="J20" s="47"/>
      <c r="K20" s="47">
        <v>1.95</v>
      </c>
      <c r="L20" s="47"/>
      <c r="M20" s="47">
        <v>8.11</v>
      </c>
      <c r="N20" s="47">
        <v>0.7</v>
      </c>
      <c r="O20" s="47">
        <v>2.02</v>
      </c>
      <c r="P20" s="47"/>
      <c r="Q20" s="47"/>
      <c r="R20" s="44">
        <v>8.11</v>
      </c>
      <c r="S20" s="44"/>
      <c r="T20" s="44">
        <v>6.45</v>
      </c>
      <c r="U20" s="44"/>
      <c r="V20" s="77">
        <f t="shared" si="0"/>
        <v>27.339999999999996</v>
      </c>
      <c r="W20" s="42">
        <f t="shared" ref="W20:W24" si="7">I20+V20</f>
        <v>27.339999999999996</v>
      </c>
      <c r="X20" s="42">
        <f t="shared" ref="X20:X23" si="8">(V20+I20)/D20*1000</f>
        <v>194.31414356787491</v>
      </c>
    </row>
    <row r="21" spans="1:24" ht="30" outlineLevel="1" x14ac:dyDescent="0.25">
      <c r="A21" s="45">
        <v>3</v>
      </c>
      <c r="B21" s="48" t="s">
        <v>21</v>
      </c>
      <c r="C21" s="47"/>
      <c r="D21" s="47">
        <v>1665.5</v>
      </c>
      <c r="E21" s="47"/>
      <c r="F21" s="47"/>
      <c r="G21" s="47"/>
      <c r="H21" s="47"/>
      <c r="I21" s="68"/>
      <c r="J21" s="47"/>
      <c r="K21" s="47">
        <v>24.46</v>
      </c>
      <c r="L21" s="47">
        <v>22.72</v>
      </c>
      <c r="M21" s="47">
        <v>14.22</v>
      </c>
      <c r="N21" s="47">
        <v>180.95</v>
      </c>
      <c r="O21" s="47">
        <v>0.26</v>
      </c>
      <c r="P21" s="47">
        <v>64.290000000000006</v>
      </c>
      <c r="Q21" s="47"/>
      <c r="R21" s="44"/>
      <c r="S21" s="44">
        <v>15.42</v>
      </c>
      <c r="T21" s="44"/>
      <c r="U21" s="44"/>
      <c r="V21" s="77">
        <f t="shared" si="0"/>
        <v>322.32</v>
      </c>
      <c r="W21" s="42">
        <f t="shared" si="7"/>
        <v>322.32</v>
      </c>
      <c r="X21" s="42">
        <f t="shared" si="8"/>
        <v>193.52746922845992</v>
      </c>
    </row>
    <row r="22" spans="1:24" ht="15.75" outlineLevel="1" x14ac:dyDescent="0.25">
      <c r="A22" s="45">
        <v>4</v>
      </c>
      <c r="B22" s="46" t="s">
        <v>11</v>
      </c>
      <c r="C22" s="47"/>
      <c r="D22" s="47">
        <v>75.650000000000006</v>
      </c>
      <c r="E22" s="47"/>
      <c r="F22" s="47"/>
      <c r="G22" s="47"/>
      <c r="H22" s="47"/>
      <c r="I22" s="68"/>
      <c r="J22" s="47"/>
      <c r="K22" s="47"/>
      <c r="L22" s="47"/>
      <c r="M22" s="47"/>
      <c r="N22" s="47"/>
      <c r="O22" s="47"/>
      <c r="P22" s="47"/>
      <c r="Q22" s="47"/>
      <c r="R22" s="44"/>
      <c r="S22" s="44"/>
      <c r="T22" s="44"/>
      <c r="U22" s="44"/>
      <c r="V22" s="77">
        <f t="shared" si="0"/>
        <v>0</v>
      </c>
      <c r="W22" s="42">
        <f t="shared" si="7"/>
        <v>0</v>
      </c>
      <c r="X22" s="42">
        <f t="shared" si="8"/>
        <v>0</v>
      </c>
    </row>
    <row r="23" spans="1:24" ht="30" outlineLevel="1" x14ac:dyDescent="0.25">
      <c r="A23" s="45">
        <v>5</v>
      </c>
      <c r="B23" s="49" t="s">
        <v>22</v>
      </c>
      <c r="C23" s="47"/>
      <c r="D23" s="47">
        <v>25.2</v>
      </c>
      <c r="E23" s="47"/>
      <c r="F23" s="47"/>
      <c r="G23" s="47"/>
      <c r="H23" s="47"/>
      <c r="I23" s="68"/>
      <c r="J23" s="47"/>
      <c r="K23" s="47">
        <v>0.56000000000000005</v>
      </c>
      <c r="L23" s="47"/>
      <c r="M23" s="47">
        <v>0.21</v>
      </c>
      <c r="N23" s="47">
        <v>1.22</v>
      </c>
      <c r="O23" s="47">
        <v>0.46</v>
      </c>
      <c r="P23" s="47"/>
      <c r="Q23" s="47"/>
      <c r="R23" s="44"/>
      <c r="S23" s="44"/>
      <c r="T23" s="44"/>
      <c r="U23" s="44"/>
      <c r="V23" s="77">
        <f t="shared" si="0"/>
        <v>2.4500000000000002</v>
      </c>
      <c r="W23" s="42">
        <f t="shared" si="7"/>
        <v>2.4500000000000002</v>
      </c>
      <c r="X23" s="42">
        <f t="shared" si="8"/>
        <v>97.222222222222243</v>
      </c>
    </row>
    <row r="24" spans="1:24" ht="16.5" outlineLevel="1" thickBot="1" x14ac:dyDescent="0.3">
      <c r="A24" s="50">
        <v>6</v>
      </c>
      <c r="B24" s="51" t="s">
        <v>23</v>
      </c>
      <c r="C24" s="52"/>
      <c r="D24" s="52">
        <v>0.65</v>
      </c>
      <c r="E24" s="52"/>
      <c r="F24" s="52"/>
      <c r="G24" s="52"/>
      <c r="H24" s="52"/>
      <c r="I24" s="69"/>
      <c r="J24" s="52"/>
      <c r="K24" s="52">
        <v>0.02</v>
      </c>
      <c r="L24" s="52"/>
      <c r="M24" s="52">
        <v>0.05</v>
      </c>
      <c r="N24" s="52"/>
      <c r="O24" s="52"/>
      <c r="P24" s="52"/>
      <c r="Q24" s="52"/>
      <c r="R24" s="53"/>
      <c r="S24" s="53"/>
      <c r="T24" s="53"/>
      <c r="U24" s="53"/>
      <c r="V24" s="78">
        <f t="shared" si="0"/>
        <v>7.0000000000000007E-2</v>
      </c>
      <c r="W24" s="42">
        <f t="shared" si="7"/>
        <v>7.0000000000000007E-2</v>
      </c>
      <c r="X24" s="42">
        <f>(V24+I24)/D24*1000</f>
        <v>107.69230769230769</v>
      </c>
    </row>
    <row r="25" spans="1:24" s="56" customFormat="1" ht="16.5" thickBot="1" x14ac:dyDescent="0.3">
      <c r="A25" s="115" t="s">
        <v>24</v>
      </c>
      <c r="B25" s="116"/>
      <c r="C25" s="80">
        <f>SUM(C19:C24)</f>
        <v>0</v>
      </c>
      <c r="D25" s="79">
        <f>SUM(D19:D24)</f>
        <v>2971.98</v>
      </c>
      <c r="E25" s="80">
        <f>SUM(E19:E24)</f>
        <v>0</v>
      </c>
      <c r="F25" s="79">
        <f>SUM(F19:F24)</f>
        <v>0</v>
      </c>
      <c r="G25" s="80">
        <f t="shared" ref="G25:J25" si="9">SUM(G19:G24)</f>
        <v>0</v>
      </c>
      <c r="H25" s="79">
        <f t="shared" si="9"/>
        <v>0</v>
      </c>
      <c r="I25" s="80">
        <f t="shared" si="9"/>
        <v>0</v>
      </c>
      <c r="J25" s="79">
        <f t="shared" si="9"/>
        <v>4.43</v>
      </c>
      <c r="K25" s="80">
        <f t="shared" ref="K25" si="10">SUM(K19:K24)</f>
        <v>68.820000000000007</v>
      </c>
      <c r="L25" s="79">
        <f t="shared" ref="L25" si="11">SUM(L19:L24)</f>
        <v>22.72</v>
      </c>
      <c r="M25" s="80">
        <f t="shared" ref="M25" si="12">SUM(M19:M24)</f>
        <v>48.779999999999994</v>
      </c>
      <c r="N25" s="79">
        <f t="shared" ref="N25" si="13">SUM(N19:N24)</f>
        <v>183.85999999999999</v>
      </c>
      <c r="O25" s="80">
        <f t="shared" ref="O25:P25" si="14">SUM(O19:O24)</f>
        <v>35.36</v>
      </c>
      <c r="P25" s="79">
        <f t="shared" si="14"/>
        <v>71.790000000000006</v>
      </c>
      <c r="Q25" s="80">
        <f t="shared" ref="Q25" si="15">SUM(Q19:Q24)</f>
        <v>0</v>
      </c>
      <c r="R25" s="79">
        <f t="shared" ref="R25" si="16">SUM(R19:R24)</f>
        <v>8.11</v>
      </c>
      <c r="S25" s="80">
        <f t="shared" ref="S25" si="17">SUM(S19:S24)</f>
        <v>15.42</v>
      </c>
      <c r="T25" s="79">
        <f t="shared" ref="T25" si="18">SUM(T19:T24)</f>
        <v>6.45</v>
      </c>
      <c r="U25" s="80">
        <f t="shared" ref="U25" si="19">SUM(U19:U24)</f>
        <v>0</v>
      </c>
      <c r="V25" s="80">
        <f>SUM(V19:V24)</f>
        <v>465.74</v>
      </c>
      <c r="W25" s="59">
        <f>SUM(W19:W24)</f>
        <v>465.74</v>
      </c>
      <c r="X25" s="59">
        <f>SUM(X19:X24)</f>
        <v>699.45738674438985</v>
      </c>
    </row>
    <row r="26" spans="1:24" s="84" customFormat="1" ht="16.5" thickBot="1" x14ac:dyDescent="0.3">
      <c r="A26" s="117" t="s">
        <v>37</v>
      </c>
      <c r="B26" s="118"/>
      <c r="C26" s="81">
        <f>C12+C18+C25</f>
        <v>0</v>
      </c>
      <c r="D26" s="81">
        <f t="shared" ref="D26:V26" si="20">D12+D18+D25</f>
        <v>3603.58</v>
      </c>
      <c r="E26" s="82">
        <f t="shared" si="20"/>
        <v>0</v>
      </c>
      <c r="F26" s="81">
        <f t="shared" si="20"/>
        <v>0</v>
      </c>
      <c r="G26" s="81">
        <f t="shared" si="20"/>
        <v>0</v>
      </c>
      <c r="H26" s="81">
        <f t="shared" si="20"/>
        <v>0</v>
      </c>
      <c r="I26" s="83">
        <f t="shared" si="20"/>
        <v>0</v>
      </c>
      <c r="J26" s="81">
        <f>J12+J18+J25</f>
        <v>4.43</v>
      </c>
      <c r="K26" s="83">
        <f t="shared" si="20"/>
        <v>81.050000000000011</v>
      </c>
      <c r="L26" s="81">
        <f t="shared" si="20"/>
        <v>26.799999999999997</v>
      </c>
      <c r="M26" s="83">
        <f t="shared" si="20"/>
        <v>61.019999999999996</v>
      </c>
      <c r="N26" s="81">
        <f>N12+N18+N25</f>
        <v>220.06</v>
      </c>
      <c r="O26" s="83">
        <f t="shared" si="20"/>
        <v>35.5</v>
      </c>
      <c r="P26" s="81">
        <f t="shared" si="20"/>
        <v>110.53</v>
      </c>
      <c r="Q26" s="81">
        <f t="shared" si="20"/>
        <v>0</v>
      </c>
      <c r="R26" s="83">
        <f t="shared" si="20"/>
        <v>16.88</v>
      </c>
      <c r="S26" s="81">
        <f t="shared" si="20"/>
        <v>18.352</v>
      </c>
      <c r="T26" s="83">
        <f t="shared" si="20"/>
        <v>8.9209999999999994</v>
      </c>
      <c r="U26" s="81">
        <f t="shared" si="20"/>
        <v>4.9909999999999997</v>
      </c>
      <c r="V26" s="81">
        <f t="shared" si="20"/>
        <v>588.53399999999999</v>
      </c>
      <c r="W26" s="81">
        <f>W25+W18+W12</f>
        <v>588.53399999999999</v>
      </c>
      <c r="X26" s="85">
        <f>(W26+W18+W12)/D26*1000</f>
        <v>197.39481293602472</v>
      </c>
    </row>
    <row r="27" spans="1:24" x14ac:dyDescent="0.25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9"/>
      <c r="S27" s="9"/>
      <c r="T27" s="9"/>
      <c r="U27" s="9"/>
      <c r="V27" s="9"/>
      <c r="W27" s="9"/>
      <c r="X27" s="8"/>
    </row>
    <row r="28" spans="1:24" x14ac:dyDescent="0.25">
      <c r="A28" s="1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/>
      <c r="S28" s="5"/>
      <c r="T28" s="5"/>
      <c r="U28" s="5"/>
      <c r="V28" s="5"/>
      <c r="W28" s="5"/>
      <c r="X28" s="4"/>
    </row>
    <row r="29" spans="1:24" x14ac:dyDescent="0.25">
      <c r="W29">
        <f>(W25+W18+W12)/D26*1000</f>
        <v>163.31925474111856</v>
      </c>
    </row>
    <row r="30" spans="1:24" x14ac:dyDescent="0.25">
      <c r="W30">
        <f>W26/D26*1000</f>
        <v>163.31925474111856</v>
      </c>
    </row>
    <row r="31" spans="1:24" ht="15.75" thickBot="1" x14ac:dyDescent="0.3"/>
    <row r="32" spans="1:24" ht="15.75" thickBot="1" x14ac:dyDescent="0.3">
      <c r="A32" s="108" t="s">
        <v>0</v>
      </c>
      <c r="B32" s="108" t="s">
        <v>1</v>
      </c>
      <c r="C32" s="108" t="s">
        <v>3</v>
      </c>
      <c r="D32" s="108" t="s">
        <v>2</v>
      </c>
      <c r="E32" s="119" t="s">
        <v>8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1" t="s">
        <v>5</v>
      </c>
      <c r="X32" s="108" t="s">
        <v>38</v>
      </c>
    </row>
    <row r="33" spans="1:24" ht="15" customHeight="1" thickBot="1" x14ac:dyDescent="0.3">
      <c r="A33" s="109"/>
      <c r="B33" s="109"/>
      <c r="C33" s="109"/>
      <c r="D33" s="109"/>
      <c r="E33" s="119" t="s">
        <v>6</v>
      </c>
      <c r="F33" s="120"/>
      <c r="G33" s="120"/>
      <c r="H33" s="120"/>
      <c r="I33" s="124"/>
      <c r="J33" s="119" t="s">
        <v>7</v>
      </c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2"/>
      <c r="X33" s="109"/>
    </row>
    <row r="34" spans="1:24" ht="15.75" thickBot="1" x14ac:dyDescent="0.3">
      <c r="A34" s="110"/>
      <c r="B34" s="110"/>
      <c r="C34" s="110"/>
      <c r="D34" s="110"/>
      <c r="E34" s="11" t="s">
        <v>25</v>
      </c>
      <c r="F34" s="10" t="s">
        <v>26</v>
      </c>
      <c r="G34" s="11" t="s">
        <v>27</v>
      </c>
      <c r="H34" s="10" t="s">
        <v>28</v>
      </c>
      <c r="I34" s="11" t="s">
        <v>4</v>
      </c>
      <c r="J34" s="10" t="s">
        <v>25</v>
      </c>
      <c r="K34" s="11" t="s">
        <v>26</v>
      </c>
      <c r="L34" s="10" t="s">
        <v>27</v>
      </c>
      <c r="M34" s="11" t="s">
        <v>28</v>
      </c>
      <c r="N34" s="10" t="s">
        <v>29</v>
      </c>
      <c r="O34" s="11" t="s">
        <v>30</v>
      </c>
      <c r="P34" s="10" t="s">
        <v>31</v>
      </c>
      <c r="Q34" s="11" t="s">
        <v>32</v>
      </c>
      <c r="R34" s="10" t="s">
        <v>33</v>
      </c>
      <c r="S34" s="11" t="s">
        <v>34</v>
      </c>
      <c r="T34" s="11" t="s">
        <v>35</v>
      </c>
      <c r="U34" s="11" t="s">
        <v>36</v>
      </c>
      <c r="V34" s="13" t="s">
        <v>4</v>
      </c>
      <c r="W34" s="123"/>
      <c r="X34" s="110"/>
    </row>
    <row r="35" spans="1:24" ht="15.75" thickBot="1" x14ac:dyDescent="0.3">
      <c r="A35" s="11">
        <v>1</v>
      </c>
      <c r="B35" s="11">
        <v>2</v>
      </c>
      <c r="C35" s="11">
        <v>3</v>
      </c>
      <c r="D35" s="11">
        <v>4</v>
      </c>
      <c r="E35" s="14">
        <v>5</v>
      </c>
      <c r="F35" s="11">
        <v>6</v>
      </c>
      <c r="G35" s="13">
        <v>7</v>
      </c>
      <c r="H35" s="12">
        <v>8</v>
      </c>
      <c r="I35" s="11">
        <v>9</v>
      </c>
      <c r="J35" s="12">
        <v>10</v>
      </c>
      <c r="K35" s="11">
        <v>11</v>
      </c>
      <c r="L35" s="12">
        <v>12</v>
      </c>
      <c r="M35" s="11">
        <v>13</v>
      </c>
      <c r="N35" s="12">
        <v>14</v>
      </c>
      <c r="O35" s="11">
        <v>15</v>
      </c>
      <c r="P35" s="12">
        <v>16</v>
      </c>
      <c r="Q35" s="11">
        <v>17</v>
      </c>
      <c r="R35" s="12">
        <v>18</v>
      </c>
      <c r="S35" s="11">
        <v>19</v>
      </c>
      <c r="T35" s="12">
        <v>20</v>
      </c>
      <c r="U35" s="11">
        <v>21</v>
      </c>
      <c r="V35" s="12">
        <v>22</v>
      </c>
      <c r="W35" s="11">
        <v>23</v>
      </c>
      <c r="X35" s="11">
        <v>24</v>
      </c>
    </row>
    <row r="36" spans="1:24" ht="15.75" outlineLevel="1" x14ac:dyDescent="0.25">
      <c r="A36" s="86">
        <v>1</v>
      </c>
      <c r="B36" s="87" t="s">
        <v>42</v>
      </c>
      <c r="C36" s="88"/>
      <c r="D36" s="88">
        <f>D7+D13+D19</f>
        <v>1312.28</v>
      </c>
      <c r="E36" s="88"/>
      <c r="F36" s="88"/>
      <c r="G36" s="88"/>
      <c r="H36" s="88"/>
      <c r="I36" s="89"/>
      <c r="J36" s="88">
        <f>J19+J13+J7</f>
        <v>4.43</v>
      </c>
      <c r="K36" s="88">
        <f t="shared" ref="K36:U36" si="21">K19+K13+K7</f>
        <v>49.059999999999995</v>
      </c>
      <c r="L36" s="88">
        <f t="shared" si="21"/>
        <v>0.24</v>
      </c>
      <c r="M36" s="88">
        <f t="shared" si="21"/>
        <v>32.840000000000003</v>
      </c>
      <c r="N36" s="88">
        <f t="shared" si="21"/>
        <v>1.1200000000000001</v>
      </c>
      <c r="O36" s="88">
        <f t="shared" si="21"/>
        <v>32.619999999999997</v>
      </c>
      <c r="P36" s="88">
        <f t="shared" si="21"/>
        <v>33.58</v>
      </c>
      <c r="Q36" s="88">
        <f t="shared" si="21"/>
        <v>0</v>
      </c>
      <c r="R36" s="88">
        <f t="shared" si="21"/>
        <v>8.68</v>
      </c>
      <c r="S36" s="88">
        <f t="shared" si="21"/>
        <v>0</v>
      </c>
      <c r="T36" s="88">
        <f t="shared" si="21"/>
        <v>0</v>
      </c>
      <c r="U36" s="88">
        <f t="shared" si="21"/>
        <v>0</v>
      </c>
      <c r="V36" s="90">
        <f>SUM(E36:U36)</f>
        <v>162.57</v>
      </c>
      <c r="W36" s="91">
        <f>I36+V36</f>
        <v>162.57</v>
      </c>
      <c r="X36" s="88">
        <f>(V36+I36)/D36*1000</f>
        <v>123.88362239765902</v>
      </c>
    </row>
    <row r="37" spans="1:24" ht="15.75" outlineLevel="1" x14ac:dyDescent="0.25">
      <c r="A37" s="92">
        <v>2</v>
      </c>
      <c r="B37" s="93" t="s">
        <v>41</v>
      </c>
      <c r="C37" s="94"/>
      <c r="D37" s="94">
        <f>D8+D14+D20</f>
        <v>171.79999999999998</v>
      </c>
      <c r="E37" s="94"/>
      <c r="F37" s="94"/>
      <c r="G37" s="94"/>
      <c r="H37" s="94"/>
      <c r="I37" s="95"/>
      <c r="J37" s="88">
        <f>J20+J14+J8</f>
        <v>0</v>
      </c>
      <c r="K37" s="88">
        <f t="shared" ref="K37:U37" si="22">K20+K14+K8</f>
        <v>1.95</v>
      </c>
      <c r="L37" s="88">
        <f t="shared" si="22"/>
        <v>0</v>
      </c>
      <c r="M37" s="88">
        <f t="shared" si="22"/>
        <v>10.59</v>
      </c>
      <c r="N37" s="88">
        <f t="shared" si="22"/>
        <v>0.79999999999999993</v>
      </c>
      <c r="O37" s="88">
        <f t="shared" si="22"/>
        <v>2.02</v>
      </c>
      <c r="P37" s="88">
        <f t="shared" si="22"/>
        <v>0</v>
      </c>
      <c r="Q37" s="88">
        <f t="shared" si="22"/>
        <v>0</v>
      </c>
      <c r="R37" s="88">
        <f t="shared" si="22"/>
        <v>8.1999999999999993</v>
      </c>
      <c r="S37" s="88">
        <f t="shared" si="22"/>
        <v>0</v>
      </c>
      <c r="T37" s="88">
        <f t="shared" si="22"/>
        <v>8.9210000000000012</v>
      </c>
      <c r="U37" s="88">
        <f t="shared" si="22"/>
        <v>4.9909999999999997</v>
      </c>
      <c r="V37" s="96">
        <f t="shared" ref="V37:V39" si="23">SUM(E37:U37)</f>
        <v>37.472000000000001</v>
      </c>
      <c r="W37" s="91">
        <f t="shared" ref="W37:W39" si="24">I37+V37</f>
        <v>37.472000000000001</v>
      </c>
      <c r="X37" s="88">
        <f t="shared" ref="X37:X39" si="25">(V37+I37)/D37*1000</f>
        <v>218.11408614668221</v>
      </c>
    </row>
    <row r="38" spans="1:24" ht="15.75" outlineLevel="1" x14ac:dyDescent="0.25">
      <c r="A38" s="92">
        <v>3</v>
      </c>
      <c r="B38" s="93" t="s">
        <v>43</v>
      </c>
      <c r="C38" s="94"/>
      <c r="D38" s="94">
        <f>D9+D15+D21</f>
        <v>1988</v>
      </c>
      <c r="E38" s="94"/>
      <c r="F38" s="94"/>
      <c r="G38" s="94"/>
      <c r="H38" s="94"/>
      <c r="I38" s="95"/>
      <c r="J38" s="88">
        <f>J21+J15+J9</f>
        <v>0</v>
      </c>
      <c r="K38" s="88">
        <f t="shared" ref="K38:U38" si="26">K21+K15+K9</f>
        <v>29.3</v>
      </c>
      <c r="L38" s="88">
        <f t="shared" si="26"/>
        <v>26.56</v>
      </c>
      <c r="M38" s="88">
        <f t="shared" si="26"/>
        <v>16.93</v>
      </c>
      <c r="N38" s="88">
        <f t="shared" si="26"/>
        <v>216.73999999999998</v>
      </c>
      <c r="O38" s="88">
        <f>O21+O15+O9</f>
        <v>0.28000000000000003</v>
      </c>
      <c r="P38" s="88">
        <f t="shared" si="26"/>
        <v>76.950000000000017</v>
      </c>
      <c r="Q38" s="88">
        <f t="shared" si="26"/>
        <v>0</v>
      </c>
      <c r="R38" s="88">
        <f t="shared" si="26"/>
        <v>0</v>
      </c>
      <c r="S38" s="88">
        <f t="shared" si="26"/>
        <v>18.352</v>
      </c>
      <c r="T38" s="88">
        <f t="shared" si="26"/>
        <v>0</v>
      </c>
      <c r="U38" s="88">
        <f t="shared" si="26"/>
        <v>0</v>
      </c>
      <c r="V38" s="96">
        <f t="shared" si="23"/>
        <v>385.11199999999997</v>
      </c>
      <c r="W38" s="91">
        <f t="shared" si="24"/>
        <v>385.11199999999997</v>
      </c>
      <c r="X38" s="88">
        <f t="shared" si="25"/>
        <v>193.71830985915491</v>
      </c>
    </row>
    <row r="39" spans="1:24" ht="15.75" outlineLevel="1" x14ac:dyDescent="0.25">
      <c r="A39" s="92">
        <v>4</v>
      </c>
      <c r="B39" s="93" t="s">
        <v>11</v>
      </c>
      <c r="C39" s="94"/>
      <c r="D39" s="94">
        <f>D10+D16+D22</f>
        <v>90.050000000000011</v>
      </c>
      <c r="E39" s="94"/>
      <c r="F39" s="94"/>
      <c r="G39" s="94"/>
      <c r="H39" s="94"/>
      <c r="I39" s="95"/>
      <c r="J39" s="88">
        <f>J22+J16+J10</f>
        <v>0</v>
      </c>
      <c r="K39" s="88">
        <f t="shared" ref="K39:U39" si="27">K22+K16+K10</f>
        <v>0</v>
      </c>
      <c r="L39" s="88">
        <f t="shared" si="27"/>
        <v>0</v>
      </c>
      <c r="M39" s="88">
        <f t="shared" si="27"/>
        <v>0</v>
      </c>
      <c r="N39" s="88">
        <f t="shared" si="27"/>
        <v>0</v>
      </c>
      <c r="O39" s="88">
        <f>O22+O16+O10</f>
        <v>0</v>
      </c>
      <c r="P39" s="88">
        <f t="shared" si="27"/>
        <v>0</v>
      </c>
      <c r="Q39" s="88">
        <f t="shared" si="27"/>
        <v>0</v>
      </c>
      <c r="R39" s="88">
        <f t="shared" si="27"/>
        <v>0</v>
      </c>
      <c r="S39" s="88">
        <f t="shared" si="27"/>
        <v>0</v>
      </c>
      <c r="T39" s="88">
        <f t="shared" si="27"/>
        <v>0</v>
      </c>
      <c r="U39" s="88">
        <f t="shared" si="27"/>
        <v>0</v>
      </c>
      <c r="V39" s="96">
        <f t="shared" si="23"/>
        <v>0</v>
      </c>
      <c r="W39" s="91">
        <f t="shared" si="24"/>
        <v>0</v>
      </c>
      <c r="X39" s="88">
        <f t="shared" si="25"/>
        <v>0</v>
      </c>
    </row>
    <row r="40" spans="1:24" ht="16.5" outlineLevel="1" thickBot="1" x14ac:dyDescent="0.3">
      <c r="A40" s="97"/>
      <c r="B40" s="98"/>
      <c r="C40" s="99"/>
      <c r="D40" s="99"/>
      <c r="E40" s="99"/>
      <c r="F40" s="99"/>
      <c r="G40" s="99"/>
      <c r="H40" s="99"/>
      <c r="I40" s="100"/>
      <c r="J40" s="99"/>
      <c r="K40" s="99"/>
      <c r="L40" s="99"/>
      <c r="M40" s="99"/>
      <c r="N40" s="99"/>
      <c r="O40" s="99"/>
      <c r="P40" s="99"/>
      <c r="Q40" s="99"/>
      <c r="R40" s="101"/>
      <c r="S40" s="101"/>
      <c r="T40" s="101"/>
      <c r="U40" s="101"/>
      <c r="V40" s="102"/>
      <c r="W40" s="91"/>
      <c r="X40" s="88"/>
    </row>
    <row r="41" spans="1:24" s="56" customFormat="1" ht="16.5" thickBot="1" x14ac:dyDescent="0.3">
      <c r="A41" s="125" t="s">
        <v>39</v>
      </c>
      <c r="B41" s="126"/>
      <c r="C41" s="103">
        <f>SUM(C36:C40)</f>
        <v>0</v>
      </c>
      <c r="D41" s="104">
        <f>SUM(D36:D40)</f>
        <v>3562.13</v>
      </c>
      <c r="E41" s="103">
        <f t="shared" ref="E41:U41" si="28">SUM(E36:E40)</f>
        <v>0</v>
      </c>
      <c r="F41" s="104">
        <f t="shared" si="28"/>
        <v>0</v>
      </c>
      <c r="G41" s="103">
        <f t="shared" si="28"/>
        <v>0</v>
      </c>
      <c r="H41" s="104">
        <f t="shared" si="28"/>
        <v>0</v>
      </c>
      <c r="I41" s="105">
        <f t="shared" si="28"/>
        <v>0</v>
      </c>
      <c r="J41" s="104">
        <f t="shared" si="28"/>
        <v>4.43</v>
      </c>
      <c r="K41" s="103">
        <f t="shared" si="28"/>
        <v>80.31</v>
      </c>
      <c r="L41" s="104">
        <f t="shared" si="28"/>
        <v>26.799999999999997</v>
      </c>
      <c r="M41" s="103">
        <f t="shared" si="28"/>
        <v>60.360000000000007</v>
      </c>
      <c r="N41" s="104">
        <f t="shared" si="28"/>
        <v>218.65999999999997</v>
      </c>
      <c r="O41" s="103">
        <f>SUM(O36:O40)</f>
        <v>34.92</v>
      </c>
      <c r="P41" s="104">
        <f t="shared" si="28"/>
        <v>110.53000000000002</v>
      </c>
      <c r="Q41" s="103">
        <f t="shared" si="28"/>
        <v>0</v>
      </c>
      <c r="R41" s="103">
        <f t="shared" si="28"/>
        <v>16.88</v>
      </c>
      <c r="S41" s="104">
        <f t="shared" si="28"/>
        <v>18.352</v>
      </c>
      <c r="T41" s="103">
        <f t="shared" si="28"/>
        <v>8.9210000000000012</v>
      </c>
      <c r="U41" s="104">
        <f t="shared" si="28"/>
        <v>4.9909999999999997</v>
      </c>
      <c r="V41" s="105">
        <f>SUM(V36:V40)</f>
        <v>585.154</v>
      </c>
      <c r="W41" s="103">
        <f>SUM(W36:W40)</f>
        <v>585.154</v>
      </c>
      <c r="X41" s="106">
        <f>(W36+W37+W38+W39)/D41*1000</f>
        <v>164.27081549522336</v>
      </c>
    </row>
    <row r="43" spans="1:24" x14ac:dyDescent="0.25">
      <c r="W43" s="107">
        <f>SUM(W36:W39)/D41*1000</f>
        <v>164.27081549522336</v>
      </c>
    </row>
  </sheetData>
  <mergeCells count="23">
    <mergeCell ref="W32:W34"/>
    <mergeCell ref="X32:X34"/>
    <mergeCell ref="E33:I33"/>
    <mergeCell ref="J33:V33"/>
    <mergeCell ref="A41:B41"/>
    <mergeCell ref="A32:A34"/>
    <mergeCell ref="B32:B34"/>
    <mergeCell ref="C32:C34"/>
    <mergeCell ref="D32:D34"/>
    <mergeCell ref="E32:V32"/>
    <mergeCell ref="X3:X5"/>
    <mergeCell ref="A12:B12"/>
    <mergeCell ref="A18:B18"/>
    <mergeCell ref="A25:B25"/>
    <mergeCell ref="A26:B26"/>
    <mergeCell ref="E3:V3"/>
    <mergeCell ref="D3:D5"/>
    <mergeCell ref="C3:C5"/>
    <mergeCell ref="B3:B5"/>
    <mergeCell ref="A3:A5"/>
    <mergeCell ref="W3:W5"/>
    <mergeCell ref="E4:I4"/>
    <mergeCell ref="J4:V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2012-01-10T08:34:20Z</dcterms:modified>
</cp:coreProperties>
</file>