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60" windowWidth="7500" windowHeight="4245"/>
  </bookViews>
  <sheets>
    <sheet name="Мои данные" sheetId="1" r:id="rId1"/>
  </sheets>
  <definedNames>
    <definedName name="_xlnm.Print_Titles" localSheetId="0">'Мои данные'!$22:$22</definedName>
    <definedName name="_xlnm.Print_Area" localSheetId="0">'Мои данные'!$A$1:$O$51</definedName>
  </definedNames>
  <calcPr calcId="145621" fullCalcOnLoad="1"/>
</workbook>
</file>

<file path=xl/calcChain.xml><?xml version="1.0" encoding="utf-8"?>
<calcChain xmlns="http://schemas.openxmlformats.org/spreadsheetml/2006/main">
  <c r="L25" i="1" l="1"/>
  <c r="O25" i="1"/>
  <c r="L26" i="1"/>
  <c r="O26" i="1"/>
  <c r="L27" i="1"/>
  <c r="O27" i="1"/>
  <c r="L28" i="1"/>
  <c r="O28" i="1"/>
  <c r="L29" i="1"/>
  <c r="O29" i="1"/>
  <c r="L30" i="1"/>
  <c r="O30" i="1"/>
  <c r="L31" i="1"/>
  <c r="O31" i="1"/>
  <c r="L32" i="1"/>
  <c r="O32" i="1"/>
  <c r="L34" i="1"/>
  <c r="O34" i="1"/>
  <c r="L35" i="1"/>
  <c r="O35" i="1"/>
  <c r="L36" i="1"/>
  <c r="O36" i="1"/>
  <c r="L37" i="1"/>
  <c r="O37" i="1"/>
  <c r="L38" i="1"/>
  <c r="O38" i="1"/>
  <c r="L39" i="1"/>
  <c r="O39" i="1"/>
  <c r="L40" i="1"/>
  <c r="O40" i="1"/>
  <c r="L41" i="1"/>
  <c r="O41" i="1"/>
  <c r="L42" i="1"/>
  <c r="O42" i="1"/>
  <c r="L44" i="1"/>
  <c r="O44" i="1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G_Alex</author>
    <author>Andrey</author>
    <author>Волченков Сергей</author>
    <author>user02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N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N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7" authorId="2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2" authorId="2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сметы&gt;,&lt;Наименование объекта&gt;</t>
        </r>
      </text>
    </comment>
    <comment ref="D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D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A22" authorId="2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2" authorId="2">
      <text>
        <r>
          <rPr>
            <sz val="10"/>
            <color indexed="81"/>
            <rFont val="Tahoma"/>
            <family val="2"/>
          </rPr>
          <t xml:space="preserve"> &lt;Обоснование (код) позиции</t>
        </r>
        <r>
          <rPr>
            <b/>
            <sz val="10"/>
            <color indexed="81"/>
            <rFont val="Tahoma"/>
            <family val="2"/>
            <charset val="204"/>
          </rPr>
          <t xml:space="preserve">&gt;
</t>
        </r>
        <r>
          <rPr>
            <b/>
            <sz val="10"/>
            <color indexed="81"/>
            <rFont val="Tahoma"/>
            <family val="2"/>
            <charset val="204"/>
          </rPr>
          <t>&lt;Примечание&gt;</t>
        </r>
      </text>
    </comment>
    <comment ref="C22" authorId="2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______________
&lt;Обоснование коэффициентов&gt;
______________
&lt;Формула расчета стоимости единицы&gt;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</t>
        </r>
      </text>
    </comment>
    <comment ref="D22" authorId="2">
      <text>
        <r>
          <rPr>
            <sz val="10"/>
            <color indexed="81"/>
            <rFont val="Tahoma"/>
            <family val="2"/>
          </rPr>
          <t xml:space="preserve">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2" authorId="2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2" authorId="2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_____
&lt;ОЗП по позиции на единицу в базисных ценах с учетом всех к-тов&gt;</t>
        </r>
      </text>
    </comment>
    <comment ref="G22" authorId="2">
      <text>
        <r>
          <rPr>
            <sz val="10"/>
            <color indexed="81"/>
            <rFont val="Tahoma"/>
            <family val="2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 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H2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I22" authorId="2">
      <text>
        <r>
          <rPr>
            <sz val="10"/>
            <color indexed="81"/>
            <rFont val="Tahoma"/>
            <family val="2"/>
          </rPr>
          <t xml:space="preserve"> &lt;ИТОГО ПЗ по позиции для БИМ&gt;
_____
&lt;ИТОГО ОЗП по позиции для БИМ&gt;</t>
        </r>
      </text>
    </comment>
    <comment ref="J22" authorId="2">
      <text>
        <r>
          <rPr>
            <sz val="10"/>
            <color indexed="81"/>
            <rFont val="Tahoma"/>
            <family val="2"/>
          </rPr>
          <t xml:space="preserve"> &lt;ИТОГО ЭММ по позиции для БИМ&gt;
_____
&lt;ИТОГО ЗПМ по позиции для БИМ&gt;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2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</t>
        </r>
      </text>
    </comment>
    <comment ref="L22" authorId="2">
      <text>
        <r>
          <rPr>
            <sz val="10"/>
            <color indexed="81"/>
            <rFont val="Tahoma"/>
            <family val="2"/>
          </rPr>
          <t xml:space="preserve"> =&lt;ИТОГО ОЗП по позиции для БИМ&gt;+&lt;ИТОГО ЗПМ по позиции для БИМ&gt;</t>
        </r>
      </text>
    </comment>
    <comment ref="M22" authorId="2">
      <text>
        <r>
          <rPr>
            <sz val="8"/>
            <color indexed="81"/>
            <rFont val="Tahoma"/>
            <family val="2"/>
          </rPr>
          <t xml:space="preserve"> &lt;Строка задания НР для БИМ&gt;
____
&lt;Строка задания СП для БИМ&gt;</t>
        </r>
      </text>
    </comment>
    <comment ref="N22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 &lt;Сумма НР по позиции для БИМ&gt;
_____
&lt;Сумма СП по позиции для БИМ&gt;</t>
        </r>
      </text>
    </comment>
    <comment ref="O22" authorId="2">
      <text>
        <r>
          <rPr>
            <sz val="8"/>
            <color indexed="81"/>
            <rFont val="Tahoma"/>
            <family val="2"/>
          </rPr>
          <t xml:space="preserve"> =(&lt;ИТОГО ПЗ по позиции для БИМ&gt;+&lt;Сумма НР по позиции для БИМ&gt;+&lt;Сумма СП по позиции для БИМ&gt;)*&lt;Индекс к СМР&gt;</t>
        </r>
      </text>
    </comment>
    <comment ref="A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O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</commentList>
</comments>
</file>

<file path=xl/sharedStrings.xml><?xml version="1.0" encoding="utf-8"?>
<sst xmlns="http://schemas.openxmlformats.org/spreadsheetml/2006/main" count="120" uniqueCount="78">
  <si>
    <t>ЛОКАЛЬНЫЙ  СМЕТНЫЙ  РАСЧЕТ</t>
  </si>
  <si>
    <t>(наименование работ и затрат, наименование объекта)</t>
  </si>
  <si>
    <t>№ пп</t>
  </si>
  <si>
    <t>Обоснование</t>
  </si>
  <si>
    <t>Наименование</t>
  </si>
  <si>
    <t>ФОТ</t>
  </si>
  <si>
    <t>Всего</t>
  </si>
  <si>
    <t xml:space="preserve">Основание:  </t>
  </si>
  <si>
    <t>(наименование стройки)</t>
  </si>
  <si>
    <t>в т.ч. оплата труда</t>
  </si>
  <si>
    <t>оплата труда</t>
  </si>
  <si>
    <t>Экспл. маш.</t>
  </si>
  <si>
    <t>Стоимость единицы в базисных ценах</t>
  </si>
  <si>
    <t>Общая стоимость в базисных ценах</t>
  </si>
  <si>
    <t>Стоимость СМР в текущих ценах</t>
  </si>
  <si>
    <t>Сметная стоимость</t>
  </si>
  <si>
    <t>Материалы</t>
  </si>
  <si>
    <t xml:space="preserve">УТВЕРЖДАЮ </t>
  </si>
  <si>
    <t>СОГЛАСОВАНО</t>
  </si>
  <si>
    <t>Нормативные показатели (2001 г.)
в % от ФОТ Ннр/Нсп</t>
  </si>
  <si>
    <t>Сумма накладных расходов и сметной прибыли</t>
  </si>
  <si>
    <t>Количество</t>
  </si>
  <si>
    <t>Единица измерения</t>
  </si>
  <si>
    <t>"___" __________ 2015 г.</t>
  </si>
  <si>
    <t>Составлен в базисных и текущих ценах по состоянию на                          2015 г.</t>
  </si>
  <si>
    <t xml:space="preserve">  </t>
  </si>
  <si>
    <t>_________________ //</t>
  </si>
  <si>
    <t>151649 руб.</t>
  </si>
  <si>
    <t>Раздел 1. Ремонт оборудования</t>
  </si>
  <si>
    <t>Оборудование</t>
  </si>
  <si>
    <t>БЦ3-020101-0802</t>
  </si>
  <si>
    <t>Снятие кранов водяных, паровых и газовых, ДУ-200мм (Пожарное запорное устройство с эл. приводом)</t>
  </si>
  <si>
    <t>шт.</t>
  </si>
  <si>
    <t>НР 0% от ФОТ
____
СП 0% от ФОТ</t>
  </si>
  <si>
    <t>БЦ3-020101-0801</t>
  </si>
  <si>
    <t>Ремонт кранов водяных, паровых и газовых, ДУ-200мм(Пожарное запорное устройство  с эл. приводом))</t>
  </si>
  <si>
    <t>БЦ3-020101-0803</t>
  </si>
  <si>
    <t>Установка кранов водяных, паровых и газовых, ДУ-200мм(Пожарное запорное устройство  с эл. приводом)</t>
  </si>
  <si>
    <t>БЦ8-090404-0401</t>
  </si>
  <si>
    <t>Замена механизма исполнительного электрического (Замена эл.привода к пожарному запорному устройству)</t>
  </si>
  <si>
    <t>БЦ8-090404-0301
Прим</t>
  </si>
  <si>
    <t>Замена механизма исполнительного гидравлического (Замена редуктора к пожарному запорному устройству)</t>
  </si>
  <si>
    <t>БЦ3-020101-0302
Прим</t>
  </si>
  <si>
    <t>Снятие кранов водяных, паровых и газовых, ДУ-15,20мм (Ороситель дренчерный )</t>
  </si>
  <si>
    <t>БЦ3-020101-0301
Прим</t>
  </si>
  <si>
    <t>Ремонт кранов водяных, паровых и газовых, ДУ-15,20мм  (Ороситель дренчерный )</t>
  </si>
  <si>
    <t>БЦ3-020101-0303
Прим</t>
  </si>
  <si>
    <t>Установка кранов водяных, паровых и газовых, ДУ-15,20мм (Ороситель дренчерный )</t>
  </si>
  <si>
    <t>Запорная арматура</t>
  </si>
  <si>
    <t>БЦ3-020101-0302</t>
  </si>
  <si>
    <t>Снятие кранов водяных, паровых и газовых, ДУ-15,20мм</t>
  </si>
  <si>
    <t>БЦ3-020101-0301</t>
  </si>
  <si>
    <t>Ремонт кранов водяных, паровых и газовых, ДУ-15,20мм</t>
  </si>
  <si>
    <t>БЦ3-020101-0303</t>
  </si>
  <si>
    <t>Установка кранов водяных, паровых и газовых, ДУ-15,20мм</t>
  </si>
  <si>
    <t>БЦ3-020101-0402</t>
  </si>
  <si>
    <t>Снятие кранов водяных, паровых и газовых, ДУ-25,32мм</t>
  </si>
  <si>
    <t>БЦ3-020101-0401</t>
  </si>
  <si>
    <t>Ремонт кранов водяных, паровых и газовых, ДУ-25,32мм</t>
  </si>
  <si>
    <t>БЦ3-020101-0403</t>
  </si>
  <si>
    <t>Установка кранов водяных, паровых и газовых, ДУ-25,32мм</t>
  </si>
  <si>
    <t>БЦ3-010101-0303</t>
  </si>
  <si>
    <t>Снятие вентилей на давление до 6,4МПа (муфтовые и фланцевые) ДУ-15,20мм</t>
  </si>
  <si>
    <t>БЦ3-010101-0302</t>
  </si>
  <si>
    <t>Ремонт вентилей на давление до 6,4МПа (муфтовые и фланцевые) ДУ-15,20 мм: 2 группы сложности</t>
  </si>
  <si>
    <t>БЦ3-010101-0304</t>
  </si>
  <si>
    <t>Установка вентилей на давление до 6,4МПа (муфтовые и фланцевые) ДУ-15,20мм</t>
  </si>
  <si>
    <t>Контрольно-измерительные приборы</t>
  </si>
  <si>
    <t>БЦ8-090404-1901</t>
  </si>
  <si>
    <t>Замена манометра показывающего</t>
  </si>
  <si>
    <t>Итого прямые затраты по смете в ценах 2001г.</t>
  </si>
  <si>
    <t>Итоги по смете:</t>
  </si>
  <si>
    <t xml:space="preserve">  Ремонт энергооборудования</t>
  </si>
  <si>
    <t xml:space="preserve">  Итого</t>
  </si>
  <si>
    <t xml:space="preserve">    В том числе:</t>
  </si>
  <si>
    <t xml:space="preserve">  ВСЕГО по смете</t>
  </si>
  <si>
    <t xml:space="preserve">на Восстановление работоспособности системы автоматической системы пожаротушения  </t>
  </si>
  <si>
    <t xml:space="preserve">Программа восстановления работоспособности системы автоматической системы пожаротушения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</si>
</sst>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10"/>
      <color indexed="81"/>
      <name val="Tahom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2" fillId="0" borderId="0"/>
    <xf numFmtId="0" fontId="2" fillId="0" borderId="0"/>
    <xf numFmtId="2" fontId="11" fillId="0" borderId="0">
      <alignment horizontal="right" vertical="top"/>
    </xf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/>
  </cellStyleXfs>
  <cellXfs count="75">
    <xf numFmtId="0" fontId="0" fillId="0" borderId="0" xfId="0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2" xfId="13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0" fontId="8" fillId="0" borderId="3" xfId="13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49" fontId="8" fillId="0" borderId="0" xfId="0" applyNumberFormat="1" applyFont="1" applyAlignment="1">
      <alignment horizontal="left" vertical="top" wrapText="1"/>
    </xf>
    <xf numFmtId="0" fontId="8" fillId="0" borderId="0" xfId="11" applyFont="1" applyBorder="1">
      <alignment horizontal="center"/>
    </xf>
    <xf numFmtId="0" fontId="8" fillId="0" borderId="0" xfId="5" applyFont="1">
      <alignment horizontal="right" vertical="top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/>
    <xf numFmtId="49" fontId="11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horizontal="left"/>
    </xf>
    <xf numFmtId="0" fontId="11" fillId="0" borderId="0" xfId="18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0" fontId="11" fillId="0" borderId="0" xfId="5" applyFont="1" applyAlignment="1">
      <alignment horizontal="right" vertical="top"/>
    </xf>
    <xf numFmtId="0" fontId="11" fillId="0" borderId="0" xfId="18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18" applyBorder="1" applyAlignment="1">
      <alignment horizontal="left"/>
    </xf>
    <xf numFmtId="0" fontId="11" fillId="0" borderId="4" xfId="18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11" fillId="0" borderId="0" xfId="9" applyFont="1">
      <alignment horizontal="right" vertical="top"/>
    </xf>
    <xf numFmtId="0" fontId="11" fillId="0" borderId="0" xfId="0" applyFont="1" applyAlignment="1">
      <alignment horizontal="left"/>
    </xf>
    <xf numFmtId="0" fontId="8" fillId="0" borderId="6" xfId="0" applyFont="1" applyBorder="1"/>
    <xf numFmtId="0" fontId="8" fillId="0" borderId="3" xfId="0" applyFont="1" applyBorder="1"/>
    <xf numFmtId="0" fontId="8" fillId="0" borderId="2" xfId="13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13" applyFont="1" applyBorder="1" applyAlignment="1">
      <alignment horizontal="center" vertical="center" wrapText="1"/>
    </xf>
    <xf numFmtId="0" fontId="8" fillId="0" borderId="5" xfId="13" applyFont="1" applyBorder="1" applyAlignment="1">
      <alignment horizontal="center" vertical="center" wrapText="1"/>
    </xf>
    <xf numFmtId="0" fontId="8" fillId="0" borderId="6" xfId="13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8" fillId="0" borderId="5" xfId="11" applyNumberFormat="1" applyFont="1" applyBorder="1" applyAlignment="1">
      <alignment horizontal="center" wrapText="1"/>
    </xf>
    <xf numFmtId="0" fontId="8" fillId="0" borderId="5" xfId="11" applyNumberFormat="1" applyFont="1" applyBorder="1" applyAlignment="1">
      <alignment horizontal="center" vertical="center" wrapText="1"/>
    </xf>
    <xf numFmtId="0" fontId="8" fillId="0" borderId="5" xfId="11" applyFont="1" applyBorder="1">
      <alignment horizontal="center"/>
    </xf>
    <xf numFmtId="0" fontId="10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right" vertical="top" wrapText="1"/>
    </xf>
    <xf numFmtId="0" fontId="8" fillId="0" borderId="5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0" fontId="8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5" applyFont="1" applyBorder="1">
      <alignment horizontal="right" vertical="top" wrapText="1"/>
    </xf>
    <xf numFmtId="0" fontId="17" fillId="0" borderId="1" xfId="5" applyFont="1" applyBorder="1" applyAlignment="1">
      <alignment horizontal="left" vertical="top" wrapText="1"/>
    </xf>
    <xf numFmtId="0" fontId="17" fillId="0" borderId="1" xfId="5" applyFont="1" applyBorder="1">
      <alignment horizontal="right" vertical="top" wrapText="1"/>
    </xf>
  </cellXfs>
  <cellStyles count="21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ТекЦ" xfId="7"/>
    <cellStyle name="ИтогоБазЦ" xfId="8"/>
    <cellStyle name="ИтогоБИМ" xfId="9"/>
    <cellStyle name="ИтогоТекЦ" xfId="10"/>
    <cellStyle name="ЛокСмета" xfId="11"/>
    <cellStyle name="ЛокСмМТСН" xfId="12"/>
    <cellStyle name="Обычный" xfId="0" builtinId="0"/>
    <cellStyle name="Обычный_Мои данные" xfId="13"/>
    <cellStyle name="Параметр" xfId="14"/>
    <cellStyle name="ПеременныеСметы" xfId="15"/>
    <cellStyle name="РесСмета" xfId="16"/>
    <cellStyle name="СводкаСтоимРаб" xfId="17"/>
    <cellStyle name="Титул" xfId="18"/>
    <cellStyle name="Хвост" xfId="19"/>
    <cellStyle name="Экспертиза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T51"/>
  <sheetViews>
    <sheetView showGridLines="0" tabSelected="1" topLeftCell="A40" zoomScale="90" zoomScaleNormal="90" zoomScaleSheetLayoutView="100" workbookViewId="0">
      <selection activeCell="E63" sqref="E63"/>
    </sheetView>
  </sheetViews>
  <sheetFormatPr defaultRowHeight="12" x14ac:dyDescent="0.2"/>
  <cols>
    <col min="1" max="1" width="3.85546875" style="6" customWidth="1"/>
    <col min="2" max="2" width="17" style="8" customWidth="1"/>
    <col min="3" max="3" width="31.140625" style="9" customWidth="1"/>
    <col min="4" max="4" width="10" style="6" customWidth="1"/>
    <col min="5" max="11" width="11" style="6" customWidth="1"/>
    <col min="12" max="12" width="10.140625" style="6" customWidth="1"/>
    <col min="13" max="13" width="10.85546875" style="6" customWidth="1"/>
    <col min="14" max="14" width="11.140625" style="6" customWidth="1"/>
    <col min="15" max="15" width="10.5703125" style="7" customWidth="1"/>
    <col min="16" max="16384" width="9.140625" style="7"/>
  </cols>
  <sheetData>
    <row r="1" spans="1:16" s="19" customFormat="1" ht="12.75" x14ac:dyDescent="0.2">
      <c r="A1" s="15" t="s">
        <v>17</v>
      </c>
      <c r="B1" s="16"/>
      <c r="C1" s="17"/>
      <c r="D1" s="18"/>
      <c r="E1" s="18"/>
      <c r="F1" s="18"/>
      <c r="G1" s="18"/>
      <c r="H1" s="18"/>
      <c r="I1" s="18"/>
      <c r="J1" s="18"/>
      <c r="K1" s="18"/>
      <c r="N1" s="20" t="s">
        <v>18</v>
      </c>
    </row>
    <row r="2" spans="1:16" s="19" customFormat="1" ht="12.75" x14ac:dyDescent="0.2">
      <c r="A2" s="33" t="s">
        <v>25</v>
      </c>
      <c r="B2" s="16"/>
      <c r="C2" s="17"/>
      <c r="D2" s="18"/>
      <c r="E2" s="18"/>
      <c r="F2" s="18"/>
      <c r="G2" s="18"/>
      <c r="H2" s="18"/>
      <c r="I2" s="18"/>
      <c r="J2" s="18"/>
      <c r="K2" s="18"/>
      <c r="N2" s="33" t="s">
        <v>25</v>
      </c>
    </row>
    <row r="3" spans="1:16" s="19" customFormat="1" ht="12.75" x14ac:dyDescent="0.2">
      <c r="A3" s="33" t="s">
        <v>26</v>
      </c>
      <c r="B3" s="16"/>
      <c r="C3" s="17"/>
      <c r="D3" s="18"/>
      <c r="E3" s="18"/>
      <c r="F3" s="18"/>
      <c r="G3" s="18"/>
      <c r="H3" s="18"/>
      <c r="I3" s="18"/>
      <c r="J3" s="18"/>
      <c r="K3" s="18"/>
      <c r="N3" s="33" t="s">
        <v>26</v>
      </c>
    </row>
    <row r="4" spans="1:16" s="19" customFormat="1" ht="12.75" x14ac:dyDescent="0.2">
      <c r="A4" s="18" t="s">
        <v>23</v>
      </c>
      <c r="B4" s="16"/>
      <c r="C4" s="17"/>
      <c r="D4" s="18"/>
      <c r="E4" s="18"/>
      <c r="F4" s="18"/>
      <c r="G4" s="18"/>
      <c r="H4" s="18"/>
      <c r="I4" s="18"/>
      <c r="J4" s="18"/>
      <c r="K4" s="18"/>
      <c r="N4" s="22" t="s">
        <v>23</v>
      </c>
    </row>
    <row r="5" spans="1:16" s="19" customFormat="1" ht="12.75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N5" s="18"/>
    </row>
    <row r="6" spans="1:16" s="19" customFormat="1" ht="12.75" x14ac:dyDescent="0.2">
      <c r="A6" s="18"/>
      <c r="B6" s="16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 s="19" customFormat="1" ht="12.75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1"/>
    </row>
    <row r="8" spans="1:16" s="19" customFormat="1" ht="12.75" customHeight="1" x14ac:dyDescent="0.2">
      <c r="A8" s="50" t="s">
        <v>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23"/>
    </row>
    <row r="9" spans="1:16" s="19" customFormat="1" ht="12.75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6" s="19" customFormat="1" ht="15.75" customHeight="1" x14ac:dyDescent="0.2">
      <c r="A10" s="52" t="s">
        <v>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32"/>
    </row>
    <row r="11" spans="1:16" s="19" customFormat="1" ht="12.75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6" s="19" customFormat="1" ht="12.75" x14ac:dyDescent="0.2">
      <c r="A12" s="34" t="s">
        <v>76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1"/>
    </row>
    <row r="13" spans="1:16" s="19" customFormat="1" ht="12.75" x14ac:dyDescent="0.2">
      <c r="A13" s="54" t="s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27"/>
    </row>
    <row r="14" spans="1:16" s="19" customFormat="1" ht="12.75" x14ac:dyDescent="0.2">
      <c r="A14" s="28"/>
      <c r="B14" s="16"/>
      <c r="C14" s="29"/>
      <c r="D14" s="25"/>
      <c r="E14" s="18"/>
      <c r="F14" s="26"/>
      <c r="G14" s="26"/>
      <c r="H14" s="26"/>
      <c r="I14" s="26"/>
      <c r="J14" s="26"/>
      <c r="K14" s="26"/>
      <c r="L14" s="26"/>
      <c r="M14" s="26"/>
      <c r="N14" s="26"/>
    </row>
    <row r="15" spans="1:16" s="19" customFormat="1" ht="12.75" x14ac:dyDescent="0.2">
      <c r="A15" s="24"/>
      <c r="B15" s="16"/>
      <c r="C15" s="17" t="s">
        <v>7</v>
      </c>
      <c r="D15" s="21" t="s">
        <v>77</v>
      </c>
      <c r="E15" s="24"/>
      <c r="F15" s="26"/>
      <c r="G15" s="26"/>
      <c r="H15" s="26"/>
      <c r="I15" s="22"/>
      <c r="J15" s="22"/>
      <c r="K15" s="26"/>
      <c r="L15" s="26"/>
      <c r="M15" s="26"/>
      <c r="N15" s="26"/>
    </row>
    <row r="16" spans="1:16" s="19" customFormat="1" ht="12.75" x14ac:dyDescent="0.2">
      <c r="A16" s="24"/>
      <c r="B16" s="16"/>
      <c r="C16" s="17" t="s">
        <v>15</v>
      </c>
      <c r="D16" s="40" t="s">
        <v>27</v>
      </c>
      <c r="E16" s="40"/>
      <c r="F16" s="30"/>
      <c r="G16" s="30"/>
      <c r="H16" s="30"/>
      <c r="I16" s="30"/>
      <c r="J16" s="22"/>
      <c r="K16" s="26"/>
      <c r="L16" s="26"/>
      <c r="M16" s="26"/>
      <c r="N16" s="26"/>
    </row>
    <row r="17" spans="1:20" s="19" customFormat="1" ht="12.75" x14ac:dyDescent="0.2">
      <c r="A17" s="24"/>
      <c r="B17" s="16"/>
      <c r="C17" s="41" t="s">
        <v>24</v>
      </c>
      <c r="D17" s="41"/>
      <c r="E17" s="41"/>
      <c r="F17" s="41"/>
      <c r="G17" s="41"/>
      <c r="H17" s="41"/>
      <c r="I17" s="41"/>
      <c r="J17" s="41"/>
      <c r="K17" s="26"/>
      <c r="L17" s="26"/>
      <c r="M17" s="26"/>
      <c r="N17" s="26"/>
    </row>
    <row r="18" spans="1:20" x14ac:dyDescent="0.2">
      <c r="A18" s="1"/>
      <c r="C18" s="11"/>
      <c r="D18" s="2"/>
      <c r="E18" s="1"/>
      <c r="F18" s="10"/>
      <c r="G18" s="10"/>
      <c r="H18" s="10"/>
      <c r="I18" s="10"/>
      <c r="J18" s="10"/>
      <c r="K18" s="10"/>
      <c r="L18" s="10"/>
      <c r="M18" s="10"/>
      <c r="N18" s="10"/>
    </row>
    <row r="19" spans="1:20" ht="26.25" customHeight="1" x14ac:dyDescent="0.2">
      <c r="A19" s="35" t="s">
        <v>2</v>
      </c>
      <c r="B19" s="35" t="s">
        <v>3</v>
      </c>
      <c r="C19" s="35" t="s">
        <v>4</v>
      </c>
      <c r="D19" s="35" t="s">
        <v>22</v>
      </c>
      <c r="E19" s="35" t="s">
        <v>21</v>
      </c>
      <c r="F19" s="44" t="s">
        <v>12</v>
      </c>
      <c r="G19" s="47"/>
      <c r="H19" s="46"/>
      <c r="I19" s="44" t="s">
        <v>13</v>
      </c>
      <c r="J19" s="45"/>
      <c r="K19" s="46"/>
      <c r="L19" s="35" t="s">
        <v>5</v>
      </c>
      <c r="M19" s="35" t="s">
        <v>19</v>
      </c>
      <c r="N19" s="35" t="s">
        <v>20</v>
      </c>
      <c r="O19" s="35" t="s">
        <v>14</v>
      </c>
    </row>
    <row r="20" spans="1:20" ht="23.25" customHeight="1" x14ac:dyDescent="0.2">
      <c r="A20" s="38"/>
      <c r="B20" s="38"/>
      <c r="C20" s="36"/>
      <c r="D20" s="36"/>
      <c r="E20" s="38"/>
      <c r="F20" s="4" t="s">
        <v>6</v>
      </c>
      <c r="G20" s="4" t="s">
        <v>11</v>
      </c>
      <c r="H20" s="48" t="s">
        <v>16</v>
      </c>
      <c r="I20" s="5" t="s">
        <v>6</v>
      </c>
      <c r="J20" s="5" t="s">
        <v>11</v>
      </c>
      <c r="K20" s="49" t="s">
        <v>16</v>
      </c>
      <c r="L20" s="36"/>
      <c r="M20" s="36"/>
      <c r="N20" s="42"/>
      <c r="O20" s="36"/>
    </row>
    <row r="21" spans="1:20" ht="38.25" customHeight="1" x14ac:dyDescent="0.2">
      <c r="A21" s="39"/>
      <c r="B21" s="39"/>
      <c r="C21" s="37"/>
      <c r="D21" s="37"/>
      <c r="E21" s="39"/>
      <c r="F21" s="4" t="s">
        <v>10</v>
      </c>
      <c r="G21" s="3" t="s">
        <v>9</v>
      </c>
      <c r="H21" s="37"/>
      <c r="I21" s="4" t="s">
        <v>10</v>
      </c>
      <c r="J21" s="3" t="s">
        <v>9</v>
      </c>
      <c r="K21" s="37"/>
      <c r="L21" s="37"/>
      <c r="M21" s="37"/>
      <c r="N21" s="43"/>
      <c r="O21" s="37"/>
    </row>
    <row r="22" spans="1:20" s="12" customFormat="1" x14ac:dyDescent="0.2">
      <c r="A22" s="55">
        <v>1</v>
      </c>
      <c r="B22" s="55">
        <v>2</v>
      </c>
      <c r="C22" s="55">
        <v>3</v>
      </c>
      <c r="D22" s="55">
        <v>4</v>
      </c>
      <c r="E22" s="56">
        <v>5</v>
      </c>
      <c r="F22" s="57">
        <v>6</v>
      </c>
      <c r="G22" s="57">
        <v>7</v>
      </c>
      <c r="H22" s="57">
        <v>8</v>
      </c>
      <c r="I22" s="56">
        <v>9</v>
      </c>
      <c r="J22" s="56">
        <v>10</v>
      </c>
      <c r="K22" s="56">
        <v>11</v>
      </c>
      <c r="L22" s="55">
        <v>12</v>
      </c>
      <c r="M22" s="55">
        <v>13</v>
      </c>
      <c r="N22" s="57">
        <v>14</v>
      </c>
      <c r="O22" s="56">
        <v>15</v>
      </c>
    </row>
    <row r="23" spans="1:20" s="14" customFormat="1" ht="17.850000000000001" customHeight="1" x14ac:dyDescent="0.2">
      <c r="A23" s="58" t="s">
        <v>28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20" ht="17.850000000000001" customHeight="1" x14ac:dyDescent="0.2">
      <c r="A24" s="60" t="s">
        <v>29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/>
      <c r="Q24" s="14"/>
      <c r="R24" s="14"/>
      <c r="S24" s="14"/>
      <c r="T24" s="14"/>
    </row>
    <row r="25" spans="1:20" s="13" customFormat="1" ht="60" x14ac:dyDescent="0.2">
      <c r="A25" s="62">
        <v>1</v>
      </c>
      <c r="B25" s="63" t="s">
        <v>30</v>
      </c>
      <c r="C25" s="63" t="s">
        <v>31</v>
      </c>
      <c r="D25" s="64" t="s">
        <v>32</v>
      </c>
      <c r="E25" s="62">
        <v>4</v>
      </c>
      <c r="F25" s="62">
        <v>235</v>
      </c>
      <c r="G25" s="62"/>
      <c r="H25" s="62"/>
      <c r="I25" s="62">
        <v>940</v>
      </c>
      <c r="J25" s="62"/>
      <c r="K25" s="62"/>
      <c r="L25" s="62">
        <f>0+0</f>
        <v>0</v>
      </c>
      <c r="M25" s="65" t="s">
        <v>33</v>
      </c>
      <c r="N25" s="62"/>
      <c r="O25" s="64">
        <f>(940+0+0)*1</f>
        <v>940</v>
      </c>
      <c r="P25" s="14"/>
      <c r="Q25" s="14"/>
      <c r="R25" s="14"/>
      <c r="S25" s="14"/>
      <c r="T25" s="14"/>
    </row>
    <row r="26" spans="1:20" ht="60" x14ac:dyDescent="0.2">
      <c r="A26" s="62">
        <v>2</v>
      </c>
      <c r="B26" s="63" t="s">
        <v>34</v>
      </c>
      <c r="C26" s="63" t="s">
        <v>35</v>
      </c>
      <c r="D26" s="64" t="s">
        <v>32</v>
      </c>
      <c r="E26" s="62">
        <v>4</v>
      </c>
      <c r="F26" s="62">
        <v>2569</v>
      </c>
      <c r="G26" s="62"/>
      <c r="H26" s="62"/>
      <c r="I26" s="62">
        <v>10276</v>
      </c>
      <c r="J26" s="62"/>
      <c r="K26" s="62"/>
      <c r="L26" s="62">
        <f>0+0</f>
        <v>0</v>
      </c>
      <c r="M26" s="65" t="s">
        <v>33</v>
      </c>
      <c r="N26" s="62"/>
      <c r="O26" s="64">
        <f>(10276+0+0)*1</f>
        <v>10276</v>
      </c>
      <c r="P26" s="14"/>
      <c r="Q26" s="14"/>
      <c r="R26" s="14"/>
      <c r="S26" s="14"/>
      <c r="T26" s="14"/>
    </row>
    <row r="27" spans="1:20" ht="60" x14ac:dyDescent="0.2">
      <c r="A27" s="62">
        <v>3</v>
      </c>
      <c r="B27" s="63" t="s">
        <v>36</v>
      </c>
      <c r="C27" s="63" t="s">
        <v>37</v>
      </c>
      <c r="D27" s="64" t="s">
        <v>32</v>
      </c>
      <c r="E27" s="62">
        <v>4</v>
      </c>
      <c r="F27" s="62">
        <v>397</v>
      </c>
      <c r="G27" s="62"/>
      <c r="H27" s="62"/>
      <c r="I27" s="62">
        <v>1588</v>
      </c>
      <c r="J27" s="62"/>
      <c r="K27" s="62"/>
      <c r="L27" s="62">
        <f>0+0</f>
        <v>0</v>
      </c>
      <c r="M27" s="65" t="s">
        <v>33</v>
      </c>
      <c r="N27" s="62"/>
      <c r="O27" s="64">
        <f>(1588+0+0)*1</f>
        <v>1588</v>
      </c>
      <c r="P27" s="14"/>
      <c r="Q27" s="14"/>
      <c r="R27" s="14"/>
      <c r="S27" s="14"/>
      <c r="T27" s="14"/>
    </row>
    <row r="28" spans="1:20" ht="60" x14ac:dyDescent="0.2">
      <c r="A28" s="62">
        <v>4</v>
      </c>
      <c r="B28" s="63" t="s">
        <v>38</v>
      </c>
      <c r="C28" s="63" t="s">
        <v>39</v>
      </c>
      <c r="D28" s="64" t="s">
        <v>32</v>
      </c>
      <c r="E28" s="62">
        <v>2</v>
      </c>
      <c r="F28" s="62">
        <v>1050</v>
      </c>
      <c r="G28" s="62"/>
      <c r="H28" s="62"/>
      <c r="I28" s="62">
        <v>2100</v>
      </c>
      <c r="J28" s="62"/>
      <c r="K28" s="62"/>
      <c r="L28" s="62">
        <f>0+0</f>
        <v>0</v>
      </c>
      <c r="M28" s="65" t="s">
        <v>33</v>
      </c>
      <c r="N28" s="62"/>
      <c r="O28" s="64">
        <f>(2100+0+0)*1</f>
        <v>2100</v>
      </c>
      <c r="P28" s="14"/>
      <c r="Q28" s="14"/>
      <c r="R28" s="14"/>
      <c r="S28" s="14"/>
      <c r="T28" s="14"/>
    </row>
    <row r="29" spans="1:20" ht="60" x14ac:dyDescent="0.2">
      <c r="A29" s="62">
        <v>5</v>
      </c>
      <c r="B29" s="63" t="s">
        <v>40</v>
      </c>
      <c r="C29" s="63" t="s">
        <v>41</v>
      </c>
      <c r="D29" s="64" t="s">
        <v>32</v>
      </c>
      <c r="E29" s="62">
        <v>4</v>
      </c>
      <c r="F29" s="62">
        <v>815</v>
      </c>
      <c r="G29" s="62"/>
      <c r="H29" s="62"/>
      <c r="I29" s="62">
        <v>3260</v>
      </c>
      <c r="J29" s="62"/>
      <c r="K29" s="62"/>
      <c r="L29" s="62">
        <f>0+0</f>
        <v>0</v>
      </c>
      <c r="M29" s="65" t="s">
        <v>33</v>
      </c>
      <c r="N29" s="62"/>
      <c r="O29" s="64">
        <f>(3260+0+0)*1</f>
        <v>3260</v>
      </c>
      <c r="P29" s="14"/>
      <c r="Q29" s="14"/>
      <c r="R29" s="14"/>
      <c r="S29" s="14"/>
      <c r="T29" s="14"/>
    </row>
    <row r="30" spans="1:20" ht="60" x14ac:dyDescent="0.2">
      <c r="A30" s="62">
        <v>19</v>
      </c>
      <c r="B30" s="63" t="s">
        <v>42</v>
      </c>
      <c r="C30" s="63" t="s">
        <v>43</v>
      </c>
      <c r="D30" s="64" t="s">
        <v>32</v>
      </c>
      <c r="E30" s="62">
        <v>103</v>
      </c>
      <c r="F30" s="62">
        <v>44</v>
      </c>
      <c r="G30" s="62"/>
      <c r="H30" s="62"/>
      <c r="I30" s="62">
        <v>4532</v>
      </c>
      <c r="J30" s="62"/>
      <c r="K30" s="62"/>
      <c r="L30" s="62">
        <f>0+0</f>
        <v>0</v>
      </c>
      <c r="M30" s="65" t="s">
        <v>33</v>
      </c>
      <c r="N30" s="62"/>
      <c r="O30" s="64">
        <f>(4532+0+0)*1</f>
        <v>4532</v>
      </c>
      <c r="P30" s="14"/>
      <c r="Q30" s="14"/>
      <c r="R30" s="14"/>
      <c r="S30" s="14"/>
      <c r="T30" s="14"/>
    </row>
    <row r="31" spans="1:20" ht="60" x14ac:dyDescent="0.2">
      <c r="A31" s="62">
        <v>20</v>
      </c>
      <c r="B31" s="63" t="s">
        <v>44</v>
      </c>
      <c r="C31" s="63" t="s">
        <v>45</v>
      </c>
      <c r="D31" s="64" t="s">
        <v>32</v>
      </c>
      <c r="E31" s="62">
        <v>103</v>
      </c>
      <c r="F31" s="62">
        <v>568</v>
      </c>
      <c r="G31" s="62"/>
      <c r="H31" s="62"/>
      <c r="I31" s="62">
        <v>58504</v>
      </c>
      <c r="J31" s="62"/>
      <c r="K31" s="62"/>
      <c r="L31" s="62">
        <f>0+0</f>
        <v>0</v>
      </c>
      <c r="M31" s="65" t="s">
        <v>33</v>
      </c>
      <c r="N31" s="62"/>
      <c r="O31" s="64">
        <f>(58504+0+0)*1</f>
        <v>58504</v>
      </c>
      <c r="P31" s="14"/>
      <c r="Q31" s="14"/>
      <c r="R31" s="14"/>
      <c r="S31" s="14"/>
      <c r="T31" s="14"/>
    </row>
    <row r="32" spans="1:20" ht="60" x14ac:dyDescent="0.2">
      <c r="A32" s="62">
        <v>21</v>
      </c>
      <c r="B32" s="63" t="s">
        <v>46</v>
      </c>
      <c r="C32" s="63" t="s">
        <v>47</v>
      </c>
      <c r="D32" s="64" t="s">
        <v>32</v>
      </c>
      <c r="E32" s="62">
        <v>103</v>
      </c>
      <c r="F32" s="62">
        <v>79</v>
      </c>
      <c r="G32" s="62"/>
      <c r="H32" s="62"/>
      <c r="I32" s="62">
        <v>8137</v>
      </c>
      <c r="J32" s="62"/>
      <c r="K32" s="62"/>
      <c r="L32" s="62">
        <f>0+0</f>
        <v>0</v>
      </c>
      <c r="M32" s="65" t="s">
        <v>33</v>
      </c>
      <c r="N32" s="62"/>
      <c r="O32" s="64">
        <f>(8137+0+0)*1</f>
        <v>8137</v>
      </c>
      <c r="P32" s="14"/>
      <c r="Q32" s="14"/>
      <c r="R32" s="14"/>
      <c r="S32" s="14"/>
      <c r="T32" s="14"/>
    </row>
    <row r="33" spans="1:20" ht="17.850000000000001" customHeight="1" x14ac:dyDescent="0.2">
      <c r="A33" s="60" t="s">
        <v>48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/>
      <c r="Q33" s="14"/>
      <c r="R33" s="14"/>
      <c r="S33" s="14"/>
      <c r="T33" s="14"/>
    </row>
    <row r="34" spans="1:20" ht="60" x14ac:dyDescent="0.2">
      <c r="A34" s="62">
        <v>6</v>
      </c>
      <c r="B34" s="63" t="s">
        <v>49</v>
      </c>
      <c r="C34" s="63" t="s">
        <v>50</v>
      </c>
      <c r="D34" s="64" t="s">
        <v>32</v>
      </c>
      <c r="E34" s="62">
        <v>4</v>
      </c>
      <c r="F34" s="62">
        <v>44</v>
      </c>
      <c r="G34" s="62"/>
      <c r="H34" s="62"/>
      <c r="I34" s="62">
        <v>176</v>
      </c>
      <c r="J34" s="62"/>
      <c r="K34" s="62"/>
      <c r="L34" s="62">
        <f>0+0</f>
        <v>0</v>
      </c>
      <c r="M34" s="65" t="s">
        <v>33</v>
      </c>
      <c r="N34" s="62"/>
      <c r="O34" s="64">
        <f>(176+0+0)*1</f>
        <v>176</v>
      </c>
      <c r="P34" s="14"/>
      <c r="Q34" s="14"/>
      <c r="R34" s="14"/>
      <c r="S34" s="14"/>
      <c r="T34" s="14"/>
    </row>
    <row r="35" spans="1:20" ht="60" x14ac:dyDescent="0.2">
      <c r="A35" s="62">
        <v>7</v>
      </c>
      <c r="B35" s="63" t="s">
        <v>51</v>
      </c>
      <c r="C35" s="63" t="s">
        <v>52</v>
      </c>
      <c r="D35" s="64" t="s">
        <v>32</v>
      </c>
      <c r="E35" s="62">
        <v>4</v>
      </c>
      <c r="F35" s="62">
        <v>568</v>
      </c>
      <c r="G35" s="62"/>
      <c r="H35" s="62"/>
      <c r="I35" s="62">
        <v>2272</v>
      </c>
      <c r="J35" s="62"/>
      <c r="K35" s="62"/>
      <c r="L35" s="62">
        <f>0+0</f>
        <v>0</v>
      </c>
      <c r="M35" s="65" t="s">
        <v>33</v>
      </c>
      <c r="N35" s="62"/>
      <c r="O35" s="64">
        <f>(2272+0+0)*1</f>
        <v>2272</v>
      </c>
      <c r="P35" s="14"/>
      <c r="Q35" s="14"/>
      <c r="R35" s="14"/>
      <c r="S35" s="14"/>
      <c r="T35" s="14"/>
    </row>
    <row r="36" spans="1:20" ht="60" x14ac:dyDescent="0.2">
      <c r="A36" s="62">
        <v>8</v>
      </c>
      <c r="B36" s="63" t="s">
        <v>53</v>
      </c>
      <c r="C36" s="63" t="s">
        <v>54</v>
      </c>
      <c r="D36" s="64" t="s">
        <v>32</v>
      </c>
      <c r="E36" s="62">
        <v>4</v>
      </c>
      <c r="F36" s="62">
        <v>79</v>
      </c>
      <c r="G36" s="62"/>
      <c r="H36" s="62"/>
      <c r="I36" s="62">
        <v>316</v>
      </c>
      <c r="J36" s="62"/>
      <c r="K36" s="62"/>
      <c r="L36" s="62">
        <f>0+0</f>
        <v>0</v>
      </c>
      <c r="M36" s="65" t="s">
        <v>33</v>
      </c>
      <c r="N36" s="62"/>
      <c r="O36" s="64">
        <f>(316+0+0)*1</f>
        <v>316</v>
      </c>
      <c r="P36" s="14"/>
      <c r="Q36" s="14"/>
      <c r="R36" s="14"/>
      <c r="S36" s="14"/>
      <c r="T36" s="14"/>
    </row>
    <row r="37" spans="1:20" ht="60" x14ac:dyDescent="0.2">
      <c r="A37" s="62">
        <v>9</v>
      </c>
      <c r="B37" s="63" t="s">
        <v>55</v>
      </c>
      <c r="C37" s="63" t="s">
        <v>56</v>
      </c>
      <c r="D37" s="64" t="s">
        <v>32</v>
      </c>
      <c r="E37" s="62">
        <v>75</v>
      </c>
      <c r="F37" s="62">
        <v>55</v>
      </c>
      <c r="G37" s="62"/>
      <c r="H37" s="62"/>
      <c r="I37" s="62">
        <v>4125</v>
      </c>
      <c r="J37" s="62"/>
      <c r="K37" s="62"/>
      <c r="L37" s="62">
        <f>0+0</f>
        <v>0</v>
      </c>
      <c r="M37" s="65" t="s">
        <v>33</v>
      </c>
      <c r="N37" s="62"/>
      <c r="O37" s="64">
        <f>(4125+0+0)*1</f>
        <v>4125</v>
      </c>
      <c r="P37" s="14"/>
      <c r="Q37" s="14"/>
      <c r="R37" s="14"/>
      <c r="S37" s="14"/>
      <c r="T37" s="14"/>
    </row>
    <row r="38" spans="1:20" ht="60" x14ac:dyDescent="0.2">
      <c r="A38" s="62">
        <v>10</v>
      </c>
      <c r="B38" s="63" t="s">
        <v>57</v>
      </c>
      <c r="C38" s="63" t="s">
        <v>58</v>
      </c>
      <c r="D38" s="64" t="s">
        <v>32</v>
      </c>
      <c r="E38" s="62">
        <v>75</v>
      </c>
      <c r="F38" s="62">
        <v>582</v>
      </c>
      <c r="G38" s="62"/>
      <c r="H38" s="62"/>
      <c r="I38" s="62">
        <v>43650</v>
      </c>
      <c r="J38" s="62"/>
      <c r="K38" s="62"/>
      <c r="L38" s="62">
        <f>0+0</f>
        <v>0</v>
      </c>
      <c r="M38" s="65" t="s">
        <v>33</v>
      </c>
      <c r="N38" s="62"/>
      <c r="O38" s="64">
        <f>(43650+0+0)*1</f>
        <v>43650</v>
      </c>
      <c r="P38" s="14"/>
      <c r="Q38" s="14"/>
      <c r="R38" s="14"/>
      <c r="S38" s="14"/>
      <c r="T38" s="14"/>
    </row>
    <row r="39" spans="1:20" ht="60" x14ac:dyDescent="0.2">
      <c r="A39" s="62">
        <v>11</v>
      </c>
      <c r="B39" s="63" t="s">
        <v>59</v>
      </c>
      <c r="C39" s="63" t="s">
        <v>60</v>
      </c>
      <c r="D39" s="64" t="s">
        <v>32</v>
      </c>
      <c r="E39" s="62">
        <v>75</v>
      </c>
      <c r="F39" s="62">
        <v>111</v>
      </c>
      <c r="G39" s="62"/>
      <c r="H39" s="62"/>
      <c r="I39" s="62">
        <v>8325</v>
      </c>
      <c r="J39" s="62"/>
      <c r="K39" s="62"/>
      <c r="L39" s="62">
        <f>0+0</f>
        <v>0</v>
      </c>
      <c r="M39" s="65" t="s">
        <v>33</v>
      </c>
      <c r="N39" s="62"/>
      <c r="O39" s="64">
        <f>(8325+0+0)*1</f>
        <v>8325</v>
      </c>
      <c r="P39" s="14"/>
      <c r="Q39" s="14"/>
      <c r="R39" s="14"/>
      <c r="S39" s="14"/>
      <c r="T39" s="14"/>
    </row>
    <row r="40" spans="1:20" ht="60" x14ac:dyDescent="0.2">
      <c r="A40" s="62">
        <v>12</v>
      </c>
      <c r="B40" s="63" t="s">
        <v>61</v>
      </c>
      <c r="C40" s="63" t="s">
        <v>62</v>
      </c>
      <c r="D40" s="64" t="s">
        <v>32</v>
      </c>
      <c r="E40" s="62">
        <v>4</v>
      </c>
      <c r="F40" s="62">
        <v>82</v>
      </c>
      <c r="G40" s="62"/>
      <c r="H40" s="62"/>
      <c r="I40" s="62">
        <v>328</v>
      </c>
      <c r="J40" s="62"/>
      <c r="K40" s="62"/>
      <c r="L40" s="62">
        <f>0+0</f>
        <v>0</v>
      </c>
      <c r="M40" s="65" t="s">
        <v>33</v>
      </c>
      <c r="N40" s="62"/>
      <c r="O40" s="64">
        <f>(328+0+0)*1</f>
        <v>328</v>
      </c>
      <c r="P40" s="14"/>
      <c r="Q40" s="14"/>
      <c r="R40" s="14"/>
      <c r="S40" s="14"/>
      <c r="T40" s="14"/>
    </row>
    <row r="41" spans="1:20" ht="60" x14ac:dyDescent="0.2">
      <c r="A41" s="62">
        <v>13</v>
      </c>
      <c r="B41" s="63" t="s">
        <v>63</v>
      </c>
      <c r="C41" s="63" t="s">
        <v>64</v>
      </c>
      <c r="D41" s="64" t="s">
        <v>32</v>
      </c>
      <c r="E41" s="62">
        <v>4</v>
      </c>
      <c r="F41" s="62">
        <v>474</v>
      </c>
      <c r="G41" s="62"/>
      <c r="H41" s="62"/>
      <c r="I41" s="62">
        <v>1896</v>
      </c>
      <c r="J41" s="62"/>
      <c r="K41" s="62"/>
      <c r="L41" s="62">
        <f>0+0</f>
        <v>0</v>
      </c>
      <c r="M41" s="65" t="s">
        <v>33</v>
      </c>
      <c r="N41" s="62"/>
      <c r="O41" s="64">
        <f>(1896+0+0)*1</f>
        <v>1896</v>
      </c>
      <c r="P41" s="14"/>
      <c r="Q41" s="14"/>
      <c r="R41" s="14"/>
      <c r="S41" s="14"/>
      <c r="T41" s="14"/>
    </row>
    <row r="42" spans="1:20" ht="60" x14ac:dyDescent="0.2">
      <c r="A42" s="62">
        <v>14</v>
      </c>
      <c r="B42" s="63" t="s">
        <v>65</v>
      </c>
      <c r="C42" s="63" t="s">
        <v>66</v>
      </c>
      <c r="D42" s="64" t="s">
        <v>32</v>
      </c>
      <c r="E42" s="62">
        <v>4</v>
      </c>
      <c r="F42" s="62">
        <v>236</v>
      </c>
      <c r="G42" s="62"/>
      <c r="H42" s="62"/>
      <c r="I42" s="62">
        <v>944</v>
      </c>
      <c r="J42" s="62"/>
      <c r="K42" s="62"/>
      <c r="L42" s="62">
        <f>0+0</f>
        <v>0</v>
      </c>
      <c r="M42" s="65" t="s">
        <v>33</v>
      </c>
      <c r="N42" s="62"/>
      <c r="O42" s="64">
        <f>(944+0+0)*1</f>
        <v>944</v>
      </c>
      <c r="P42" s="14"/>
      <c r="Q42" s="14"/>
      <c r="R42" s="14"/>
      <c r="S42" s="14"/>
      <c r="T42" s="14"/>
    </row>
    <row r="43" spans="1:20" ht="17.850000000000001" customHeight="1" x14ac:dyDescent="0.2">
      <c r="A43" s="60" t="s">
        <v>67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14"/>
      <c r="Q43" s="14"/>
      <c r="R43" s="14"/>
      <c r="S43" s="14"/>
      <c r="T43" s="14"/>
    </row>
    <row r="44" spans="1:20" ht="60" x14ac:dyDescent="0.2">
      <c r="A44" s="66">
        <v>18</v>
      </c>
      <c r="B44" s="67" t="s">
        <v>68</v>
      </c>
      <c r="C44" s="67" t="s">
        <v>69</v>
      </c>
      <c r="D44" s="68" t="s">
        <v>32</v>
      </c>
      <c r="E44" s="66">
        <v>4</v>
      </c>
      <c r="F44" s="66">
        <v>70</v>
      </c>
      <c r="G44" s="66"/>
      <c r="H44" s="66"/>
      <c r="I44" s="66">
        <v>280</v>
      </c>
      <c r="J44" s="66"/>
      <c r="K44" s="66"/>
      <c r="L44" s="66">
        <f>0+0</f>
        <v>0</v>
      </c>
      <c r="M44" s="69" t="s">
        <v>33</v>
      </c>
      <c r="N44" s="66"/>
      <c r="O44" s="68">
        <f>(280+0+0)*1</f>
        <v>280</v>
      </c>
      <c r="P44" s="14"/>
      <c r="Q44" s="14"/>
      <c r="R44" s="14"/>
      <c r="S44" s="14"/>
      <c r="T44" s="14"/>
    </row>
    <row r="45" spans="1:20" ht="12.75" x14ac:dyDescent="0.2">
      <c r="A45" s="70" t="s">
        <v>70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2">
        <v>151649</v>
      </c>
      <c r="P45" s="14"/>
      <c r="Q45" s="14"/>
      <c r="R45" s="14"/>
      <c r="S45" s="14"/>
      <c r="T45" s="14"/>
    </row>
    <row r="46" spans="1:20" ht="12.75" x14ac:dyDescent="0.2">
      <c r="A46" s="73" t="s">
        <v>71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74"/>
      <c r="P46" s="14"/>
      <c r="Q46" s="14"/>
      <c r="R46" s="14"/>
      <c r="S46" s="14"/>
      <c r="T46" s="14"/>
    </row>
    <row r="47" spans="1:20" ht="12.75" x14ac:dyDescent="0.2">
      <c r="A47" s="70" t="s">
        <v>72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2">
        <v>151649</v>
      </c>
      <c r="P47" s="14"/>
      <c r="Q47" s="14"/>
      <c r="R47" s="14"/>
      <c r="S47" s="14"/>
      <c r="T47" s="14"/>
    </row>
    <row r="48" spans="1:20" ht="12.75" x14ac:dyDescent="0.2">
      <c r="A48" s="70" t="s">
        <v>73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2">
        <v>151649</v>
      </c>
      <c r="P48" s="14"/>
      <c r="Q48" s="14"/>
      <c r="R48" s="14"/>
      <c r="S48" s="14"/>
      <c r="T48" s="14"/>
    </row>
    <row r="49" spans="1:20" ht="12.75" x14ac:dyDescent="0.2">
      <c r="A49" s="70" t="s">
        <v>74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2"/>
      <c r="P49" s="14"/>
      <c r="Q49" s="14"/>
      <c r="R49" s="14"/>
      <c r="S49" s="14"/>
      <c r="T49" s="14"/>
    </row>
    <row r="50" spans="1:20" ht="12.75" x14ac:dyDescent="0.2">
      <c r="A50" s="73" t="s">
        <v>75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74">
        <v>151649</v>
      </c>
      <c r="P50" s="14"/>
      <c r="Q50" s="14"/>
      <c r="R50" s="14"/>
      <c r="S50" s="14"/>
      <c r="T50" s="14"/>
    </row>
    <row r="51" spans="1:20" x14ac:dyDescent="0.2">
      <c r="H51" s="13"/>
      <c r="I51" s="13"/>
      <c r="J51" s="13"/>
      <c r="K51" s="13"/>
      <c r="L51" s="13"/>
      <c r="M51" s="13"/>
      <c r="N51" s="13"/>
      <c r="O51" s="13"/>
    </row>
  </sheetData>
  <mergeCells count="32">
    <mergeCell ref="A47:N47"/>
    <mergeCell ref="A48:N48"/>
    <mergeCell ref="A49:N49"/>
    <mergeCell ref="A50:N50"/>
    <mergeCell ref="A23:O23"/>
    <mergeCell ref="A24:O24"/>
    <mergeCell ref="A33:O33"/>
    <mergeCell ref="A43:O43"/>
    <mergeCell ref="A45:N45"/>
    <mergeCell ref="A46:N46"/>
    <mergeCell ref="A8:O8"/>
    <mergeCell ref="A9:O9"/>
    <mergeCell ref="A10:O10"/>
    <mergeCell ref="A11:O11"/>
    <mergeCell ref="A12:O12"/>
    <mergeCell ref="A13:O13"/>
    <mergeCell ref="N19:N21"/>
    <mergeCell ref="L19:L21"/>
    <mergeCell ref="E19:E21"/>
    <mergeCell ref="I19:K19"/>
    <mergeCell ref="F19:H19"/>
    <mergeCell ref="H20:H21"/>
    <mergeCell ref="K20:K21"/>
    <mergeCell ref="M19:M21"/>
    <mergeCell ref="A7:O7"/>
    <mergeCell ref="A19:A21"/>
    <mergeCell ref="B19:B21"/>
    <mergeCell ref="C19:C21"/>
    <mergeCell ref="D19:D21"/>
    <mergeCell ref="D16:E16"/>
    <mergeCell ref="C17:J17"/>
    <mergeCell ref="O19:O21"/>
  </mergeCells>
  <phoneticPr fontId="0" type="noConversion"/>
  <pageMargins left="0.78740157480314965" right="0.39370078740157483" top="0.39370078740157483" bottom="0.39370078740157483" header="0.23622047244094491" footer="0.23622047244094491"/>
  <pageSetup paperSize="9" scale="68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keywords>12.03.2008</cp:keywords>
  <cp:lastModifiedBy>Windows User</cp:lastModifiedBy>
  <cp:lastPrinted>2006-01-30T09:34:26Z</cp:lastPrinted>
  <dcterms:created xsi:type="dcterms:W3CDTF">2003-01-28T12:33:10Z</dcterms:created>
  <dcterms:modified xsi:type="dcterms:W3CDTF">2016-04-15T06:12:02Z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