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11640"/>
  </bookViews>
  <sheets>
    <sheet name="заклепки" sheetId="4" r:id="rId1"/>
    <sheet name="Лист1" sheetId="1" r:id="rId2"/>
    <sheet name="Лист2" sheetId="2" r:id="rId3"/>
    <sheet name="Лист3" sheetId="3" r:id="rId4"/>
  </sheets>
  <definedNames>
    <definedName name="_xlnm.Print_Area" localSheetId="0">заклепки!$A$1:$J$19</definedName>
    <definedName name="_xlnm.Print_Area" localSheetId="1">Лист1!$A$1:$J$25</definedName>
  </definedNames>
  <calcPr calcId="124519"/>
</workbook>
</file>

<file path=xl/calcChain.xml><?xml version="1.0" encoding="utf-8"?>
<calcChain xmlns="http://schemas.openxmlformats.org/spreadsheetml/2006/main">
  <c r="I18" i="4"/>
  <c r="I17"/>
  <c r="E13"/>
  <c r="I13" s="1"/>
  <c r="I14"/>
  <c r="G12"/>
  <c r="I12" s="1"/>
  <c r="G11"/>
  <c r="I11" s="1"/>
  <c r="G10"/>
  <c r="I10" s="1"/>
  <c r="G8"/>
  <c r="G7"/>
  <c r="G20" i="1"/>
  <c r="I20" s="1"/>
  <c r="G18"/>
  <c r="I18" s="1"/>
  <c r="G16"/>
  <c r="I16" s="1"/>
  <c r="G14"/>
  <c r="I14" s="1"/>
  <c r="G11"/>
  <c r="G10"/>
  <c r="G7"/>
  <c r="G6"/>
  <c r="G12"/>
  <c r="G8"/>
  <c r="I12"/>
  <c r="G21"/>
  <c r="I15" i="4" l="1"/>
  <c r="I16" s="1"/>
  <c r="I19" s="1"/>
  <c r="G9"/>
  <c r="I21" i="1"/>
</calcChain>
</file>

<file path=xl/sharedStrings.xml><?xml version="1.0" encoding="utf-8"?>
<sst xmlns="http://schemas.openxmlformats.org/spreadsheetml/2006/main" count="89" uniqueCount="58">
  <si>
    <t>КАЛЬКУЛЯЦИЯ НА ЗАДЕЛКУ ОТВЕРСТИЙ ОДНОГО ЭТАЖА ВНУТРИ ЛИФТОВОЙ ШАХТЫ</t>
  </si>
  <si>
    <t>№ п/п</t>
  </si>
  <si>
    <t>Обоснование</t>
  </si>
  <si>
    <t>Наименование работ</t>
  </si>
  <si>
    <t>Ед. изм.</t>
  </si>
  <si>
    <t>Кол-во</t>
  </si>
  <si>
    <t>Трудоемкость на единицу чел/час</t>
  </si>
  <si>
    <t>Общая трудоемкость чел/час</t>
  </si>
  <si>
    <t>ЕНиР1-19-02-А</t>
  </si>
  <si>
    <t>1тн</t>
  </si>
  <si>
    <t>на первые 10 м</t>
  </si>
  <si>
    <t>ЕНиР1-19-02-Б</t>
  </si>
  <si>
    <t>19. Переноска материалов (грузов)</t>
  </si>
  <si>
    <t>добавлять на каждые следующие 10 м</t>
  </si>
  <si>
    <t>ЕНиР1-19-03-А</t>
  </si>
  <si>
    <t>ЕНиР1-19-03-Б</t>
  </si>
  <si>
    <t>ЕНиР3-23-04</t>
  </si>
  <si>
    <t>известково-цементный тяжелый</t>
  </si>
  <si>
    <t>1 м3 раствора</t>
  </si>
  <si>
    <t>Разряд рабочего</t>
  </si>
  <si>
    <t>2 разр</t>
  </si>
  <si>
    <t>ЕНиР20.1-15-03</t>
  </si>
  <si>
    <t>0,5 м3</t>
  </si>
  <si>
    <t>1 м3 кладки</t>
  </si>
  <si>
    <t>ЕНиР20.1-187-01</t>
  </si>
  <si>
    <t>стены или перегородки с двух сторон</t>
  </si>
  <si>
    <t>1 отверстие</t>
  </si>
  <si>
    <t>3 разр</t>
  </si>
  <si>
    <t>ЕНиР20.1-186-01</t>
  </si>
  <si>
    <t>Заделка гнезд на фасадах после разборки металлических инвентарных лесов</t>
  </si>
  <si>
    <t>Таблица 19. Переноска несподручных грузов, кроме досок, брусьев, брусков, бревен и грузов, требующих особой осторожности; грузов на носилках и другой малоемкой таре, погружаемые с укладкой и разгружаемые со складированием:</t>
  </si>
  <si>
    <t>Таблица 23. Ручное приготовление растворов</t>
  </si>
  <si>
    <t>Таблица 15. Кладка отдельных участков кирпичных стен и заделка проемов, отверстий или гнезд, объем кладки в одном месте до:</t>
  </si>
  <si>
    <t>Таблица 186. Заделка гнезд на фасадах после разборки металлических инвентарных лесов</t>
  </si>
  <si>
    <t xml:space="preserve">Таблица 187. Оштукатуривание мест прохода труб отопления, водопровода и канализации с заделкой отверстий: </t>
  </si>
  <si>
    <t>1 разр</t>
  </si>
  <si>
    <t>2,5 разр</t>
  </si>
  <si>
    <t>Стоимость в руб за 1чел/час</t>
  </si>
  <si>
    <t>Общая стоимость в руб.</t>
  </si>
  <si>
    <t>ИТОГО</t>
  </si>
  <si>
    <t xml:space="preserve">ЕНиР 5-1-20 таблица 5.  </t>
  </si>
  <si>
    <t xml:space="preserve">КАЛЬКУЛЯЦИЯ </t>
  </si>
  <si>
    <t>на установку заклепок для усиления конструкций кровельного покрытия</t>
  </si>
  <si>
    <t>Комплектовка комбинированных заклепок</t>
  </si>
  <si>
    <t>НР от ЗП</t>
  </si>
  <si>
    <t>СП от ЗП</t>
  </si>
  <si>
    <t>Всего</t>
  </si>
  <si>
    <t>м/ч</t>
  </si>
  <si>
    <t>кг</t>
  </si>
  <si>
    <t>100 шт</t>
  </si>
  <si>
    <t>ИТОГО ЗП</t>
  </si>
  <si>
    <t>ИТОГО ЗП+ЭМ+М</t>
  </si>
  <si>
    <t>Х33-0206</t>
  </si>
  <si>
    <t>Сверление отверстий электродрелью</t>
  </si>
  <si>
    <t>Материалы (заклепки 3,2*6 мм, 1 шт=0,00163 кг)</t>
  </si>
  <si>
    <t>ЭМ (электродрель)</t>
  </si>
  <si>
    <t>Установка заклепок ручной заклепочной машиной</t>
  </si>
  <si>
    <t xml:space="preserve">Составил: инженер-сметчик_________________________ 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</si>
</sst>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4" fontId="0" fillId="0" borderId="6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7" fillId="0" borderId="11" xfId="0" applyNumberFormat="1" applyFont="1" applyBorder="1" applyAlignment="1">
      <alignment wrapText="1"/>
    </xf>
    <xf numFmtId="4" fontId="7" fillId="0" borderId="1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7" fillId="0" borderId="2" xfId="0" applyFont="1" applyBorder="1"/>
    <xf numFmtId="4" fontId="3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0" borderId="12" xfId="0" applyFont="1" applyBorder="1"/>
    <xf numFmtId="9" fontId="4" fillId="0" borderId="12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1"/>
  <sheetViews>
    <sheetView tabSelected="1" zoomScaleSheetLayoutView="85" workbookViewId="0">
      <selection activeCell="C21" sqref="C21"/>
    </sheetView>
  </sheetViews>
  <sheetFormatPr defaultRowHeight="15"/>
  <cols>
    <col min="1" max="1" width="4.7109375" customWidth="1"/>
    <col min="2" max="2" width="14.85546875" customWidth="1"/>
    <col min="3" max="3" width="45.85546875" customWidth="1"/>
    <col min="4" max="4" width="10.140625" customWidth="1"/>
    <col min="6" max="6" width="15.7109375" customWidth="1"/>
    <col min="7" max="7" width="15.85546875" customWidth="1"/>
    <col min="8" max="8" width="11.42578125" customWidth="1"/>
    <col min="9" max="9" width="12.28515625" customWidth="1"/>
    <col min="10" max="10" width="0" hidden="1" customWidth="1"/>
  </cols>
  <sheetData>
    <row r="2" spans="1:10" ht="19.5" customHeight="1">
      <c r="A2" s="52" t="s">
        <v>41</v>
      </c>
      <c r="B2" s="52"/>
      <c r="C2" s="52"/>
      <c r="D2" s="52"/>
      <c r="E2" s="52"/>
      <c r="F2" s="52"/>
      <c r="G2" s="52"/>
      <c r="H2" s="52"/>
      <c r="I2" s="52"/>
      <c r="J2" s="21"/>
    </row>
    <row r="3" spans="1:10">
      <c r="A3" s="53" t="s">
        <v>42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5.75" thickBot="1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45.75" customHeight="1" thickBot="1">
      <c r="A5" s="22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37</v>
      </c>
      <c r="I5" s="23" t="s">
        <v>38</v>
      </c>
      <c r="J5" s="23" t="s">
        <v>19</v>
      </c>
    </row>
    <row r="6" spans="1:10" hidden="1">
      <c r="A6" s="24">
        <v>1</v>
      </c>
      <c r="B6" s="21"/>
      <c r="C6" s="25" t="s">
        <v>12</v>
      </c>
      <c r="D6" s="26"/>
      <c r="E6" s="26"/>
      <c r="F6" s="26"/>
      <c r="G6" s="26"/>
      <c r="H6" s="27"/>
      <c r="I6" s="26"/>
      <c r="J6" s="25"/>
    </row>
    <row r="7" spans="1:10" hidden="1">
      <c r="A7" s="28"/>
      <c r="B7" s="29" t="s">
        <v>8</v>
      </c>
      <c r="C7" s="30" t="s">
        <v>10</v>
      </c>
      <c r="D7" s="29" t="s">
        <v>9</v>
      </c>
      <c r="E7" s="29">
        <v>0.05</v>
      </c>
      <c r="F7" s="29">
        <v>1.2</v>
      </c>
      <c r="G7" s="29">
        <f>F7*E7</f>
        <v>0.06</v>
      </c>
      <c r="H7" s="31"/>
      <c r="I7" s="29"/>
      <c r="J7" s="30"/>
    </row>
    <row r="8" spans="1:10" hidden="1">
      <c r="A8" s="28"/>
      <c r="B8" s="29" t="s">
        <v>11</v>
      </c>
      <c r="C8" s="30" t="s">
        <v>13</v>
      </c>
      <c r="D8" s="29" t="s">
        <v>9</v>
      </c>
      <c r="E8" s="29">
        <v>0.05</v>
      </c>
      <c r="F8" s="29">
        <v>0.39</v>
      </c>
      <c r="G8" s="29">
        <f>(F8*E8)*5</f>
        <v>9.7500000000000017E-2</v>
      </c>
      <c r="H8" s="31"/>
      <c r="I8" s="29"/>
      <c r="J8" s="30"/>
    </row>
    <row r="9" spans="1:10" hidden="1">
      <c r="A9" s="28"/>
      <c r="B9" s="29"/>
      <c r="C9" s="30"/>
      <c r="D9" s="29"/>
      <c r="E9" s="29"/>
      <c r="F9" s="29"/>
      <c r="G9" s="29">
        <f>SUM(G7:G8)</f>
        <v>0.15750000000000003</v>
      </c>
      <c r="H9" s="31"/>
      <c r="I9" s="29"/>
      <c r="J9" s="30"/>
    </row>
    <row r="10" spans="1:10" ht="21.75" customHeight="1">
      <c r="A10" s="32">
        <v>1</v>
      </c>
      <c r="B10" s="54" t="s">
        <v>40</v>
      </c>
      <c r="C10" s="33" t="s">
        <v>43</v>
      </c>
      <c r="D10" s="32" t="s">
        <v>49</v>
      </c>
      <c r="E10" s="29">
        <v>30</v>
      </c>
      <c r="F10" s="29">
        <v>0.36</v>
      </c>
      <c r="G10" s="29">
        <f>E10*F10</f>
        <v>10.799999999999999</v>
      </c>
      <c r="H10" s="31">
        <v>169.01</v>
      </c>
      <c r="I10" s="34">
        <f>G10*H10</f>
        <v>1825.3079999999998</v>
      </c>
      <c r="J10" s="29" t="s">
        <v>35</v>
      </c>
    </row>
    <row r="11" spans="1:10" ht="46.5" customHeight="1">
      <c r="A11" s="32">
        <v>2</v>
      </c>
      <c r="B11" s="55"/>
      <c r="C11" s="35" t="s">
        <v>53</v>
      </c>
      <c r="D11" s="32" t="s">
        <v>49</v>
      </c>
      <c r="E11" s="29">
        <v>30</v>
      </c>
      <c r="F11" s="29">
        <v>0.55000000000000004</v>
      </c>
      <c r="G11" s="29">
        <f>E11*F11</f>
        <v>16.5</v>
      </c>
      <c r="H11" s="31">
        <v>169.01</v>
      </c>
      <c r="I11" s="34">
        <f>G11*H11</f>
        <v>2788.665</v>
      </c>
      <c r="J11" s="29" t="s">
        <v>35</v>
      </c>
    </row>
    <row r="12" spans="1:10" ht="21.75" customHeight="1">
      <c r="A12" s="32">
        <v>3</v>
      </c>
      <c r="B12" s="56"/>
      <c r="C12" s="33" t="s">
        <v>56</v>
      </c>
      <c r="D12" s="32" t="s">
        <v>49</v>
      </c>
      <c r="E12" s="29">
        <v>30</v>
      </c>
      <c r="F12" s="29">
        <v>0.72</v>
      </c>
      <c r="G12" s="29">
        <f>E12*F12</f>
        <v>21.599999999999998</v>
      </c>
      <c r="H12" s="31">
        <v>169.01</v>
      </c>
      <c r="I12" s="34">
        <f>G12*H12</f>
        <v>3650.6159999999995</v>
      </c>
      <c r="J12" s="29" t="s">
        <v>35</v>
      </c>
    </row>
    <row r="13" spans="1:10" ht="17.25" customHeight="1">
      <c r="A13" s="29">
        <v>4</v>
      </c>
      <c r="B13" s="29" t="s">
        <v>52</v>
      </c>
      <c r="C13" s="36" t="s">
        <v>55</v>
      </c>
      <c r="D13" s="29" t="s">
        <v>47</v>
      </c>
      <c r="E13" s="29">
        <f>16.5</f>
        <v>16.5</v>
      </c>
      <c r="F13" s="29"/>
      <c r="G13" s="37"/>
      <c r="H13" s="29">
        <v>82.37</v>
      </c>
      <c r="I13" s="34">
        <f>E13*H13</f>
        <v>1359.105</v>
      </c>
      <c r="J13" s="29"/>
    </row>
    <row r="14" spans="1:10" ht="16.5" hidden="1" customHeight="1" thickBot="1">
      <c r="A14" s="38">
        <v>5</v>
      </c>
      <c r="B14" s="38"/>
      <c r="C14" s="39" t="s">
        <v>54</v>
      </c>
      <c r="D14" s="38" t="s">
        <v>48</v>
      </c>
      <c r="E14" s="38"/>
      <c r="F14" s="38"/>
      <c r="G14" s="40"/>
      <c r="H14" s="41"/>
      <c r="I14" s="41">
        <f>H14*E14</f>
        <v>0</v>
      </c>
      <c r="J14" s="29"/>
    </row>
    <row r="15" spans="1:10">
      <c r="A15" s="24"/>
      <c r="B15" s="26"/>
      <c r="C15" s="42" t="s">
        <v>50</v>
      </c>
      <c r="D15" s="26"/>
      <c r="E15" s="26"/>
      <c r="F15" s="26"/>
      <c r="G15" s="43"/>
      <c r="H15" s="27"/>
      <c r="I15" s="44">
        <f>I10+I11+I12</f>
        <v>8264.5889999999999</v>
      </c>
      <c r="J15" s="29"/>
    </row>
    <row r="16" spans="1:10">
      <c r="A16" s="28"/>
      <c r="B16" s="29"/>
      <c r="C16" s="36" t="s">
        <v>51</v>
      </c>
      <c r="D16" s="29"/>
      <c r="E16" s="29"/>
      <c r="F16" s="29"/>
      <c r="G16" s="45"/>
      <c r="H16" s="31"/>
      <c r="I16" s="37">
        <f>I15+I13+I14</f>
        <v>9623.6939999999995</v>
      </c>
      <c r="J16" s="29"/>
    </row>
    <row r="17" spans="1:10">
      <c r="A17" s="28"/>
      <c r="B17" s="29"/>
      <c r="C17" s="30" t="s">
        <v>44</v>
      </c>
      <c r="D17" s="29"/>
      <c r="E17" s="46">
        <v>0.9</v>
      </c>
      <c r="F17" s="29"/>
      <c r="G17" s="29"/>
      <c r="H17" s="31"/>
      <c r="I17" s="34">
        <f>8264.59*90/100*0.85</f>
        <v>6322.4113499999994</v>
      </c>
      <c r="J17" s="29"/>
    </row>
    <row r="18" spans="1:10" ht="15.75" thickBot="1">
      <c r="A18" s="47"/>
      <c r="B18" s="47"/>
      <c r="C18" s="47" t="s">
        <v>45</v>
      </c>
      <c r="D18" s="47"/>
      <c r="E18" s="48">
        <v>0.85</v>
      </c>
      <c r="F18" s="47"/>
      <c r="G18" s="47"/>
      <c r="H18" s="47"/>
      <c r="I18" s="49">
        <f>8264.59*85/100*0.8</f>
        <v>5619.9212000000007</v>
      </c>
      <c r="J18" s="21"/>
    </row>
    <row r="19" spans="1:10" ht="15.75" thickTop="1">
      <c r="A19" s="25"/>
      <c r="B19" s="25"/>
      <c r="C19" s="50" t="s">
        <v>46</v>
      </c>
      <c r="D19" s="25"/>
      <c r="E19" s="25"/>
      <c r="F19" s="25"/>
      <c r="G19" s="25"/>
      <c r="H19" s="25"/>
      <c r="I19" s="51">
        <f>SUM(I16:I18)</f>
        <v>21566.026549999999</v>
      </c>
      <c r="J19" s="21"/>
    </row>
    <row r="20" spans="1:10" ht="24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>
      <c r="A21" s="21"/>
      <c r="B21" s="21"/>
      <c r="C21" s="21" t="s">
        <v>57</v>
      </c>
      <c r="D21" s="21"/>
      <c r="E21" s="21"/>
      <c r="F21" s="21"/>
      <c r="G21" s="21"/>
      <c r="H21" s="21"/>
      <c r="I21" s="21"/>
      <c r="J21" s="21"/>
    </row>
  </sheetData>
  <mergeCells count="3">
    <mergeCell ref="A2:I2"/>
    <mergeCell ref="A3:J3"/>
    <mergeCell ref="B10:B1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opLeftCell="C23" zoomScaleSheetLayoutView="85" workbookViewId="0">
      <selection activeCell="I33" sqref="I33"/>
    </sheetView>
  </sheetViews>
  <sheetFormatPr defaultRowHeight="15"/>
  <cols>
    <col min="1" max="1" width="5.28515625" customWidth="1"/>
    <col min="2" max="2" width="17" customWidth="1"/>
    <col min="3" max="3" width="36.28515625" customWidth="1"/>
    <col min="4" max="4" width="10.140625" customWidth="1"/>
    <col min="6" max="6" width="15.7109375" customWidth="1"/>
    <col min="7" max="7" width="15.85546875" customWidth="1"/>
    <col min="8" max="9" width="11.42578125" customWidth="1"/>
  </cols>
  <sheetData>
    <row r="1" spans="1:10" hidden="1"/>
    <row r="2" spans="1:10" ht="19.5" hidden="1" customHeight="1">
      <c r="A2" s="60" t="s">
        <v>0</v>
      </c>
      <c r="B2" s="60"/>
      <c r="C2" s="60"/>
      <c r="D2" s="60"/>
      <c r="E2" s="60"/>
      <c r="F2" s="60"/>
      <c r="G2" s="60"/>
      <c r="H2" s="60"/>
      <c r="I2" s="16"/>
    </row>
    <row r="3" spans="1:10" ht="15.75" hidden="1" thickBot="1"/>
    <row r="4" spans="1:10" ht="45.75" hidden="1" customHeight="1" thickBot="1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37</v>
      </c>
      <c r="I4" s="4" t="s">
        <v>38</v>
      </c>
      <c r="J4" s="4" t="s">
        <v>19</v>
      </c>
    </row>
    <row r="5" spans="1:10" hidden="1">
      <c r="A5" s="5">
        <v>1</v>
      </c>
      <c r="C5" s="2" t="s">
        <v>12</v>
      </c>
      <c r="D5" s="7"/>
      <c r="E5" s="7"/>
      <c r="F5" s="7"/>
      <c r="G5" s="7"/>
      <c r="H5" s="10"/>
      <c r="I5" s="10"/>
      <c r="J5" s="2"/>
    </row>
    <row r="6" spans="1:10" hidden="1">
      <c r="A6" s="6"/>
      <c r="B6" s="8" t="s">
        <v>8</v>
      </c>
      <c r="C6" s="1" t="s">
        <v>10</v>
      </c>
      <c r="D6" s="8" t="s">
        <v>9</v>
      </c>
      <c r="E6" s="8">
        <v>0.05</v>
      </c>
      <c r="F6" s="8">
        <v>1.2</v>
      </c>
      <c r="G6" s="8">
        <f>F6*E6</f>
        <v>0.06</v>
      </c>
      <c r="H6" s="11"/>
      <c r="I6" s="11"/>
      <c r="J6" s="1"/>
    </row>
    <row r="7" spans="1:10" hidden="1">
      <c r="A7" s="6"/>
      <c r="B7" s="8" t="s">
        <v>11</v>
      </c>
      <c r="C7" s="1" t="s">
        <v>13</v>
      </c>
      <c r="D7" s="8" t="s">
        <v>9</v>
      </c>
      <c r="E7" s="8">
        <v>0.05</v>
      </c>
      <c r="F7" s="8">
        <v>0.39</v>
      </c>
      <c r="G7" s="8">
        <f>(F7*E7)*5</f>
        <v>9.7500000000000017E-2</v>
      </c>
      <c r="H7" s="11"/>
      <c r="I7" s="11"/>
      <c r="J7" s="1"/>
    </row>
    <row r="8" spans="1:10" hidden="1">
      <c r="A8" s="6"/>
      <c r="B8" s="8"/>
      <c r="C8" s="1"/>
      <c r="D8" s="8"/>
      <c r="E8" s="8"/>
      <c r="F8" s="8"/>
      <c r="G8" s="8">
        <f>SUM(G6:G7)</f>
        <v>0.15750000000000003</v>
      </c>
      <c r="H8" s="11"/>
      <c r="I8" s="11"/>
      <c r="J8" s="1"/>
    </row>
    <row r="9" spans="1:10" ht="34.5" hidden="1" customHeight="1">
      <c r="A9" s="6">
        <v>1</v>
      </c>
      <c r="B9" s="61" t="s">
        <v>30</v>
      </c>
      <c r="C9" s="62"/>
      <c r="D9" s="62"/>
      <c r="E9" s="62"/>
      <c r="F9" s="62"/>
      <c r="G9" s="62"/>
      <c r="H9" s="62"/>
      <c r="I9" s="62"/>
      <c r="J9" s="63"/>
    </row>
    <row r="10" spans="1:10" hidden="1">
      <c r="A10" s="6"/>
      <c r="B10" s="8" t="s">
        <v>14</v>
      </c>
      <c r="C10" s="1" t="s">
        <v>10</v>
      </c>
      <c r="D10" s="8" t="s">
        <v>9</v>
      </c>
      <c r="E10" s="8">
        <v>0.05</v>
      </c>
      <c r="F10" s="8">
        <v>1.5</v>
      </c>
      <c r="G10" s="8">
        <f>F10*E10</f>
        <v>7.5000000000000011E-2</v>
      </c>
      <c r="H10" s="11"/>
      <c r="I10" s="11"/>
      <c r="J10" s="8" t="s">
        <v>35</v>
      </c>
    </row>
    <row r="11" spans="1:10" hidden="1">
      <c r="A11" s="6"/>
      <c r="B11" s="8" t="s">
        <v>15</v>
      </c>
      <c r="C11" s="1" t="s">
        <v>13</v>
      </c>
      <c r="D11" s="8" t="s">
        <v>9</v>
      </c>
      <c r="E11" s="8">
        <v>0.05</v>
      </c>
      <c r="F11" s="8">
        <v>0.56000000000000005</v>
      </c>
      <c r="G11" s="8">
        <f>(F11*E11)*5</f>
        <v>0.14000000000000001</v>
      </c>
      <c r="H11" s="11"/>
      <c r="I11" s="11"/>
      <c r="J11" s="8" t="s">
        <v>35</v>
      </c>
    </row>
    <row r="12" spans="1:10" hidden="1">
      <c r="A12" s="6"/>
      <c r="B12" s="8"/>
      <c r="C12" s="1"/>
      <c r="D12" s="8"/>
      <c r="E12" s="8"/>
      <c r="F12" s="8"/>
      <c r="G12" s="14">
        <f>SUM(G10:G11)</f>
        <v>0.21500000000000002</v>
      </c>
      <c r="H12" s="11">
        <v>90.9</v>
      </c>
      <c r="I12" s="17">
        <f>H12*G12</f>
        <v>19.543500000000005</v>
      </c>
      <c r="J12" s="8" t="s">
        <v>35</v>
      </c>
    </row>
    <row r="13" spans="1:10" hidden="1">
      <c r="A13" s="6">
        <v>2</v>
      </c>
      <c r="B13" s="57" t="s">
        <v>31</v>
      </c>
      <c r="C13" s="58"/>
      <c r="D13" s="58"/>
      <c r="E13" s="58"/>
      <c r="F13" s="58"/>
      <c r="G13" s="58"/>
      <c r="H13" s="58"/>
      <c r="I13" s="58"/>
      <c r="J13" s="59"/>
    </row>
    <row r="14" spans="1:10" ht="30" hidden="1">
      <c r="A14" s="6"/>
      <c r="B14" s="8" t="s">
        <v>16</v>
      </c>
      <c r="C14" s="1" t="s">
        <v>17</v>
      </c>
      <c r="D14" s="9" t="s">
        <v>18</v>
      </c>
      <c r="E14" s="8">
        <v>8.0000000000000002E-3</v>
      </c>
      <c r="F14" s="8">
        <v>2.2999999999999998</v>
      </c>
      <c r="G14" s="15">
        <f>F14*E14</f>
        <v>1.84E-2</v>
      </c>
      <c r="H14" s="11">
        <v>98.61</v>
      </c>
      <c r="I14" s="17">
        <f>H14*G14</f>
        <v>1.814424</v>
      </c>
      <c r="J14" s="8" t="s">
        <v>20</v>
      </c>
    </row>
    <row r="15" spans="1:10" hidden="1">
      <c r="A15" s="6">
        <v>3</v>
      </c>
      <c r="B15" s="57" t="s">
        <v>32</v>
      </c>
      <c r="C15" s="58"/>
      <c r="D15" s="58"/>
      <c r="E15" s="58"/>
      <c r="F15" s="58"/>
      <c r="G15" s="58"/>
      <c r="H15" s="58"/>
      <c r="I15" s="58"/>
      <c r="J15" s="59"/>
    </row>
    <row r="16" spans="1:10" ht="30" hidden="1">
      <c r="A16" s="6"/>
      <c r="B16" s="8" t="s">
        <v>21</v>
      </c>
      <c r="C16" s="1" t="s">
        <v>22</v>
      </c>
      <c r="D16" s="9" t="s">
        <v>23</v>
      </c>
      <c r="E16" s="8">
        <v>3.2000000000000001E-2</v>
      </c>
      <c r="F16" s="8">
        <v>12</v>
      </c>
      <c r="G16" s="14">
        <f>F16*E16</f>
        <v>0.38400000000000001</v>
      </c>
      <c r="H16" s="11">
        <v>103.23</v>
      </c>
      <c r="I16" s="17">
        <f>H16*G16</f>
        <v>39.640320000000003</v>
      </c>
      <c r="J16" s="8" t="s">
        <v>36</v>
      </c>
    </row>
    <row r="17" spans="1:10" hidden="1">
      <c r="A17" s="6">
        <v>4</v>
      </c>
      <c r="B17" s="57" t="s">
        <v>34</v>
      </c>
      <c r="C17" s="58"/>
      <c r="D17" s="58"/>
      <c r="E17" s="58"/>
      <c r="F17" s="58"/>
      <c r="G17" s="58"/>
      <c r="H17" s="58"/>
      <c r="I17" s="58"/>
      <c r="J17" s="59"/>
    </row>
    <row r="18" spans="1:10" ht="29.25" hidden="1" customHeight="1">
      <c r="A18" s="6"/>
      <c r="B18" s="8" t="s">
        <v>24</v>
      </c>
      <c r="C18" s="1" t="s">
        <v>25</v>
      </c>
      <c r="D18" s="9" t="s">
        <v>26</v>
      </c>
      <c r="E18" s="8">
        <v>4</v>
      </c>
      <c r="F18" s="8">
        <v>0.77</v>
      </c>
      <c r="G18" s="14">
        <f>F18*E18</f>
        <v>3.08</v>
      </c>
      <c r="H18" s="11">
        <v>107.85</v>
      </c>
      <c r="I18" s="17">
        <f>H18*G18</f>
        <v>332.178</v>
      </c>
      <c r="J18" s="8" t="s">
        <v>27</v>
      </c>
    </row>
    <row r="19" spans="1:10" hidden="1">
      <c r="A19" s="6">
        <v>5</v>
      </c>
      <c r="B19" s="57" t="s">
        <v>33</v>
      </c>
      <c r="C19" s="58"/>
      <c r="D19" s="58"/>
      <c r="E19" s="58"/>
      <c r="F19" s="58"/>
      <c r="G19" s="58"/>
      <c r="H19" s="58"/>
      <c r="I19" s="58"/>
      <c r="J19" s="59"/>
    </row>
    <row r="20" spans="1:10" ht="45" hidden="1">
      <c r="A20" s="6"/>
      <c r="B20" s="8" t="s">
        <v>28</v>
      </c>
      <c r="C20" s="13" t="s">
        <v>29</v>
      </c>
      <c r="D20" s="9" t="s">
        <v>26</v>
      </c>
      <c r="E20" s="8">
        <v>8</v>
      </c>
      <c r="F20" s="8">
        <v>0.15</v>
      </c>
      <c r="G20" s="8">
        <f>F20*E20</f>
        <v>1.2</v>
      </c>
      <c r="H20" s="11">
        <v>107.85</v>
      </c>
      <c r="I20" s="17">
        <f>H20*G20</f>
        <v>129.41999999999999</v>
      </c>
      <c r="J20" s="8" t="s">
        <v>27</v>
      </c>
    </row>
    <row r="21" spans="1:10" hidden="1">
      <c r="A21" s="6"/>
      <c r="B21" s="8"/>
      <c r="C21" s="12" t="s">
        <v>39</v>
      </c>
      <c r="D21" s="8"/>
      <c r="E21" s="8"/>
      <c r="F21" s="8"/>
      <c r="G21" s="19">
        <f>G12+G14+G16+G18+G20</f>
        <v>4.8974000000000002</v>
      </c>
      <c r="H21" s="11"/>
      <c r="I21" s="18">
        <f>I20+I18+I16+I14+I12</f>
        <v>522.59624399999996</v>
      </c>
      <c r="J21" s="8"/>
    </row>
    <row r="22" spans="1:10" hidden="1">
      <c r="A22" s="6"/>
      <c r="B22" s="8"/>
      <c r="C22" s="1"/>
      <c r="D22" s="8"/>
      <c r="E22" s="8"/>
      <c r="F22" s="8"/>
      <c r="G22" s="8"/>
      <c r="H22" s="11"/>
      <c r="I22" s="11"/>
      <c r="J22" s="8"/>
    </row>
    <row r="24" spans="1:10">
      <c r="C24" s="20"/>
    </row>
  </sheetData>
  <mergeCells count="6">
    <mergeCell ref="B15:J15"/>
    <mergeCell ref="B17:J17"/>
    <mergeCell ref="B19:J19"/>
    <mergeCell ref="A2:H2"/>
    <mergeCell ref="B9:J9"/>
    <mergeCell ref="B13:J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заклепки</vt:lpstr>
      <vt:lpstr>Лист1</vt:lpstr>
      <vt:lpstr>Лист2</vt:lpstr>
      <vt:lpstr>Лист3</vt:lpstr>
      <vt:lpstr>заклепки!Область_печати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ShevkunLA</dc:creator>
  <cp:lastModifiedBy>Пользователь</cp:lastModifiedBy>
  <cp:lastPrinted>2011-08-19T09:48:39Z</cp:lastPrinted>
  <dcterms:created xsi:type="dcterms:W3CDTF">2010-06-01T10:04:24Z</dcterms:created>
  <dcterms:modified xsi:type="dcterms:W3CDTF">2011-08-19T09:51:22Z</dcterms:modified>
</cp:coreProperties>
</file>