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Алёна\шаблоны\"/>
    </mc:Choice>
  </mc:AlternateContent>
  <bookViews>
    <workbookView xWindow="-3570" yWindow="-16320" windowWidth="29040" windowHeight="15840" tabRatio="886"/>
  </bookViews>
  <sheets>
    <sheet name="Лист2" sheetId="2" r:id="rId1"/>
  </sheets>
  <definedNames>
    <definedName name="_xlnm._FilterDatabase" localSheetId="0" hidden="1">Лист2!$A$12:$U$80</definedName>
    <definedName name="_xlnm.Print_Titles" localSheetId="0">Лист2!$11:$11</definedName>
    <definedName name="_xlnm.Print_Area" localSheetId="0">Лист2!$A$1:$R$80</definedName>
  </definedNames>
  <calcPr calcId="152511" fullPrecision="0"/>
</workbook>
</file>

<file path=xl/calcChain.xml><?xml version="1.0" encoding="utf-8"?>
<calcChain xmlns="http://schemas.openxmlformats.org/spreadsheetml/2006/main">
  <c r="W72" i="2" l="1"/>
  <c r="W69" i="2"/>
  <c r="W66" i="2"/>
  <c r="W63" i="2"/>
  <c r="W58" i="2" l="1"/>
  <c r="W79" i="2"/>
  <c r="W39" i="2"/>
  <c r="W38" i="2"/>
  <c r="W27" i="2"/>
  <c r="W24" i="2"/>
  <c r="W23" i="2"/>
  <c r="W77" i="2" l="1"/>
  <c r="W54" i="2"/>
  <c r="W48" i="2"/>
  <c r="W51" i="2"/>
  <c r="W47" i="2"/>
  <c r="W43" i="2"/>
  <c r="W33" i="2"/>
  <c r="W30" i="2"/>
  <c r="W18" i="2"/>
  <c r="W17" i="2"/>
  <c r="W14" i="2"/>
  <c r="U13" i="2" l="1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12" i="2"/>
  <c r="H80" i="2" l="1"/>
  <c r="J80" i="2" s="1"/>
  <c r="H79" i="2"/>
  <c r="J79" i="2" s="1"/>
  <c r="H78" i="2"/>
  <c r="J78" i="2" s="1"/>
  <c r="H37" i="2"/>
  <c r="J37" i="2" s="1"/>
  <c r="H28" i="2"/>
  <c r="J28" i="2" s="1"/>
  <c r="H29" i="2"/>
  <c r="H38" i="2"/>
  <c r="J38" i="2" s="1"/>
  <c r="H44" i="2"/>
  <c r="J44" i="2" s="1"/>
  <c r="J16" i="2"/>
  <c r="J24" i="2"/>
  <c r="J25" i="2"/>
  <c r="J29" i="2"/>
  <c r="J30" i="2"/>
  <c r="J31" i="2"/>
  <c r="J33" i="2"/>
  <c r="J34" i="2"/>
  <c r="J49" i="2"/>
  <c r="J50" i="2"/>
  <c r="J52" i="2"/>
  <c r="J53" i="2"/>
  <c r="J55" i="2"/>
  <c r="J56" i="2"/>
  <c r="H43" i="2"/>
  <c r="J43" i="2" s="1"/>
  <c r="H36" i="2"/>
  <c r="J36" i="2" s="1"/>
  <c r="H27" i="2"/>
  <c r="J27" i="2" s="1"/>
  <c r="H58" i="2" l="1"/>
  <c r="J58" i="2" s="1"/>
  <c r="H42" i="2" l="1"/>
  <c r="J42" i="2" s="1"/>
  <c r="H41" i="2"/>
  <c r="J41" i="2" s="1"/>
  <c r="H40" i="2"/>
  <c r="J40" i="2" s="1"/>
  <c r="H39" i="2"/>
  <c r="J39" i="2" s="1"/>
  <c r="H35" i="2"/>
  <c r="J35" i="2" s="1"/>
  <c r="H32" i="2"/>
  <c r="J32" i="2" s="1"/>
  <c r="H26" i="2"/>
  <c r="J26" i="2" s="1"/>
  <c r="H23" i="2"/>
  <c r="J23" i="2" s="1"/>
  <c r="H22" i="2"/>
  <c r="J22" i="2" s="1"/>
  <c r="H21" i="2"/>
  <c r="J21" i="2" s="1"/>
  <c r="H20" i="2"/>
  <c r="J20" i="2" s="1"/>
  <c r="H19" i="2"/>
  <c r="J19" i="2" s="1"/>
  <c r="H18" i="2"/>
  <c r="J18" i="2" s="1"/>
  <c r="H17" i="2"/>
  <c r="J17" i="2" s="1"/>
  <c r="H15" i="2"/>
  <c r="J15" i="2" s="1"/>
  <c r="H14" i="2"/>
  <c r="J14" i="2" s="1"/>
  <c r="H13" i="2"/>
  <c r="J13" i="2" s="1"/>
  <c r="H12" i="2"/>
  <c r="J12" i="2" s="1"/>
  <c r="H46" i="2" l="1"/>
  <c r="J46" i="2" s="1"/>
  <c r="H47" i="2"/>
  <c r="J47" i="2" s="1"/>
  <c r="H45" i="2"/>
  <c r="J45" i="2" s="1"/>
  <c r="H54" i="2" l="1"/>
  <c r="J54" i="2" s="1"/>
  <c r="H51" i="2"/>
  <c r="J51" i="2" s="1"/>
  <c r="H48" i="2"/>
  <c r="J48" i="2" s="1"/>
  <c r="H57" i="2" l="1"/>
  <c r="J57" i="2" s="1"/>
  <c r="H59" i="2"/>
  <c r="J59" i="2" s="1"/>
  <c r="G61" i="2"/>
  <c r="H61" i="2" s="1"/>
  <c r="J61" i="2" s="1"/>
  <c r="G62" i="2"/>
  <c r="G60" i="2"/>
  <c r="H60" i="2" s="1"/>
  <c r="J60" i="2" s="1"/>
  <c r="H64" i="2"/>
  <c r="J64" i="2" s="1"/>
  <c r="H65" i="2"/>
  <c r="J65" i="2" s="1"/>
  <c r="H63" i="2"/>
  <c r="J63" i="2" s="1"/>
  <c r="H67" i="2"/>
  <c r="J67" i="2" s="1"/>
  <c r="H68" i="2"/>
  <c r="J68" i="2" s="1"/>
  <c r="H66" i="2"/>
  <c r="J66" i="2" s="1"/>
  <c r="H70" i="2"/>
  <c r="J70" i="2" s="1"/>
  <c r="H71" i="2"/>
  <c r="J71" i="2" s="1"/>
  <c r="H69" i="2"/>
  <c r="J69" i="2" s="1"/>
  <c r="H73" i="2"/>
  <c r="J73" i="2" s="1"/>
  <c r="H74" i="2"/>
  <c r="J74" i="2" s="1"/>
  <c r="H72" i="2"/>
  <c r="J72" i="2" s="1"/>
  <c r="H62" i="2" l="1"/>
  <c r="J62" i="2" s="1"/>
  <c r="W62" i="2"/>
  <c r="H77" i="2"/>
  <c r="J77" i="2" s="1"/>
  <c r="H76" i="2"/>
  <c r="J76" i="2" s="1"/>
  <c r="H75" i="2"/>
  <c r="J75" i="2" s="1"/>
</calcChain>
</file>

<file path=xl/sharedStrings.xml><?xml version="1.0" encoding="utf-8"?>
<sst xmlns="http://schemas.openxmlformats.org/spreadsheetml/2006/main" count="714" uniqueCount="259">
  <si>
    <t>" Согласовано"</t>
  </si>
  <si>
    <t>_____________________________</t>
  </si>
  <si>
    <t>"____"_______________2020 г.</t>
  </si>
  <si>
    <t>Конъюнктурный анализ стоимости оборудования и материалов</t>
  </si>
  <si>
    <t>Приложение № 2</t>
  </si>
  <si>
    <t>ЗАКАЗЧИК</t>
  </si>
  <si>
    <t>Ед. изм.</t>
  </si>
  <si>
    <t>№ пп.</t>
  </si>
  <si>
    <t>Код строительного ресурса</t>
  </si>
  <si>
    <t>Наименование строительного ресурса</t>
  </si>
  <si>
    <t>Полное наименование строительного ресурса в обосновывающем документе</t>
  </si>
  <si>
    <t>Ед.изм. строительного ресурса в обосновывающем документе</t>
  </si>
  <si>
    <t>Текущая отпускная цена за ед.изм. в обосновывающем документе с НДС. в руб.</t>
  </si>
  <si>
    <t>Текущая отпускная цена за ед.изм. без НДС. в руб. в соответствии с графой 5</t>
  </si>
  <si>
    <t>Год</t>
  </si>
  <si>
    <t>Квартал</t>
  </si>
  <si>
    <t>Наименование производителя/поставщика</t>
  </si>
  <si>
    <t>КПП организации</t>
  </si>
  <si>
    <t>ИНН организации</t>
  </si>
  <si>
    <t>Гиперссылка на веб-сайт производителя/поставщика</t>
  </si>
  <si>
    <t>Населенный пункт расположения склада производителя/поставщика</t>
  </si>
  <si>
    <t>Статус организации (производитель (1)/Поставщик (2)</t>
  </si>
  <si>
    <t>Стоимость перевозки без НДС в руб. за ед. изм.</t>
  </si>
  <si>
    <t>Сметная цена без НДС в руб. за ед. изм.</t>
  </si>
  <si>
    <t>Шкаф телекоммуникационный напольный 18U ШТК-М-18.6.8-3 ААА</t>
  </si>
  <si>
    <t>Перемычка  50 см</t>
  </si>
  <si>
    <t>Стеллаж EnergyWind на 4-5 шт АКБ</t>
  </si>
  <si>
    <t>Персональный компьютер (безпрограммного обеспечения) вкомплекте: SSD накопитель,блокпитания,видеокарта,ИБП,клавиатура,корпус,мат.плата,модульпамяти,мышь,процессор,сетевойфильтр (согласно опросномулисту)Цена:</t>
  </si>
  <si>
    <t>IP-камера купольная  (Hikvision)DS-2CD3726G2T-IZS(2.7-13.5mm)</t>
  </si>
  <si>
    <t>Электронная проходная: турникетTS1000 Pro (нержавеющая сталь,индикаторы прохода,«антипаника»), контроллер PW-400v.3, считыватели PW-mini MultiBLE (2 шт), рабочая температура-28°C - +60°C. TS1000 Pro PW-R</t>
  </si>
  <si>
    <t>Поручень ограждения ASP-D32.970(вес 1,3 кг/шт. 1,3*4=5,2кг)</t>
  </si>
  <si>
    <t>Створка ограждения ASP-D32.91,3(вес 5,2 кг/шт. 5,2*2=10,4кг)</t>
  </si>
  <si>
    <t>Коммутатор управляемый D-link DGS-1210-10P/FL</t>
  </si>
  <si>
    <t>Блок розеток Rem-16 с выкл., 8Schuko, 16 A, алюм., 19", шнур1,8 м R-16-8S-V-440-1.8</t>
  </si>
  <si>
    <t>Источник бесперебойного питания МВ 3 кВт 220В/48В/220В</t>
  </si>
  <si>
    <t>Аккумулятор GEL Multi-Brand12-200</t>
  </si>
  <si>
    <t>Повторитель линии RVi-PR</t>
  </si>
  <si>
    <t>Монитор Philips 223V5LSB2</t>
  </si>
  <si>
    <t xml:space="preserve"> IP- камера уличная DS-2CD3026G2-IS (2.8mm)(Hikvision)</t>
  </si>
  <si>
    <t xml:space="preserve"> IP- камера купольная  DS-2CD3126G2-IS (2.8mm)(Hikvision)</t>
  </si>
  <si>
    <t>Кабель NETLAN U/UTP 4 пары,Кат.5e (Класс D)EC-UU004-5E-LSZH-OR</t>
  </si>
  <si>
    <t xml:space="preserve">Односторонняя стойка огражденияASP-D50.8-01 (вес 2 кг/шт.2*6=12кг) </t>
  </si>
  <si>
    <t>Патрубок ограждения ASP-D32 (вес0,8 кг/шт. 0,8*8=6,4кг)</t>
  </si>
  <si>
    <t xml:space="preserve">Считыватель Gate-Peader-QR </t>
  </si>
  <si>
    <t>http://energywind.ru/katalog/stellazhi-dlya-akb/stellazh-dlya-5-akb</t>
  </si>
  <si>
    <t>ООО "Компания Энердживинд"</t>
  </si>
  <si>
    <t>Москва</t>
  </si>
  <si>
    <t>https://www.citilink.ru/catalog/computers_and_notebooks/net_equipment/switches/1430351/</t>
  </si>
  <si>
    <t>Коммутатор D-Link DGS-1210-10MP/FL 8G 2SFP 130W управляемый</t>
  </si>
  <si>
    <t>Стеллаж для 4-5 аккумуляторов</t>
  </si>
  <si>
    <t>шт.</t>
  </si>
  <si>
    <t>ООО «Ситилинк»</t>
  </si>
  <si>
    <t>Самара</t>
  </si>
  <si>
    <t>Модуль вентиляторный, 2 вентилятора с терморегулятором R-FAN-2T</t>
  </si>
  <si>
    <t>https://www.computermarket.ru/main/catalog/catid/1500380.aspx</t>
  </si>
  <si>
    <t>ООО "БИОН"</t>
  </si>
  <si>
    <t>ЦМО Модуль вентиляторный, 2 вентилятора с терморегулятором R-FAN-2T</t>
  </si>
  <si>
    <t>https://www.computermarket.ru/main/catalog/catid/1500634.aspx</t>
  </si>
  <si>
    <t>D-Link DGS-1210-10P/ME/B1A Управляемый коммутатор 2 уровня с 8 портами 10/100/1000Base-T с поддержкой PoE и 2 портами 1000Base-X SFP</t>
  </si>
  <si>
    <t>https://www.etm.ru/cat/nn/8467737/</t>
  </si>
  <si>
    <t>Блок розеток Rem-16 с выключателем 8 Schuko 16A 19' шнур 1.8 м</t>
  </si>
  <si>
    <t>https://www.tinko.ru/catalog/product/253123/</t>
  </si>
  <si>
    <t>Блок силовых розеток 19" со шнуром</t>
  </si>
  <si>
    <t>https://anlan.ru/products/45777</t>
  </si>
  <si>
    <t>Блок розеток 19 8 розеток Rem-16 R-16-8S-V-440-1.8</t>
  </si>
  <si>
    <t>ООО "АНЛАН"</t>
  </si>
  <si>
    <t>1000 м</t>
  </si>
  <si>
    <t>305 м</t>
  </si>
  <si>
    <t>Комплект крепления ИБП с аккумулятором</t>
  </si>
  <si>
    <t>ООО "ТД Тинко"</t>
  </si>
  <si>
    <t>https://www.tinko.ru/catalog/product/272900/</t>
  </si>
  <si>
    <t>Считыватель Gate-Reader-QR</t>
  </si>
  <si>
    <t>Считыватель QR кодов Gate-Reader-QR</t>
  </si>
  <si>
    <t>ООО "Технолайт"</t>
  </si>
  <si>
    <t>https://www.layta.ru/gate-reader-qr.html</t>
  </si>
  <si>
    <t>Считыватель QR кодов и идентификаторов Mifare 
Артикул Gate-Reader-QR</t>
  </si>
  <si>
    <t>https://www.etm.ru/cat/nn/2985871/</t>
  </si>
  <si>
    <t>ООО "ЭТМ"</t>
  </si>
  <si>
    <t>Створка ограждения в комплекте с фиксатором и завесами ASP-D32.1,3</t>
  </si>
  <si>
    <t>https://www.tinko.ru/catalog/product/231699/</t>
  </si>
  <si>
    <t>https://asp-skud.ru/catalogue/polurostovoe-ograzhdenie/povorotnye-stvorki/ASP-D32.1-3</t>
  </si>
  <si>
    <t>Створка ограждения 1,3 м. ASP-D32.1,3</t>
  </si>
  <si>
    <t>ООО "АСП"</t>
  </si>
  <si>
    <t>ООО "Интемс"</t>
  </si>
  <si>
    <t>https://securityrussia.com/skud/parts-s/parts-ograzhdeniya/mufty/48140</t>
  </si>
  <si>
    <t>Створка ограждения длиной 1,3 м в комплекте с фиксатором и завесами ASP-D32.1,3</t>
  </si>
  <si>
    <t>Поручень ограждения ASP-D32.970</t>
  </si>
  <si>
    <t>https://www.tinko.ru/catalog/product/231712/</t>
  </si>
  <si>
    <t>https://asp-skud.ru/catalogue/polurostovoe-ograzhdenie/poruchni/ASP-D32.970</t>
  </si>
  <si>
    <t>Поручень ограждения длиной 970 мм ASP-D32.970</t>
  </si>
  <si>
    <t>https://securityrussia.com/skud/parts-s/parts-ograzhdeniya/mufty/47544</t>
  </si>
  <si>
    <t>Поручень ограждения длиной 970 мм, ASP-D32.970</t>
  </si>
  <si>
    <t>https://www.tinko.ru/catalog/product/231728/</t>
  </si>
  <si>
    <t>Патрубок ограждения ASP-D32 (черный металл)</t>
  </si>
  <si>
    <t>https://asp-skud.ru/catalogue/polurostovoe-ograzhdenie/patrubki/ASP-D32</t>
  </si>
  <si>
    <t>Патрубок ограждения ASP-D32</t>
  </si>
  <si>
    <t>https://securityrussia.com/skud/parts-s/parts-ograzhdeniya/mufty/47515</t>
  </si>
  <si>
    <t>https://www.tinko.ru/catalog/product/231673/</t>
  </si>
  <si>
    <t>Односторонняя стойка ограждения c 2 отверстиями ASP-D50,8-01</t>
  </si>
  <si>
    <t>https://asp-skud.ru/catalogue/polurostovoe-ograzhdenie/stoyki-iz-nerzhaveyuschey-stali/ASP-D50.8-01</t>
  </si>
  <si>
    <t>https://securityrussia.com/skud/parts-s/parts-ograzhdeniya/stoyki/47580</t>
  </si>
  <si>
    <t>Односторонняя стойка ограждения с 2 отверстиями из нержавеющей стали ASP-D50,8-01</t>
  </si>
  <si>
    <t>комп.</t>
  </si>
  <si>
    <t>Турникет-трипод тумбовый TS1000 Pro; 
Сетевой контроллер PW-400 v.3; 
Считыватель бесконтактный для proxi-карт и брелоков PW-mini Multi BLE</t>
  </si>
  <si>
    <t>https://www.tinko.ru/catalog/product/281766/ 
https://www.tinko.ru/catalog/product/280272/ 
https://www.tinko.ru/catalog/product/280272/</t>
  </si>
  <si>
    <t>Турникет-трипод тумбовый ZKTeco TS1000 Pro; 
Сетевой IP-контроллер ProxWay PW-400 v.3; 
Считыватель ProxWay PW-Mini Multi BLE</t>
  </si>
  <si>
    <t>https://securityrussia.com/skud/turnikety/zk-ts1000 
https://securityrussia.com/skud/kontrolery/pw-400-v3 
https://securityrussia.com/skud/reader/pw-mini-multi-ble</t>
  </si>
  <si>
    <t>ООО "ТД Актив-Сб"</t>
  </si>
  <si>
    <t>https://www.aktivsb.ru/prod-36117.html 
https://www.aktivsb.ru/prod-38444.html 
https://www.aktivsb.ru/prod-34033.html</t>
  </si>
  <si>
    <t>TS1000 Pro Турникет-трипод; 
PW-400 v.3 Универсальный IP контроллер СКУД; 
PW-mini Multi BLE Считыватель Proximity</t>
  </si>
  <si>
    <t>Кабель связи симметричный, для высокоскоростных сетей, внутренней прокладки LAN UTP 4x2x0.47 кат.5е LSZH (305 м) NETLAN EC-UU004-5E-LSZH-OR</t>
  </si>
  <si>
    <t>м</t>
  </si>
  <si>
    <t>https://www.layta.ru/netlan-ec-uu004-5e-lszh-or.html</t>
  </si>
  <si>
    <t>Кабель U/UTP 4 пары, Кат.5e, одножильный, медный, внутренний, LSZH, оранжевый, 305м (EC-UU004-5E-LSZH-OR)</t>
  </si>
  <si>
    <t>https://www.etm.ru/cat/nn/7879051/</t>
  </si>
  <si>
    <t>https://www.tinko.ru/catalog/product/249238/</t>
  </si>
  <si>
    <t>Кабель «витая пара» (LAN) для структурированных систем связи U/UTP 4pair, Cat5e, In, LSZH (EC-UU004-5E-LSZH-OR</t>
  </si>
  <si>
    <t>IP-камера HIKVISION DS-2CD3026G2-IS (2.8mm)</t>
  </si>
  <si>
    <t>IP-камера HIKVISION DS-2CD3126G2-IS (2.8mm)</t>
  </si>
  <si>
    <t>IP-камера HIKVISION DS-2CD3726G2T-IZS (2.7-13.5mm)</t>
  </si>
  <si>
    <t>ООО "Хиквижн"</t>
  </si>
  <si>
    <t>https://hikvision.ru/</t>
  </si>
  <si>
    <t>Монитор PHILIPS 223V5LSB2 (10/62) 21.5", черный</t>
  </si>
  <si>
    <t>https://www.citilink.ru/catalog/computers_and_notebooks/monitors/837250/</t>
  </si>
  <si>
    <t>ООО "Ситилинк"</t>
  </si>
  <si>
    <t>https://www.dns-shop.ru/product/3f0ffc8428d14699/215-monitor-philips-223v5lsb2-223v5lsb262/</t>
  </si>
  <si>
    <t>21.5" Монитор Philips 223V5LSB2 [223V5LSB2/62]</t>
  </si>
  <si>
    <t>АО "Технопоинт"</t>
  </si>
  <si>
    <t>Монитор Philips 223V5LSB2 21.5" Black</t>
  </si>
  <si>
    <t>https://www.onlinetrade.ru/catalogue/monitory-c23/philips/monitor_philips_223v5lsb2_21.5_black_223v5lsb2_10_62-135059.html?c=59</t>
  </si>
  <si>
    <t>ООО "Онлайн Трейд"</t>
  </si>
  <si>
    <t>ШТК-М-18.6.8-3ААА</t>
  </si>
  <si>
    <t>https://www.tinko.ru/catalog/product/264299/</t>
  </si>
  <si>
    <t>Шкаф телекоммуникационный напольный 18U (600х800) дверь металл</t>
  </si>
  <si>
    <t>https://www.etm.ru/cat/nn/2916925/</t>
  </si>
  <si>
    <t>Телекоммуникационный шкаф ЦМО ШТК-М-18.6.8-3ААА в Самаре</t>
  </si>
  <si>
    <t>ООО "Компьюлан"</t>
  </si>
  <si>
    <t>773601001 </t>
  </si>
  <si>
    <t>https://www.knssamara.ru/product/telekommunikacionnii-shkaf-cmo-shtk-m-18-6-8-3aaa/</t>
  </si>
  <si>
    <t>Коммутатор D-Link DGS-1210-10MP-FL1A в Самаре</t>
  </si>
  <si>
    <t>https://www.knssamara.ru/product/kommutator-d-link-dgs-1210-10mp-fl1a/</t>
  </si>
  <si>
    <t>Модуль вентиляторный 2 вентилятора с терморегулятором R-FAN-2T</t>
  </si>
  <si>
    <t>https://www.etm.ru/cat/nn/5023461/</t>
  </si>
  <si>
    <t>Модуль вентиляторный ЦМО (R-FAN-2T) 2 вент. с термостатом серый</t>
  </si>
  <si>
    <t>https://www.citilink.ru/catalog/computers_and_notebooks/powersafe/ups_moduls/1004969/</t>
  </si>
  <si>
    <t>ООО "Мировой Поток"</t>
  </si>
  <si>
    <t>https://getenergo.ru/catalog/products/stellaz-dla-4-5-akkumulatorov</t>
  </si>
  <si>
    <t>Energywind 4-5Шт Акб</t>
  </si>
  <si>
    <t>MAN-TOP </t>
  </si>
  <si>
    <t>https://man-top.ru/product/energywind-4-5sht-akb/</t>
  </si>
  <si>
    <t>Силовой модуль ИБП Multi-Brand 3кВт (24В)</t>
  </si>
  <si>
    <t>http://energywind.ru/katalog/moduli-ibp/silovoj-modul-ibp-3kvt-24v</t>
  </si>
  <si>
    <t>https://getenergo.ru/catalog/products/silovoj-modul-ibp-multi-brand-3kvt-24v</t>
  </si>
  <si>
    <t>Ибп Multi-Brand 3Квт (24В)</t>
  </si>
  <si>
    <t>https://man-top.ru/product/ibp-multi-brand-3kvt-24v/</t>
  </si>
  <si>
    <t>Аккумулятор MULTI BRAND GEL12-200</t>
  </si>
  <si>
    <t>http://energywind.ru/katalog/gel-akkumulyatory/akkumulyator-gel-multi-brand-12v-200a</t>
  </si>
  <si>
    <t>https://getenergo.ru/catalog/products/akkumulator-multi-brand-gel12-200</t>
  </si>
  <si>
    <t>Multi-Brand Gel12-200</t>
  </si>
  <si>
    <t>https://man-top.ru/product/multi-brand-gel12-200/</t>
  </si>
  <si>
    <t>Репитер PoE 150 м (PR)</t>
  </si>
  <si>
    <t>https://www.etm.ru/cat/nn/1904781/</t>
  </si>
  <si>
    <t>https://www.tinko.ru/catalog/product/246974/</t>
  </si>
  <si>
    <t xml:space="preserve">ООО "С-Вижн" </t>
  </si>
  <si>
    <t>https://samara.svision.ru/kupit/rvi-pr</t>
  </si>
  <si>
    <t>61.1.04.08</t>
  </si>
  <si>
    <t>ООО «КОМПЬЮЛАН»</t>
  </si>
  <si>
    <t>ООО "Охрана-Сервис"</t>
  </si>
  <si>
    <t>ПК (без програмного обеспечения) АРМ на пункте охраны SSD накопитель WD Blue WDS250G2B0A 250 ГБ, 2,5", SATA III</t>
  </si>
  <si>
    <t>шт</t>
  </si>
  <si>
    <t xml:space="preserve"> -</t>
  </si>
  <si>
    <t>ООО "ИСХОМА"</t>
  </si>
  <si>
    <t>https://sbis.ru/contragents/6315014872/631501001</t>
  </si>
  <si>
    <t>https://www.ohrana-s.ru/</t>
  </si>
  <si>
    <t>ООО "МАГМА"</t>
  </si>
  <si>
    <t>https://www.rusprofile.ru/id/7295931</t>
  </si>
  <si>
    <t>Разъем RJ-45</t>
  </si>
  <si>
    <t>https://www.chipdip.ru/product0/8000848781</t>
  </si>
  <si>
    <t>ЗАО «ЧИП и ДИП»</t>
  </si>
  <si>
    <t>Разъём RJ-45 UTP для кабеля категории 5Е</t>
  </si>
  <si>
    <t>Разъем для кабеля RJ45 UTP кат.5е ITK CS3-1C5EU</t>
  </si>
  <si>
    <t>https://www.etm.ru/cat/nn/925515/</t>
  </si>
  <si>
    <t>Компания ЭТМ
ООО "Электротехмонтаж"</t>
  </si>
  <si>
    <t>Разъем (джек) RJ-45 Кат.5e 8P8C</t>
  </si>
  <si>
    <t>АВС Электро</t>
  </si>
  <si>
    <t>https://msk.avselectro.ru/about/contacts/</t>
  </si>
  <si>
    <t>01</t>
  </si>
  <si>
    <t xml:space="preserve">  -</t>
  </si>
  <si>
    <t xml:space="preserve"> 12.12.20</t>
  </si>
  <si>
    <t xml:space="preserve"> 09.12.20</t>
  </si>
  <si>
    <t xml:space="preserve"> 18.12.20</t>
  </si>
  <si>
    <t xml:space="preserve"> 08.12.20</t>
  </si>
  <si>
    <t xml:space="preserve"> 06.12.20</t>
  </si>
  <si>
    <t xml:space="preserve"> 07.12.20</t>
  </si>
  <si>
    <t>61.1.03.03</t>
  </si>
  <si>
    <t>20.4.03.07</t>
  </si>
  <si>
    <t>07.2.07.13</t>
  </si>
  <si>
    <t>64.1.01.03</t>
  </si>
  <si>
    <t>62.4.02.01</t>
  </si>
  <si>
    <t>62.4.01.01</t>
  </si>
  <si>
    <t>22.1.02.06</t>
  </si>
  <si>
    <t>61.2.07.11</t>
  </si>
  <si>
    <t>61.2.07.09</t>
  </si>
  <si>
    <t>61.3.05.06</t>
  </si>
  <si>
    <t>61.3.01.01</t>
  </si>
  <si>
    <t>21.1.04.01</t>
  </si>
  <si>
    <t>22.1.02.04</t>
  </si>
  <si>
    <t>ТЦ_61.1.04.08_63_7702680818_ 18.12.20_01</t>
  </si>
  <si>
    <t>ТЦ_61.1.04.08_63_6318025390_ 08.12.20_01</t>
  </si>
  <si>
    <t>ТЦ_61.1.04.08_63_9723033526_ 08.12.20_01</t>
  </si>
  <si>
    <t>ТЦ_61.1.03.03_63_7718979307_ 06.12.20_01</t>
  </si>
  <si>
    <t>ТЦ_61.1.03.03_63_5047181263_ 06.12.20_01</t>
  </si>
  <si>
    <t>ТЦ_61.1.03.03_63_9723033526_ 08.12.20_01</t>
  </si>
  <si>
    <t>ТЦ_64.1.01.03_63_5047181263_ 06.12.20_01</t>
  </si>
  <si>
    <t>ТЦ_64.1.01.03_63_6318025390_ 08.12.20_01</t>
  </si>
  <si>
    <t>ТЦ_64.1.01.03_63_7718979307_ 08.12.20_01</t>
  </si>
  <si>
    <t>ТЦ_20.4.03.07_63_6318025390_ 06.12.20_01</t>
  </si>
  <si>
    <t>ТЦ_20.4.03.07_63_7702680818_ 06.12.20_01</t>
  </si>
  <si>
    <t>ТЦ_20.4.03.07_63_7709721453_ 07.12.20_01</t>
  </si>
  <si>
    <t>ТЦ_07.2.07.13_63_7718981360_ 06.12.20_01</t>
  </si>
  <si>
    <t>ТЦ_07.2.07.13_63_7728448376_ 08.12.20_01</t>
  </si>
  <si>
    <t>ТЦ_07.2.07.13_63__ 08.12.20_01</t>
  </si>
  <si>
    <t>ТЦ_07.2.07.13_63_6315566707_  -_01</t>
  </si>
  <si>
    <t>ТЦ_07.2.07.13_63_6312135290_  -_01</t>
  </si>
  <si>
    <t>ТЦ_07.2.07.13_63_6315014872_  -_01</t>
  </si>
  <si>
    <t>ТЦ_62.4.02.01_63_7718981360_ 08.12.20_01</t>
  </si>
  <si>
    <t>ТЦ_62.4.02.01_63_7728448376_ 08.12.20_01</t>
  </si>
  <si>
    <t>ТЦ_62.4.02.01_63__ 08.12.20_01</t>
  </si>
  <si>
    <t>ТЦ_62.4.01.01_63_7718981360_ 08.12.20_01</t>
  </si>
  <si>
    <t>ТЦ_62.4.01.01_63_7728448376_ 08.12.20_01</t>
  </si>
  <si>
    <t>ТЦ_62.4.01.01_63__ 08.12.20_01</t>
  </si>
  <si>
    <t>ТЦ_07.2.07.13_63_6315566707_ 08.12.20_01</t>
  </si>
  <si>
    <t>ТЦ_07.2.07.13_63_6312135290_ 08.12.20_01</t>
  </si>
  <si>
    <t>ТЦ_07.2.07.13_63_6315014872_ 08.12.20_01</t>
  </si>
  <si>
    <t>ТЦ_22.1.02.06_63_6318025390_ 08.12.20_01</t>
  </si>
  <si>
    <t>ТЦ_22.1.02.06_63_7702680818_ 08.12.20_01</t>
  </si>
  <si>
    <t>ТЦ_22.1.02.06_63_6321395721_ 08.12.20_01</t>
  </si>
  <si>
    <t>ТЦ_61.2.07.11_63_6312135290_  -_01</t>
  </si>
  <si>
    <t>ТЦ_61.2.07.11_63_6315566707_  -_01</t>
  </si>
  <si>
    <t>ТЦ_61.2.07.11_63_6315014872_  -_01</t>
  </si>
  <si>
    <t>ТЦ_61.3.05.06_63_7718979307_ 09.12.20_01</t>
  </si>
  <si>
    <t>ТЦ_61.3.05.06_63_2543063261_ 09.12.20_01</t>
  </si>
  <si>
    <t>ТЦ_61.3.05.06_63_7735092378_ 09.12.20_01</t>
  </si>
  <si>
    <t>ТЦ_61.3.01.01_63_7716240782_ 09.12.20_01</t>
  </si>
  <si>
    <t>ТЦ_61.3.01.01_63___01</t>
  </si>
  <si>
    <t>ТЦ_21.1.04.01_63_7702680818_ 08.12.20_01</t>
  </si>
  <si>
    <t>ТЦ_21.1.04.01_63_6454107010_ 08.12.20_01</t>
  </si>
  <si>
    <t>ТЦ_21.1.04.01_63_6318025390_ 08.12.20_01</t>
  </si>
  <si>
    <t>ТЦ_61.2.07.09_63_7702680818_ 08.12.20_01</t>
  </si>
  <si>
    <t>ТЦ_61.2.07.09_63_7719741850_ 08.12.20_01</t>
  </si>
  <si>
    <t>ТЦ_61.2.07.09_63_7735596223_ 08.12.20_01</t>
  </si>
  <si>
    <t>ТЦ_22.1.02.06_63_7729732950_ 08.12.20_01</t>
  </si>
  <si>
    <t>ТЦ_22.1.02.06_63_7735596223_ 08.12.20_01</t>
  </si>
  <si>
    <t>ТЦ_61.2.07.09_63_6454107010_ 08.12.20_01</t>
  </si>
  <si>
    <t>ТЦ_61.2.07.09_63_6318025390_ 08.12.20_01</t>
  </si>
  <si>
    <t>ТЦ_22.1.02.04_63_7729108750_ 12.12.20_01</t>
  </si>
  <si>
    <t>ТЦ_22.1.02.04_63_7804526950_ 12.12.20_01</t>
  </si>
  <si>
    <t>ТЦ_22.1.02.04_63_3664042290_ 12.12.20_01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</si>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</sst>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dd/mm/yy;@"/>
  </numFmts>
  <fonts count="41" x14ac:knownFonts="1">
    <font>
      <sz val="9"/>
      <name val="Arial Cyr"/>
      <charset val="204"/>
    </font>
    <font>
      <sz val="9"/>
      <name val="Arial Cyr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45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sz val="11"/>
      <color indexed="18"/>
      <name val="Calibri"/>
      <family val="2"/>
      <charset val="204"/>
    </font>
    <font>
      <sz val="10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46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u/>
      <sz val="9"/>
      <color theme="10"/>
      <name val="Arial Cyr"/>
      <charset val="204"/>
    </font>
    <font>
      <sz val="6"/>
      <name val="Times New Roman"/>
      <family val="1"/>
      <charset val="204"/>
    </font>
    <font>
      <b/>
      <sz val="6"/>
      <name val="Times New Roman"/>
      <family val="1"/>
      <charset val="204"/>
    </font>
    <font>
      <sz val="6"/>
      <name val="Arial Cyr"/>
      <charset val="204"/>
    </font>
    <font>
      <sz val="9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0"/>
      <name val="Arial Cyr"/>
      <charset val="204"/>
    </font>
    <font>
      <sz val="9"/>
      <color rgb="FFFF0000"/>
      <name val="Arial Cyr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name val="Arial Cyr"/>
      <charset val="204"/>
    </font>
    <font>
      <sz val="9"/>
      <color theme="0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52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60"/>
      </patternFill>
    </fill>
    <fill>
      <patternFill patternType="solid">
        <fgColor indexed="63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61"/>
      </patternFill>
    </fill>
    <fill>
      <patternFill patternType="solid">
        <fgColor indexed="38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35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6" fillId="0" borderId="0"/>
    <xf numFmtId="0" fontId="7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4" borderId="0" applyNumberFormat="0" applyBorder="0" applyAlignment="0" applyProtection="0"/>
    <xf numFmtId="0" fontId="8" fillId="9" borderId="0" applyNumberFormat="0" applyBorder="0" applyAlignment="0" applyProtection="0"/>
    <xf numFmtId="0" fontId="8" fillId="6" borderId="0" applyNumberFormat="0" applyBorder="0" applyAlignment="0" applyProtection="0"/>
    <xf numFmtId="0" fontId="8" fillId="10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4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9" fillId="12" borderId="0" applyNumberFormat="0" applyBorder="0" applyAlignment="0" applyProtection="0"/>
    <xf numFmtId="0" fontId="9" fillId="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2" borderId="0" applyNumberFormat="0" applyBorder="0" applyAlignment="0" applyProtection="0"/>
    <xf numFmtId="0" fontId="9" fillId="8" borderId="0" applyNumberFormat="0" applyBorder="0" applyAlignment="0" applyProtection="0"/>
    <xf numFmtId="0" fontId="10" fillId="3" borderId="2" applyNumberFormat="0" applyAlignment="0" applyProtection="0"/>
    <xf numFmtId="0" fontId="11" fillId="5" borderId="3" applyNumberFormat="0" applyAlignment="0" applyProtection="0"/>
    <xf numFmtId="0" fontId="12" fillId="5" borderId="2" applyNumberFormat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1" fillId="0" borderId="7" applyNumberFormat="0" applyFill="0" applyAlignment="0" applyProtection="0"/>
    <xf numFmtId="0" fontId="16" fillId="11" borderId="8" applyNumberFormat="0" applyAlignment="0" applyProtection="0"/>
    <xf numFmtId="0" fontId="17" fillId="0" borderId="0" applyNumberFormat="0" applyFill="0" applyBorder="0" applyAlignment="0" applyProtection="0"/>
    <xf numFmtId="0" fontId="18" fillId="10" borderId="0" applyNumberFormat="0" applyBorder="0" applyAlignment="0" applyProtection="0"/>
    <xf numFmtId="0" fontId="19" fillId="0" borderId="0"/>
    <xf numFmtId="0" fontId="1" fillId="0" borderId="0"/>
    <xf numFmtId="0" fontId="6" fillId="0" borderId="0"/>
    <xf numFmtId="0" fontId="20" fillId="15" borderId="0" applyNumberFormat="0" applyBorder="0" applyAlignment="0" applyProtection="0"/>
    <xf numFmtId="0" fontId="21" fillId="0" borderId="0" applyNumberFormat="0" applyFill="0" applyBorder="0" applyAlignment="0" applyProtection="0"/>
    <xf numFmtId="0" fontId="7" fillId="10" borderId="9" applyNumberFormat="0" applyFont="0" applyAlignment="0" applyProtection="0"/>
    <xf numFmtId="0" fontId="22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7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92">
    <xf numFmtId="0" fontId="0" fillId="0" borderId="0" xfId="0"/>
    <xf numFmtId="4" fontId="4" fillId="0" borderId="0" xfId="0" applyNumberFormat="1" applyFont="1" applyFill="1" applyAlignment="1">
      <alignment horizontal="left" wrapText="1"/>
    </xf>
    <xf numFmtId="4" fontId="2" fillId="0" borderId="0" xfId="0" applyNumberFormat="1" applyFont="1" applyFill="1" applyAlignment="1">
      <alignment horizontal="left" wrapText="1"/>
    </xf>
    <xf numFmtId="4" fontId="4" fillId="0" borderId="0" xfId="0" applyNumberFormat="1" applyFont="1" applyFill="1" applyAlignment="1">
      <alignment horizontal="left" vertical="top" wrapText="1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left" vertical="top"/>
    </xf>
    <xf numFmtId="0" fontId="4" fillId="0" borderId="0" xfId="0" applyNumberFormat="1" applyFont="1" applyFill="1" applyAlignment="1">
      <alignment horizontal="center" vertical="top"/>
    </xf>
    <xf numFmtId="4" fontId="4" fillId="0" borderId="0" xfId="0" applyNumberFormat="1" applyFont="1" applyFill="1" applyAlignment="1">
      <alignment horizontal="center" wrapText="1"/>
    </xf>
    <xf numFmtId="4" fontId="2" fillId="0" borderId="0" xfId="0" applyNumberFormat="1" applyFont="1" applyFill="1" applyAlignment="1">
      <alignment horizontal="center" wrapText="1"/>
    </xf>
    <xf numFmtId="4" fontId="4" fillId="0" borderId="0" xfId="0" applyNumberFormat="1" applyFont="1" applyFill="1" applyAlignment="1">
      <alignment horizontal="center" vertical="top" wrapText="1"/>
    </xf>
    <xf numFmtId="4" fontId="3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25" fillId="0" borderId="0" xfId="0" applyFont="1"/>
    <xf numFmtId="0" fontId="24" fillId="0" borderId="1" xfId="0" applyFont="1" applyBorder="1" applyAlignment="1">
      <alignment horizontal="center" vertical="center" textRotation="90" wrapText="1"/>
    </xf>
    <xf numFmtId="4" fontId="4" fillId="0" borderId="0" xfId="0" applyNumberFormat="1" applyFont="1" applyFill="1" applyAlignment="1">
      <alignment horizontal="right" vertical="top"/>
    </xf>
    <xf numFmtId="0" fontId="4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0" fillId="0" borderId="0" xfId="0" applyAlignment="1">
      <alignment wrapText="1"/>
    </xf>
    <xf numFmtId="0" fontId="0" fillId="0" borderId="0" xfId="0" applyFill="1"/>
    <xf numFmtId="0" fontId="3" fillId="0" borderId="0" xfId="0" applyFont="1" applyFill="1" applyAlignment="1">
      <alignment horizontal="center" vertical="top"/>
    </xf>
    <xf numFmtId="0" fontId="24" fillId="0" borderId="1" xfId="0" applyFont="1" applyBorder="1" applyAlignment="1">
      <alignment horizontal="center" vertical="top" textRotation="90" wrapText="1"/>
    </xf>
    <xf numFmtId="0" fontId="0" fillId="0" borderId="0" xfId="0" applyAlignment="1">
      <alignment vertical="top"/>
    </xf>
    <xf numFmtId="0" fontId="24" fillId="0" borderId="12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top" wrapText="1"/>
    </xf>
    <xf numFmtId="0" fontId="26" fillId="0" borderId="1" xfId="0" applyFont="1" applyFill="1" applyBorder="1" applyAlignment="1">
      <alignment horizontal="center" vertical="top"/>
    </xf>
    <xf numFmtId="1" fontId="26" fillId="0" borderId="1" xfId="0" applyNumberFormat="1" applyFont="1" applyFill="1" applyBorder="1" applyAlignment="1">
      <alignment horizontal="center" vertical="top"/>
    </xf>
    <xf numFmtId="0" fontId="27" fillId="0" borderId="1" xfId="47" applyFill="1" applyBorder="1" applyAlignment="1">
      <alignment horizontal="center" vertical="top" wrapText="1"/>
    </xf>
    <xf numFmtId="0" fontId="26" fillId="0" borderId="1" xfId="0" applyFont="1" applyFill="1" applyBorder="1" applyAlignment="1">
      <alignment horizontal="center" vertical="top" wrapText="1"/>
    </xf>
    <xf numFmtId="4" fontId="31" fillId="0" borderId="1" xfId="1" applyNumberFormat="1" applyFont="1" applyFill="1" applyBorder="1" applyAlignment="1">
      <alignment horizontal="left" vertical="top" wrapText="1"/>
    </xf>
    <xf numFmtId="0" fontId="27" fillId="0" borderId="1" xfId="47" applyFill="1" applyBorder="1" applyAlignment="1">
      <alignment horizontal="left" vertical="top" wrapText="1"/>
    </xf>
    <xf numFmtId="0" fontId="26" fillId="0" borderId="1" xfId="0" applyFont="1" applyFill="1" applyBorder="1" applyAlignment="1">
      <alignment horizontal="left" vertical="top" wrapText="1"/>
    </xf>
    <xf numFmtId="0" fontId="26" fillId="0" borderId="1" xfId="0" applyFont="1" applyFill="1" applyBorder="1" applyAlignment="1">
      <alignment horizontal="center" vertical="top"/>
    </xf>
    <xf numFmtId="0" fontId="26" fillId="0" borderId="1" xfId="0" applyFont="1" applyFill="1" applyBorder="1" applyAlignment="1">
      <alignment horizontal="left" vertical="top" wrapText="1"/>
    </xf>
    <xf numFmtId="164" fontId="31" fillId="0" borderId="1" xfId="48" applyFont="1" applyFill="1" applyBorder="1" applyAlignment="1">
      <alignment horizontal="right" vertical="top"/>
    </xf>
    <xf numFmtId="164" fontId="26" fillId="0" borderId="1" xfId="48" applyFont="1" applyFill="1" applyBorder="1" applyAlignment="1">
      <alignment horizontal="right" vertical="top"/>
    </xf>
    <xf numFmtId="164" fontId="32" fillId="0" borderId="1" xfId="48" applyFont="1" applyFill="1" applyBorder="1" applyAlignment="1">
      <alignment horizontal="right" vertical="top"/>
    </xf>
    <xf numFmtId="0" fontId="33" fillId="0" borderId="1" xfId="47" applyFont="1" applyFill="1" applyBorder="1" applyAlignment="1">
      <alignment horizontal="center" vertical="top" wrapText="1"/>
    </xf>
    <xf numFmtId="0" fontId="26" fillId="0" borderId="1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4" fontId="26" fillId="0" borderId="1" xfId="0" applyNumberFormat="1" applyFont="1" applyFill="1" applyBorder="1" applyAlignment="1">
      <alignment horizontal="left" vertical="top" wrapText="1"/>
    </xf>
    <xf numFmtId="0" fontId="26" fillId="0" borderId="1" xfId="0" applyFont="1" applyFill="1" applyBorder="1" applyAlignment="1">
      <alignment horizontal="center" vertical="top"/>
    </xf>
    <xf numFmtId="0" fontId="26" fillId="0" borderId="1" xfId="0" applyFont="1" applyFill="1" applyBorder="1" applyAlignment="1">
      <alignment horizontal="left" vertical="top" wrapText="1"/>
    </xf>
    <xf numFmtId="0" fontId="26" fillId="0" borderId="1" xfId="0" applyFont="1" applyFill="1" applyBorder="1" applyAlignment="1">
      <alignment horizontal="center" vertical="top"/>
    </xf>
    <xf numFmtId="0" fontId="26" fillId="0" borderId="1" xfId="0" applyFont="1" applyFill="1" applyBorder="1" applyAlignment="1">
      <alignment horizontal="left" vertical="top" wrapText="1"/>
    </xf>
    <xf numFmtId="0" fontId="26" fillId="0" borderId="1" xfId="0" applyFont="1" applyFill="1" applyBorder="1" applyAlignment="1">
      <alignment horizontal="center" vertical="top"/>
    </xf>
    <xf numFmtId="0" fontId="26" fillId="0" borderId="1" xfId="0" applyFont="1" applyFill="1" applyBorder="1" applyAlignment="1">
      <alignment horizontal="left" vertical="top" wrapText="1"/>
    </xf>
    <xf numFmtId="164" fontId="35" fillId="0" borderId="1" xfId="48" applyFont="1" applyFill="1" applyBorder="1" applyAlignment="1">
      <alignment horizontal="right" vertical="top"/>
    </xf>
    <xf numFmtId="0" fontId="26" fillId="0" borderId="1" xfId="0" applyFont="1" applyFill="1" applyBorder="1" applyAlignment="1">
      <alignment horizontal="center" vertical="top"/>
    </xf>
    <xf numFmtId="0" fontId="26" fillId="0" borderId="1" xfId="0" applyFont="1" applyFill="1" applyBorder="1" applyAlignment="1">
      <alignment horizontal="left" vertical="top" wrapText="1"/>
    </xf>
    <xf numFmtId="164" fontId="36" fillId="0" borderId="1" xfId="48" applyFont="1" applyFill="1" applyBorder="1" applyAlignment="1">
      <alignment horizontal="right" vertical="top"/>
    </xf>
    <xf numFmtId="164" fontId="37" fillId="0" borderId="1" xfId="48" applyFont="1" applyFill="1" applyBorder="1" applyAlignment="1">
      <alignment horizontal="right" vertical="top"/>
    </xf>
    <xf numFmtId="0" fontId="28" fillId="0" borderId="0" xfId="0" applyFont="1" applyFill="1" applyAlignment="1">
      <alignment vertical="top" wrapText="1"/>
    </xf>
    <xf numFmtId="0" fontId="29" fillId="0" borderId="0" xfId="0" applyFont="1" applyFill="1" applyAlignment="1">
      <alignment vertical="top" wrapText="1"/>
    </xf>
    <xf numFmtId="0" fontId="30" fillId="0" borderId="0" xfId="0" applyFont="1" applyAlignment="1">
      <alignment vertical="top" wrapText="1"/>
    </xf>
    <xf numFmtId="0" fontId="30" fillId="0" borderId="0" xfId="0" applyFont="1" applyAlignment="1">
      <alignment wrapText="1"/>
    </xf>
    <xf numFmtId="165" fontId="0" fillId="0" borderId="0" xfId="0" applyNumberFormat="1" applyFill="1" applyAlignment="1">
      <alignment horizontal="center" vertical="top"/>
    </xf>
    <xf numFmtId="14" fontId="0" fillId="0" borderId="0" xfId="0" applyNumberForma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25" fillId="0" borderId="0" xfId="0" applyFont="1" applyAlignment="1">
      <alignment vertical="top"/>
    </xf>
    <xf numFmtId="0" fontId="25" fillId="0" borderId="0" xfId="0" applyFont="1" applyAlignment="1">
      <alignment horizontal="center" vertical="top" wrapText="1"/>
    </xf>
    <xf numFmtId="0" fontId="25" fillId="0" borderId="0" xfId="0" applyFont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49" fontId="0" fillId="0" borderId="0" xfId="0" applyNumberFormat="1" applyFill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0" fontId="4" fillId="0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0" fillId="0" borderId="0" xfId="0" applyAlignment="1">
      <alignment vertical="top"/>
    </xf>
    <xf numFmtId="0" fontId="34" fillId="0" borderId="0" xfId="0" applyFont="1" applyFill="1" applyAlignment="1">
      <alignment vertical="top"/>
    </xf>
    <xf numFmtId="0" fontId="26" fillId="0" borderId="12" xfId="0" applyFont="1" applyFill="1" applyBorder="1" applyAlignment="1">
      <alignment vertical="top"/>
    </xf>
    <xf numFmtId="0" fontId="26" fillId="0" borderId="14" xfId="0" applyFont="1" applyFill="1" applyBorder="1" applyAlignment="1">
      <alignment vertical="top"/>
    </xf>
    <xf numFmtId="0" fontId="39" fillId="0" borderId="13" xfId="0" applyFont="1" applyFill="1" applyBorder="1" applyAlignment="1">
      <alignment vertical="top"/>
    </xf>
    <xf numFmtId="0" fontId="39" fillId="0" borderId="14" xfId="0" applyFont="1" applyFill="1" applyBorder="1" applyAlignment="1">
      <alignment vertical="top"/>
    </xf>
    <xf numFmtId="0" fontId="26" fillId="0" borderId="0" xfId="0" applyFont="1" applyFill="1" applyAlignment="1">
      <alignment horizontal="center" vertical="top"/>
    </xf>
    <xf numFmtId="0" fontId="25" fillId="0" borderId="0" xfId="0" applyFont="1" applyAlignment="1">
      <alignment wrapText="1"/>
    </xf>
    <xf numFmtId="0" fontId="0" fillId="0" borderId="0" xfId="0" applyFill="1" applyAlignment="1">
      <alignment vertical="top" wrapText="1"/>
    </xf>
    <xf numFmtId="164" fontId="2" fillId="0" borderId="0" xfId="48" applyFont="1" applyFill="1" applyAlignment="1">
      <alignment vertical="top"/>
    </xf>
    <xf numFmtId="164" fontId="40" fillId="0" borderId="0" xfId="48" applyFont="1" applyAlignment="1">
      <alignment vertical="top"/>
    </xf>
    <xf numFmtId="164" fontId="38" fillId="0" borderId="0" xfId="48" applyFont="1" applyAlignment="1">
      <alignment vertical="top"/>
    </xf>
    <xf numFmtId="164" fontId="38" fillId="0" borderId="0" xfId="48" applyFont="1" applyFill="1" applyAlignment="1">
      <alignment vertical="top"/>
    </xf>
    <xf numFmtId="0" fontId="26" fillId="0" borderId="1" xfId="0" applyFont="1" applyFill="1" applyBorder="1" applyAlignment="1">
      <alignment horizontal="center" vertical="top"/>
    </xf>
    <xf numFmtId="0" fontId="26" fillId="0" borderId="1" xfId="0" applyFont="1" applyFill="1" applyBorder="1" applyAlignment="1">
      <alignment horizontal="left" vertical="top" wrapText="1"/>
    </xf>
    <xf numFmtId="0" fontId="26" fillId="16" borderId="1" xfId="0" applyFont="1" applyFill="1" applyBorder="1" applyAlignment="1">
      <alignment horizontal="center" vertical="top"/>
    </xf>
    <xf numFmtId="4" fontId="2" fillId="0" borderId="0" xfId="0" applyNumberFormat="1" applyFont="1" applyFill="1" applyAlignment="1">
      <alignment horizontal="right" vertical="top" wrapText="1"/>
    </xf>
    <xf numFmtId="4" fontId="2" fillId="0" borderId="11" xfId="0" applyNumberFormat="1" applyFont="1" applyFill="1" applyBorder="1" applyAlignment="1">
      <alignment horizontal="right" wrapText="1"/>
    </xf>
    <xf numFmtId="0" fontId="3" fillId="0" borderId="0" xfId="0" applyFont="1" applyFill="1" applyAlignment="1">
      <alignment horizontal="center"/>
    </xf>
    <xf numFmtId="49" fontId="36" fillId="0" borderId="11" xfId="0" applyNumberFormat="1" applyFont="1" applyFill="1" applyBorder="1" applyAlignment="1">
      <alignment horizontal="center" vertical="center" wrapText="1"/>
    </xf>
  </cellXfs>
  <cellStyles count="49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Гиперссылка" xfId="47" builtinId="8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1"/>
    <cellStyle name="Обычный 2 2" xfId="38"/>
    <cellStyle name="Обычный 3" xfId="39"/>
    <cellStyle name="Обычный 4" xfId="2"/>
    <cellStyle name="Обычный 5" xfId="40"/>
    <cellStyle name="Плохой 2" xfId="41"/>
    <cellStyle name="Пояснение 2" xfId="42"/>
    <cellStyle name="Примечание 2" xfId="43"/>
    <cellStyle name="Связанная ячейка 2" xfId="44"/>
    <cellStyle name="Текст предупреждения 2" xfId="45"/>
    <cellStyle name="Финансовый" xfId="48" builtinId="3"/>
    <cellStyle name="Хороший 2" xfId="46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inko.ru/catalog/product/231673/" TargetMode="External"/><Relationship Id="rId18" Type="http://schemas.openxmlformats.org/officeDocument/2006/relationships/hyperlink" Target="https://www.layta.ru/netlan-ec-uu004-5e-lszh-or.html" TargetMode="External"/><Relationship Id="rId26" Type="http://schemas.openxmlformats.org/officeDocument/2006/relationships/hyperlink" Target="https://www.onlinetrade.ru/catalogue/monitory-c23/philips/monitor_philips_223v5lsb2_21.5_black_223v5lsb2_10_62-135059.html?c=59" TargetMode="External"/><Relationship Id="rId39" Type="http://schemas.openxmlformats.org/officeDocument/2006/relationships/hyperlink" Target="https://www.citilink.ru/catalog/computers_and_notebooks/powersafe/ups_moduls/1004969/" TargetMode="External"/><Relationship Id="rId21" Type="http://schemas.openxmlformats.org/officeDocument/2006/relationships/hyperlink" Target="https://hikvision.ru/" TargetMode="External"/><Relationship Id="rId34" Type="http://schemas.openxmlformats.org/officeDocument/2006/relationships/hyperlink" Target="https://www.tinko.ru/catalog/product/264299/" TargetMode="External"/><Relationship Id="rId42" Type="http://schemas.openxmlformats.org/officeDocument/2006/relationships/hyperlink" Target="http://energywind.ru/katalog/moduli-ibp/silovoj-modul-ibp-3kvt-24v" TargetMode="External"/><Relationship Id="rId47" Type="http://schemas.openxmlformats.org/officeDocument/2006/relationships/hyperlink" Target="https://man-top.ru/product/multi-brand-gel12-200/" TargetMode="External"/><Relationship Id="rId50" Type="http://schemas.openxmlformats.org/officeDocument/2006/relationships/hyperlink" Target="https://www.tinko.ru/catalog/product/246974/" TargetMode="External"/><Relationship Id="rId55" Type="http://schemas.openxmlformats.org/officeDocument/2006/relationships/hyperlink" Target="https://sbis.ru/contragents/6315014872/631501001" TargetMode="External"/><Relationship Id="rId7" Type="http://schemas.openxmlformats.org/officeDocument/2006/relationships/hyperlink" Target="https://www.tinko.ru/catalog/product/231712/" TargetMode="External"/><Relationship Id="rId2" Type="http://schemas.openxmlformats.org/officeDocument/2006/relationships/hyperlink" Target="https://www.layta.ru/gate-reader-qr.html" TargetMode="External"/><Relationship Id="rId16" Type="http://schemas.openxmlformats.org/officeDocument/2006/relationships/hyperlink" Target="https://www.tinko.ru/catalog/product/281766/" TargetMode="External"/><Relationship Id="rId20" Type="http://schemas.openxmlformats.org/officeDocument/2006/relationships/hyperlink" Target="https://www.tinko.ru/catalog/product/249238/" TargetMode="External"/><Relationship Id="rId29" Type="http://schemas.openxmlformats.org/officeDocument/2006/relationships/hyperlink" Target="https://www.computermarket.ru/main/catalog/catid/1500380.aspx" TargetMode="External"/><Relationship Id="rId41" Type="http://schemas.openxmlformats.org/officeDocument/2006/relationships/hyperlink" Target="https://man-top.ru/product/energywind-4-5sht-akb/" TargetMode="External"/><Relationship Id="rId54" Type="http://schemas.openxmlformats.org/officeDocument/2006/relationships/hyperlink" Target="https://www.ohrana-s.ru/" TargetMode="External"/><Relationship Id="rId1" Type="http://schemas.openxmlformats.org/officeDocument/2006/relationships/hyperlink" Target="https://www.tinko.ru/catalog/product/272900/" TargetMode="External"/><Relationship Id="rId6" Type="http://schemas.openxmlformats.org/officeDocument/2006/relationships/hyperlink" Target="https://securityrussia.com/skud/parts-s/parts-ograzhdeniya/mufty/48140" TargetMode="External"/><Relationship Id="rId11" Type="http://schemas.openxmlformats.org/officeDocument/2006/relationships/hyperlink" Target="https://asp-skud.ru/catalogue/polurostovoe-ograzhdenie/patrubki/ASP-D32" TargetMode="External"/><Relationship Id="rId24" Type="http://schemas.openxmlformats.org/officeDocument/2006/relationships/hyperlink" Target="https://www.citilink.ru/catalog/computers_and_notebooks/monitors/837250/" TargetMode="External"/><Relationship Id="rId32" Type="http://schemas.openxmlformats.org/officeDocument/2006/relationships/hyperlink" Target="https://www.tinko.ru/catalog/product/253123/" TargetMode="External"/><Relationship Id="rId37" Type="http://schemas.openxmlformats.org/officeDocument/2006/relationships/hyperlink" Target="https://www.knssamara.ru/product/kommutator-d-link-dgs-1210-10mp-fl1a/" TargetMode="External"/><Relationship Id="rId40" Type="http://schemas.openxmlformats.org/officeDocument/2006/relationships/hyperlink" Target="https://getenergo.ru/catalog/products/stellaz-dla-4-5-akkumulatorov" TargetMode="External"/><Relationship Id="rId45" Type="http://schemas.openxmlformats.org/officeDocument/2006/relationships/hyperlink" Target="http://energywind.ru/katalog/gel-akkumulyatory/akkumulyator-gel-multi-brand-12v-200a" TargetMode="External"/><Relationship Id="rId53" Type="http://schemas.openxmlformats.org/officeDocument/2006/relationships/hyperlink" Target="https://sbis.ru/contragents/6315014872/631501001" TargetMode="External"/><Relationship Id="rId58" Type="http://schemas.openxmlformats.org/officeDocument/2006/relationships/hyperlink" Target="https://www.rusprofile.ru/id/7295931" TargetMode="External"/><Relationship Id="rId5" Type="http://schemas.openxmlformats.org/officeDocument/2006/relationships/hyperlink" Target="https://asp-skud.ru/catalogue/polurostovoe-ograzhdenie/povorotnye-stvorki/ASP-D32.1-3" TargetMode="External"/><Relationship Id="rId15" Type="http://schemas.openxmlformats.org/officeDocument/2006/relationships/hyperlink" Target="https://securityrussia.com/skud/parts-s/parts-ograzhdeniya/stoyki/47580" TargetMode="External"/><Relationship Id="rId23" Type="http://schemas.openxmlformats.org/officeDocument/2006/relationships/hyperlink" Target="https://hikvision.ru/" TargetMode="External"/><Relationship Id="rId28" Type="http://schemas.openxmlformats.org/officeDocument/2006/relationships/hyperlink" Target="https://www.citilink.ru/catalog/computers_and_notebooks/net_equipment/switches/1430351/" TargetMode="External"/><Relationship Id="rId36" Type="http://schemas.openxmlformats.org/officeDocument/2006/relationships/hyperlink" Target="https://www.knssamara.ru/product/telekommunikacionnii-shkaf-cmo-shtk-m-18-6-8-3aaa/" TargetMode="External"/><Relationship Id="rId49" Type="http://schemas.openxmlformats.org/officeDocument/2006/relationships/hyperlink" Target="https://samara.svision.ru/kupit/rvi-pr" TargetMode="External"/><Relationship Id="rId57" Type="http://schemas.openxmlformats.org/officeDocument/2006/relationships/hyperlink" Target="https://www.rusprofile.ru/id/7295931" TargetMode="External"/><Relationship Id="rId61" Type="http://schemas.openxmlformats.org/officeDocument/2006/relationships/printerSettings" Target="../printerSettings/printerSettings1.bin"/><Relationship Id="rId10" Type="http://schemas.openxmlformats.org/officeDocument/2006/relationships/hyperlink" Target="https://www.tinko.ru/catalog/product/231728/" TargetMode="External"/><Relationship Id="rId19" Type="http://schemas.openxmlformats.org/officeDocument/2006/relationships/hyperlink" Target="https://www.etm.ru/cat/nn/7879051/" TargetMode="External"/><Relationship Id="rId31" Type="http://schemas.openxmlformats.org/officeDocument/2006/relationships/hyperlink" Target="https://www.etm.ru/cat/nn/8467737/" TargetMode="External"/><Relationship Id="rId44" Type="http://schemas.openxmlformats.org/officeDocument/2006/relationships/hyperlink" Target="https://man-top.ru/product/ibp-multi-brand-3kvt-24v/" TargetMode="External"/><Relationship Id="rId52" Type="http://schemas.openxmlformats.org/officeDocument/2006/relationships/hyperlink" Target="https://www.ohrana-s.ru/" TargetMode="External"/><Relationship Id="rId60" Type="http://schemas.openxmlformats.org/officeDocument/2006/relationships/hyperlink" Target="https://www.etm.ru/cat/nn/925515/" TargetMode="External"/><Relationship Id="rId4" Type="http://schemas.openxmlformats.org/officeDocument/2006/relationships/hyperlink" Target="https://www.tinko.ru/catalog/product/231699/" TargetMode="External"/><Relationship Id="rId9" Type="http://schemas.openxmlformats.org/officeDocument/2006/relationships/hyperlink" Target="https://securityrussia.com/skud/parts-s/parts-ograzhdeniya/mufty/47544" TargetMode="External"/><Relationship Id="rId14" Type="http://schemas.openxmlformats.org/officeDocument/2006/relationships/hyperlink" Target="https://asp-skud.ru/catalogue/polurostovoe-ograzhdenie/stoyki-iz-nerzhaveyuschey-stali/ASP-D50.8-01" TargetMode="External"/><Relationship Id="rId22" Type="http://schemas.openxmlformats.org/officeDocument/2006/relationships/hyperlink" Target="https://hikvision.ru/" TargetMode="External"/><Relationship Id="rId27" Type="http://schemas.openxmlformats.org/officeDocument/2006/relationships/hyperlink" Target="http://energywind.ru/katalog/stellazhi-dlya-akb/stellazh-dlya-5-akb" TargetMode="External"/><Relationship Id="rId30" Type="http://schemas.openxmlformats.org/officeDocument/2006/relationships/hyperlink" Target="https://www.computermarket.ru/main/catalog/catid/1500634.aspx" TargetMode="External"/><Relationship Id="rId35" Type="http://schemas.openxmlformats.org/officeDocument/2006/relationships/hyperlink" Target="https://www.etm.ru/cat/nn/2916925/" TargetMode="External"/><Relationship Id="rId43" Type="http://schemas.openxmlformats.org/officeDocument/2006/relationships/hyperlink" Target="https://getenergo.ru/catalog/products/silovoj-modul-ibp-multi-brand-3kvt-24v" TargetMode="External"/><Relationship Id="rId48" Type="http://schemas.openxmlformats.org/officeDocument/2006/relationships/hyperlink" Target="https://www.etm.ru/cat/nn/1904781/" TargetMode="External"/><Relationship Id="rId56" Type="http://schemas.openxmlformats.org/officeDocument/2006/relationships/hyperlink" Target="https://www.ohrana-s.ru/" TargetMode="External"/><Relationship Id="rId8" Type="http://schemas.openxmlformats.org/officeDocument/2006/relationships/hyperlink" Target="https://asp-skud.ru/catalogue/polurostovoe-ograzhdenie/poruchni/ASP-D32.970" TargetMode="External"/><Relationship Id="rId51" Type="http://schemas.openxmlformats.org/officeDocument/2006/relationships/hyperlink" Target="https://sbis.ru/contragents/6315014872/631501001" TargetMode="External"/><Relationship Id="rId3" Type="http://schemas.openxmlformats.org/officeDocument/2006/relationships/hyperlink" Target="https://www.etm.ru/cat/nn/2985871/" TargetMode="External"/><Relationship Id="rId12" Type="http://schemas.openxmlformats.org/officeDocument/2006/relationships/hyperlink" Target="https://securityrussia.com/skud/parts-s/parts-ograzhdeniya/mufty/47515" TargetMode="External"/><Relationship Id="rId17" Type="http://schemas.openxmlformats.org/officeDocument/2006/relationships/hyperlink" Target="https://www.aktivsb.ru/prod-36117.html" TargetMode="External"/><Relationship Id="rId25" Type="http://schemas.openxmlformats.org/officeDocument/2006/relationships/hyperlink" Target="https://www.dns-shop.ru/product/3f0ffc8428d14699/215-monitor-philips-223v5lsb2-223v5lsb262/" TargetMode="External"/><Relationship Id="rId33" Type="http://schemas.openxmlformats.org/officeDocument/2006/relationships/hyperlink" Target="https://anlan.ru/products/45777" TargetMode="External"/><Relationship Id="rId38" Type="http://schemas.openxmlformats.org/officeDocument/2006/relationships/hyperlink" Target="https://www.etm.ru/cat/nn/5023461/" TargetMode="External"/><Relationship Id="rId46" Type="http://schemas.openxmlformats.org/officeDocument/2006/relationships/hyperlink" Target="https://getenergo.ru/catalog/products/akkumulator-multi-brand-gel12-200" TargetMode="External"/><Relationship Id="rId59" Type="http://schemas.openxmlformats.org/officeDocument/2006/relationships/hyperlink" Target="https://www.rusprofile.ru/id/7295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2"/>
  <sheetViews>
    <sheetView tabSelected="1" topLeftCell="A85" zoomScaleNormal="100" workbookViewId="0">
      <selection activeCell="A9" sqref="A9:R9"/>
    </sheetView>
  </sheetViews>
  <sheetFormatPr defaultRowHeight="12" x14ac:dyDescent="0.2"/>
  <cols>
    <col min="1" max="1" width="4.42578125" customWidth="1"/>
    <col min="3" max="3" width="29" customWidth="1"/>
    <col min="4" max="4" width="27.85546875" style="27" customWidth="1"/>
    <col min="5" max="5" width="8.140625" customWidth="1"/>
    <col min="6" max="6" width="7.140625" customWidth="1"/>
    <col min="7" max="7" width="15.7109375" customWidth="1"/>
    <col min="8" max="8" width="13.7109375" customWidth="1"/>
    <col min="9" max="9" width="5.7109375" bestFit="1" customWidth="1"/>
    <col min="10" max="10" width="12.7109375" customWidth="1"/>
    <col min="11" max="11" width="5.28515625" customWidth="1"/>
    <col min="12" max="12" width="3.85546875" customWidth="1"/>
    <col min="13" max="13" width="15.28515625" customWidth="1"/>
    <col min="14" max="14" width="10.5703125" customWidth="1"/>
    <col min="15" max="15" width="13.42578125" customWidth="1"/>
    <col min="16" max="16" width="14.28515625" style="60" customWidth="1"/>
    <col min="17" max="17" width="9.85546875" style="23" customWidth="1"/>
    <col min="18" max="18" width="6.28515625" customWidth="1"/>
    <col min="19" max="19" width="19.5703125" style="63" hidden="1" customWidth="1"/>
    <col min="20" max="20" width="8.7109375" style="63" hidden="1" customWidth="1"/>
    <col min="21" max="21" width="46.28515625" style="72" hidden="1" customWidth="1"/>
    <col min="22" max="22" width="21.7109375" style="23" hidden="1" customWidth="1"/>
    <col min="23" max="23" width="13" style="83" hidden="1" customWidth="1"/>
  </cols>
  <sheetData>
    <row r="1" spans="1:23" s="16" customFormat="1" ht="11.25" x14ac:dyDescent="0.2">
      <c r="A1" s="9"/>
      <c r="B1" s="10"/>
      <c r="C1" s="10"/>
      <c r="D1" s="9"/>
      <c r="E1" s="11"/>
      <c r="F1" s="3"/>
      <c r="G1" s="14"/>
      <c r="P1" s="57"/>
      <c r="Q1" s="21"/>
      <c r="R1" s="20" t="s">
        <v>4</v>
      </c>
      <c r="S1" s="69"/>
      <c r="T1" s="69"/>
      <c r="U1" s="70"/>
      <c r="V1" s="21"/>
      <c r="W1" s="81"/>
    </row>
    <row r="2" spans="1:23" s="16" customFormat="1" ht="11.25" x14ac:dyDescent="0.15">
      <c r="A2" s="9"/>
      <c r="B2" s="10"/>
      <c r="C2" s="10"/>
      <c r="D2" s="9"/>
      <c r="E2" s="11"/>
      <c r="F2" s="3"/>
      <c r="G2" s="14"/>
      <c r="P2" s="57"/>
      <c r="Q2" s="21"/>
      <c r="R2" s="15" t="s">
        <v>5</v>
      </c>
      <c r="S2" s="69"/>
      <c r="T2" s="69"/>
      <c r="U2" s="70"/>
      <c r="V2" s="21"/>
      <c r="W2" s="81"/>
    </row>
    <row r="3" spans="1:23" s="16" customFormat="1" ht="11.25" x14ac:dyDescent="0.2">
      <c r="A3" s="4" t="s">
        <v>0</v>
      </c>
      <c r="B3" s="5"/>
      <c r="C3" s="5"/>
      <c r="D3" s="25"/>
      <c r="E3" s="6"/>
      <c r="F3" s="1"/>
      <c r="G3" s="12"/>
      <c r="P3" s="21"/>
      <c r="S3" s="69"/>
      <c r="T3" s="69"/>
      <c r="U3" s="70"/>
      <c r="V3" s="21"/>
      <c r="W3" s="81"/>
    </row>
    <row r="4" spans="1:23" s="16" customFormat="1" ht="24" customHeight="1" x14ac:dyDescent="0.2">
      <c r="A4" s="7" t="s">
        <v>1</v>
      </c>
      <c r="B4" s="8"/>
      <c r="C4" s="8"/>
      <c r="D4" s="25"/>
      <c r="E4" s="6"/>
      <c r="F4" s="2"/>
      <c r="G4" s="13"/>
      <c r="O4" s="88"/>
      <c r="P4" s="88"/>
      <c r="Q4" s="88"/>
      <c r="R4" s="88"/>
      <c r="S4" s="78"/>
      <c r="T4" s="69"/>
      <c r="U4" s="70"/>
      <c r="V4" s="21"/>
      <c r="W4" s="81"/>
    </row>
    <row r="5" spans="1:23" s="17" customFormat="1" ht="27.75" customHeight="1" x14ac:dyDescent="0.2">
      <c r="A5" s="7" t="s">
        <v>2</v>
      </c>
      <c r="B5" s="8"/>
      <c r="C5" s="8"/>
      <c r="D5" s="25"/>
      <c r="E5" s="6"/>
      <c r="F5" s="2"/>
      <c r="G5" s="13"/>
      <c r="O5" s="89"/>
      <c r="P5" s="89"/>
      <c r="Q5" s="89"/>
      <c r="R5" s="89"/>
      <c r="S5" s="67"/>
      <c r="T5" s="67"/>
      <c r="U5" s="71"/>
      <c r="V5" s="22"/>
      <c r="W5" s="81"/>
    </row>
    <row r="6" spans="1:23" s="17" customFormat="1" ht="11.25" x14ac:dyDescent="0.2">
      <c r="A6" s="7"/>
      <c r="B6" s="8"/>
      <c r="C6" s="8"/>
      <c r="D6" s="25"/>
      <c r="E6" s="6"/>
      <c r="F6" s="2"/>
      <c r="G6" s="13"/>
      <c r="P6" s="58"/>
      <c r="Q6" s="22"/>
      <c r="S6" s="67"/>
      <c r="T6" s="67"/>
      <c r="U6" s="71"/>
      <c r="V6" s="22"/>
      <c r="W6" s="81"/>
    </row>
    <row r="7" spans="1:23" s="17" customFormat="1" ht="11.25" x14ac:dyDescent="0.2">
      <c r="A7" s="7"/>
      <c r="B7" s="8"/>
      <c r="C7" s="8"/>
      <c r="D7" s="25"/>
      <c r="E7" s="6"/>
      <c r="F7" s="2"/>
      <c r="G7" s="13"/>
      <c r="P7" s="58"/>
      <c r="Q7" s="22"/>
      <c r="S7" s="67"/>
      <c r="T7" s="67"/>
      <c r="U7" s="71"/>
      <c r="V7" s="22"/>
      <c r="W7" s="81"/>
    </row>
    <row r="8" spans="1:23" s="16" customFormat="1" ht="11.25" x14ac:dyDescent="0.15">
      <c r="A8" s="90" t="s">
        <v>3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69"/>
      <c r="T8" s="69"/>
      <c r="U8" s="70"/>
      <c r="V8" s="21"/>
      <c r="W8" s="81"/>
    </row>
    <row r="9" spans="1:23" s="16" customFormat="1" ht="21.75" customHeight="1" x14ac:dyDescent="0.2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69"/>
      <c r="T9" s="69"/>
      <c r="U9" s="70"/>
      <c r="V9" s="21"/>
      <c r="W9" s="81"/>
    </row>
    <row r="10" spans="1:23" s="18" customFormat="1" ht="201.75" x14ac:dyDescent="0.2">
      <c r="A10" s="19" t="s">
        <v>7</v>
      </c>
      <c r="B10" s="19" t="s">
        <v>8</v>
      </c>
      <c r="C10" s="19" t="s">
        <v>9</v>
      </c>
      <c r="D10" s="26" t="s">
        <v>10</v>
      </c>
      <c r="E10" s="19" t="s">
        <v>6</v>
      </c>
      <c r="F10" s="19" t="s">
        <v>11</v>
      </c>
      <c r="G10" s="19" t="s">
        <v>12</v>
      </c>
      <c r="H10" s="19" t="s">
        <v>13</v>
      </c>
      <c r="I10" s="19" t="s">
        <v>22</v>
      </c>
      <c r="J10" s="19" t="s">
        <v>23</v>
      </c>
      <c r="K10" s="19" t="s">
        <v>14</v>
      </c>
      <c r="L10" s="19" t="s">
        <v>15</v>
      </c>
      <c r="M10" s="19" t="s">
        <v>16</v>
      </c>
      <c r="N10" s="19" t="s">
        <v>17</v>
      </c>
      <c r="O10" s="19" t="s">
        <v>18</v>
      </c>
      <c r="P10" s="19" t="s">
        <v>19</v>
      </c>
      <c r="Q10" s="19" t="s">
        <v>20</v>
      </c>
      <c r="R10" s="19" t="s">
        <v>21</v>
      </c>
      <c r="S10" s="66" t="s">
        <v>258</v>
      </c>
      <c r="T10" s="65"/>
      <c r="U10" s="64"/>
      <c r="V10" s="79"/>
      <c r="W10" s="82"/>
    </row>
    <row r="11" spans="1:23" ht="12.75" x14ac:dyDescent="0.2">
      <c r="A11" s="28">
        <v>1</v>
      </c>
      <c r="B11" s="28">
        <v>2</v>
      </c>
      <c r="C11" s="28">
        <v>3</v>
      </c>
      <c r="D11" s="29">
        <v>4</v>
      </c>
      <c r="E11" s="28">
        <v>5</v>
      </c>
      <c r="F11" s="29">
        <v>6</v>
      </c>
      <c r="G11" s="29">
        <v>7</v>
      </c>
      <c r="H11" s="29">
        <v>8</v>
      </c>
      <c r="I11" s="29">
        <v>9</v>
      </c>
      <c r="J11" s="29">
        <v>10</v>
      </c>
      <c r="K11" s="29">
        <v>11</v>
      </c>
      <c r="L11" s="29">
        <v>12</v>
      </c>
      <c r="M11" s="29">
        <v>13</v>
      </c>
      <c r="N11" s="29">
        <v>14</v>
      </c>
      <c r="O11" s="29">
        <v>15</v>
      </c>
      <c r="P11" s="29">
        <v>16</v>
      </c>
      <c r="Q11" s="29">
        <v>17</v>
      </c>
      <c r="R11" s="29">
        <v>18</v>
      </c>
      <c r="S11" s="66"/>
    </row>
    <row r="12" spans="1:23" s="24" customFormat="1" ht="36" x14ac:dyDescent="0.2">
      <c r="A12" s="85">
        <v>1</v>
      </c>
      <c r="B12" s="74" t="s">
        <v>165</v>
      </c>
      <c r="C12" s="86" t="s">
        <v>24</v>
      </c>
      <c r="D12" s="51" t="s">
        <v>131</v>
      </c>
      <c r="E12" s="85" t="s">
        <v>50</v>
      </c>
      <c r="F12" s="50" t="s">
        <v>50</v>
      </c>
      <c r="G12" s="39">
        <v>24670</v>
      </c>
      <c r="H12" s="40">
        <f>G12/1.2</f>
        <v>20558.330000000002</v>
      </c>
      <c r="I12" s="50" t="s">
        <v>170</v>
      </c>
      <c r="J12" s="52">
        <f>H12</f>
        <v>20558.330000000002</v>
      </c>
      <c r="K12" s="50"/>
      <c r="L12" s="50"/>
      <c r="M12" s="34" t="s">
        <v>166</v>
      </c>
      <c r="N12" s="50">
        <v>770201001</v>
      </c>
      <c r="O12" s="33">
        <v>7702680818</v>
      </c>
      <c r="P12" s="32" t="s">
        <v>132</v>
      </c>
      <c r="Q12" s="33" t="s">
        <v>46</v>
      </c>
      <c r="R12" s="50">
        <v>2</v>
      </c>
      <c r="S12" s="62" t="s">
        <v>190</v>
      </c>
      <c r="T12" s="68" t="s">
        <v>186</v>
      </c>
      <c r="U12" s="73" t="str">
        <f t="shared" ref="U12:U43" si="0">CONCATENATE("ТЦ_",B12,"_",63,"_",O12,"_",S12,"_",T12)</f>
        <v>ТЦ_61.1.04.08_63_7702680818_ 18.12.20_01</v>
      </c>
      <c r="V12" s="80" t="s">
        <v>207</v>
      </c>
      <c r="W12" s="84"/>
    </row>
    <row r="13" spans="1:23" s="24" customFormat="1" ht="36" x14ac:dyDescent="0.2">
      <c r="A13" s="85"/>
      <c r="B13" s="76" t="s">
        <v>165</v>
      </c>
      <c r="C13" s="86"/>
      <c r="D13" s="51" t="s">
        <v>133</v>
      </c>
      <c r="E13" s="85"/>
      <c r="F13" s="50" t="s">
        <v>50</v>
      </c>
      <c r="G13" s="39">
        <v>23645</v>
      </c>
      <c r="H13" s="40">
        <f>G13/1.2</f>
        <v>19704.169999999998</v>
      </c>
      <c r="I13" s="53" t="s">
        <v>170</v>
      </c>
      <c r="J13" s="52">
        <f t="shared" ref="J13:J14" si="1">H13</f>
        <v>19704.169999999998</v>
      </c>
      <c r="K13" s="50"/>
      <c r="L13" s="50"/>
      <c r="M13" s="45" t="s">
        <v>77</v>
      </c>
      <c r="N13" s="50">
        <v>631801001</v>
      </c>
      <c r="O13" s="50">
        <v>6318025390</v>
      </c>
      <c r="P13" s="32" t="s">
        <v>134</v>
      </c>
      <c r="Q13" s="33" t="s">
        <v>52</v>
      </c>
      <c r="R13" s="50">
        <v>2</v>
      </c>
      <c r="S13" s="62" t="s">
        <v>191</v>
      </c>
      <c r="T13" s="68" t="s">
        <v>186</v>
      </c>
      <c r="U13" s="73" t="str">
        <f t="shared" si="0"/>
        <v>ТЦ_61.1.04.08_63_6318025390_ 08.12.20_01</v>
      </c>
      <c r="V13" s="80" t="s">
        <v>208</v>
      </c>
      <c r="W13" s="84"/>
    </row>
    <row r="14" spans="1:23" s="24" customFormat="1" ht="72" x14ac:dyDescent="0.2">
      <c r="A14" s="85"/>
      <c r="B14" s="77" t="s">
        <v>165</v>
      </c>
      <c r="C14" s="86"/>
      <c r="D14" s="51" t="s">
        <v>135</v>
      </c>
      <c r="E14" s="85"/>
      <c r="F14" s="50" t="s">
        <v>50</v>
      </c>
      <c r="G14" s="39">
        <v>23490</v>
      </c>
      <c r="H14" s="40">
        <f>G14/1.2</f>
        <v>19575</v>
      </c>
      <c r="I14" s="53" t="s">
        <v>170</v>
      </c>
      <c r="J14" s="41">
        <f t="shared" si="1"/>
        <v>19575</v>
      </c>
      <c r="K14" s="50"/>
      <c r="L14" s="50"/>
      <c r="M14" s="45" t="s">
        <v>136</v>
      </c>
      <c r="N14" s="50" t="s">
        <v>137</v>
      </c>
      <c r="O14" s="50">
        <v>9723033526</v>
      </c>
      <c r="P14" s="32" t="s">
        <v>138</v>
      </c>
      <c r="Q14" s="33" t="s">
        <v>52</v>
      </c>
      <c r="R14" s="50">
        <v>2</v>
      </c>
      <c r="S14" s="62" t="s">
        <v>191</v>
      </c>
      <c r="T14" s="68" t="s">
        <v>186</v>
      </c>
      <c r="U14" s="73" t="str">
        <f t="shared" si="0"/>
        <v>ТЦ_61.1.04.08_63_9723033526_ 08.12.20_01</v>
      </c>
      <c r="V14" s="80" t="s">
        <v>209</v>
      </c>
      <c r="W14" s="84">
        <f>G14/1.2/4.18</f>
        <v>4683.01</v>
      </c>
    </row>
    <row r="15" spans="1:23" s="24" customFormat="1" ht="72" x14ac:dyDescent="0.2">
      <c r="A15" s="85">
        <v>2</v>
      </c>
      <c r="B15" s="74" t="s">
        <v>194</v>
      </c>
      <c r="C15" s="86" t="s">
        <v>32</v>
      </c>
      <c r="D15" s="51" t="s">
        <v>48</v>
      </c>
      <c r="E15" s="85" t="s">
        <v>50</v>
      </c>
      <c r="F15" s="50" t="s">
        <v>50</v>
      </c>
      <c r="G15" s="39">
        <v>19380</v>
      </c>
      <c r="H15" s="40">
        <f t="shared" ref="H15" si="2">G15/1.2</f>
        <v>16150</v>
      </c>
      <c r="I15" s="53" t="s">
        <v>170</v>
      </c>
      <c r="J15" s="52">
        <f>H15</f>
        <v>16150</v>
      </c>
      <c r="K15" s="50"/>
      <c r="L15" s="50"/>
      <c r="M15" s="34" t="s">
        <v>51</v>
      </c>
      <c r="N15" s="50">
        <v>771801001</v>
      </c>
      <c r="O15" s="31">
        <v>7718979307</v>
      </c>
      <c r="P15" s="32" t="s">
        <v>47</v>
      </c>
      <c r="Q15" s="33" t="s">
        <v>52</v>
      </c>
      <c r="R15" s="50">
        <v>2</v>
      </c>
      <c r="S15" s="62" t="s">
        <v>192</v>
      </c>
      <c r="T15" s="68" t="s">
        <v>186</v>
      </c>
      <c r="U15" s="73" t="str">
        <f t="shared" si="0"/>
        <v>ТЦ_61.1.03.03_63_7718979307_ 06.12.20_01</v>
      </c>
      <c r="V15" s="80" t="s">
        <v>210</v>
      </c>
      <c r="W15" s="84"/>
    </row>
    <row r="16" spans="1:23" s="24" customFormat="1" ht="60" x14ac:dyDescent="0.2">
      <c r="A16" s="85"/>
      <c r="B16" s="76" t="s">
        <v>194</v>
      </c>
      <c r="C16" s="86"/>
      <c r="D16" s="54" t="s">
        <v>58</v>
      </c>
      <c r="E16" s="85"/>
      <c r="F16" s="50" t="s">
        <v>50</v>
      </c>
      <c r="G16" s="39">
        <v>16408</v>
      </c>
      <c r="H16" s="40">
        <v>16408</v>
      </c>
      <c r="I16" s="53" t="s">
        <v>170</v>
      </c>
      <c r="J16" s="52">
        <f t="shared" ref="J16:J77" si="3">H16</f>
        <v>16408</v>
      </c>
      <c r="K16" s="50"/>
      <c r="L16" s="50"/>
      <c r="M16" s="34" t="s">
        <v>55</v>
      </c>
      <c r="N16" s="50">
        <v>774301001</v>
      </c>
      <c r="O16" s="50">
        <v>5047181263</v>
      </c>
      <c r="P16" s="32" t="s">
        <v>57</v>
      </c>
      <c r="Q16" s="33" t="s">
        <v>52</v>
      </c>
      <c r="R16" s="50">
        <v>2</v>
      </c>
      <c r="S16" s="62" t="s">
        <v>192</v>
      </c>
      <c r="T16" s="68" t="s">
        <v>186</v>
      </c>
      <c r="U16" s="73" t="str">
        <f t="shared" si="0"/>
        <v>ТЦ_61.1.03.03_63_5047181263_ 06.12.20_01</v>
      </c>
      <c r="V16" s="80" t="s">
        <v>211</v>
      </c>
      <c r="W16" s="84"/>
    </row>
    <row r="17" spans="1:23" s="24" customFormat="1" ht="60" x14ac:dyDescent="0.2">
      <c r="A17" s="85"/>
      <c r="B17" s="77" t="s">
        <v>194</v>
      </c>
      <c r="C17" s="86"/>
      <c r="D17" s="43" t="s">
        <v>139</v>
      </c>
      <c r="E17" s="85"/>
      <c r="F17" s="50" t="s">
        <v>50</v>
      </c>
      <c r="G17" s="39">
        <v>18978</v>
      </c>
      <c r="H17" s="55">
        <f>G17/1.2</f>
        <v>15815</v>
      </c>
      <c r="I17" s="53" t="s">
        <v>170</v>
      </c>
      <c r="J17" s="52">
        <f t="shared" si="3"/>
        <v>15815</v>
      </c>
      <c r="K17" s="50"/>
      <c r="L17" s="50"/>
      <c r="M17" s="45" t="s">
        <v>136</v>
      </c>
      <c r="N17" s="50" t="s">
        <v>137</v>
      </c>
      <c r="O17" s="50">
        <v>9723033526</v>
      </c>
      <c r="P17" s="32" t="s">
        <v>140</v>
      </c>
      <c r="Q17" s="33" t="s">
        <v>52</v>
      </c>
      <c r="R17" s="50">
        <v>2</v>
      </c>
      <c r="S17" s="62" t="s">
        <v>191</v>
      </c>
      <c r="T17" s="68" t="s">
        <v>186</v>
      </c>
      <c r="U17" s="73" t="str">
        <f t="shared" si="0"/>
        <v>ТЦ_61.1.03.03_63_9723033526_ 08.12.20_01</v>
      </c>
      <c r="V17" s="80" t="s">
        <v>212</v>
      </c>
      <c r="W17" s="84">
        <f>G17/1.2/4.18</f>
        <v>3783.49</v>
      </c>
    </row>
    <row r="18" spans="1:23" s="24" customFormat="1" ht="48" x14ac:dyDescent="0.2">
      <c r="A18" s="85">
        <v>3</v>
      </c>
      <c r="B18" s="74" t="s">
        <v>197</v>
      </c>
      <c r="C18" s="86" t="s">
        <v>53</v>
      </c>
      <c r="D18" s="51" t="s">
        <v>56</v>
      </c>
      <c r="E18" s="85" t="s">
        <v>50</v>
      </c>
      <c r="F18" s="50" t="s">
        <v>50</v>
      </c>
      <c r="G18" s="39">
        <v>4463</v>
      </c>
      <c r="H18" s="55">
        <f t="shared" ref="H18:H23" si="4">G18/1.2</f>
        <v>3719.17</v>
      </c>
      <c r="I18" s="53" t="s">
        <v>170</v>
      </c>
      <c r="J18" s="52">
        <f t="shared" si="3"/>
        <v>3719.17</v>
      </c>
      <c r="K18" s="50"/>
      <c r="L18" s="50"/>
      <c r="M18" s="34" t="s">
        <v>55</v>
      </c>
      <c r="N18" s="50">
        <v>774301001</v>
      </c>
      <c r="O18" s="31">
        <v>5047181263</v>
      </c>
      <c r="P18" s="32" t="s">
        <v>54</v>
      </c>
      <c r="Q18" s="33" t="s">
        <v>52</v>
      </c>
      <c r="R18" s="50">
        <v>2</v>
      </c>
      <c r="S18" s="62" t="s">
        <v>192</v>
      </c>
      <c r="T18" s="68" t="s">
        <v>186</v>
      </c>
      <c r="U18" s="73" t="str">
        <f t="shared" si="0"/>
        <v>ТЦ_64.1.01.03_63_5047181263_ 06.12.20_01</v>
      </c>
      <c r="V18" s="80" t="s">
        <v>213</v>
      </c>
      <c r="W18" s="84">
        <f>G18/1.2/4.18</f>
        <v>889.75</v>
      </c>
    </row>
    <row r="19" spans="1:23" s="24" customFormat="1" ht="36" x14ac:dyDescent="0.2">
      <c r="A19" s="85"/>
      <c r="B19" s="76" t="s">
        <v>197</v>
      </c>
      <c r="C19" s="86"/>
      <c r="D19" s="51" t="s">
        <v>141</v>
      </c>
      <c r="E19" s="85"/>
      <c r="F19" s="50" t="s">
        <v>50</v>
      </c>
      <c r="G19" s="39">
        <v>5032</v>
      </c>
      <c r="H19" s="40">
        <f t="shared" si="4"/>
        <v>4193.33</v>
      </c>
      <c r="I19" s="53" t="s">
        <v>170</v>
      </c>
      <c r="J19" s="52">
        <f t="shared" si="3"/>
        <v>4193.33</v>
      </c>
      <c r="K19" s="50"/>
      <c r="L19" s="50"/>
      <c r="M19" s="45" t="s">
        <v>77</v>
      </c>
      <c r="N19" s="50">
        <v>631801001</v>
      </c>
      <c r="O19" s="50">
        <v>6318025390</v>
      </c>
      <c r="P19" s="32" t="s">
        <v>142</v>
      </c>
      <c r="Q19" s="33" t="s">
        <v>52</v>
      </c>
      <c r="R19" s="50">
        <v>2</v>
      </c>
      <c r="S19" s="62" t="s">
        <v>191</v>
      </c>
      <c r="T19" s="68" t="s">
        <v>186</v>
      </c>
      <c r="U19" s="73" t="str">
        <f t="shared" si="0"/>
        <v>ТЦ_64.1.01.03_63_6318025390_ 08.12.20_01</v>
      </c>
      <c r="V19" s="80" t="s">
        <v>214</v>
      </c>
      <c r="W19" s="84"/>
    </row>
    <row r="20" spans="1:23" s="24" customFormat="1" ht="72" x14ac:dyDescent="0.2">
      <c r="A20" s="85"/>
      <c r="B20" s="77" t="s">
        <v>197</v>
      </c>
      <c r="C20" s="86"/>
      <c r="D20" s="43" t="s">
        <v>143</v>
      </c>
      <c r="E20" s="85"/>
      <c r="F20" s="50" t="s">
        <v>50</v>
      </c>
      <c r="G20" s="39">
        <v>4950</v>
      </c>
      <c r="H20" s="40">
        <f t="shared" si="4"/>
        <v>4125</v>
      </c>
      <c r="I20" s="53" t="s">
        <v>170</v>
      </c>
      <c r="J20" s="52">
        <f t="shared" si="3"/>
        <v>4125</v>
      </c>
      <c r="K20" s="50"/>
      <c r="L20" s="50"/>
      <c r="M20" s="34" t="s">
        <v>51</v>
      </c>
      <c r="N20" s="50">
        <v>771801001</v>
      </c>
      <c r="O20" s="50">
        <v>7718979307</v>
      </c>
      <c r="P20" s="32" t="s">
        <v>144</v>
      </c>
      <c r="Q20" s="33" t="s">
        <v>52</v>
      </c>
      <c r="R20" s="50">
        <v>2</v>
      </c>
      <c r="S20" s="62" t="s">
        <v>191</v>
      </c>
      <c r="T20" s="68" t="s">
        <v>186</v>
      </c>
      <c r="U20" s="73" t="str">
        <f t="shared" si="0"/>
        <v>ТЦ_64.1.01.03_63_7718979307_ 08.12.20_01</v>
      </c>
      <c r="V20" s="80" t="s">
        <v>215</v>
      </c>
      <c r="W20" s="84"/>
    </row>
    <row r="21" spans="1:23" s="24" customFormat="1" ht="36" x14ac:dyDescent="0.2">
      <c r="A21" s="87">
        <v>4</v>
      </c>
      <c r="B21" s="74" t="s">
        <v>195</v>
      </c>
      <c r="C21" s="86" t="s">
        <v>33</v>
      </c>
      <c r="D21" s="51" t="s">
        <v>60</v>
      </c>
      <c r="E21" s="85" t="s">
        <v>50</v>
      </c>
      <c r="F21" s="50" t="s">
        <v>50</v>
      </c>
      <c r="G21" s="39">
        <v>2722</v>
      </c>
      <c r="H21" s="40">
        <f t="shared" si="4"/>
        <v>2268.33</v>
      </c>
      <c r="I21" s="53" t="s">
        <v>170</v>
      </c>
      <c r="J21" s="52">
        <f t="shared" si="3"/>
        <v>2268.33</v>
      </c>
      <c r="K21" s="50"/>
      <c r="L21" s="50"/>
      <c r="M21" s="45" t="s">
        <v>77</v>
      </c>
      <c r="N21" s="50">
        <v>631801001</v>
      </c>
      <c r="O21" s="50">
        <v>6318025390</v>
      </c>
      <c r="P21" s="32" t="s">
        <v>59</v>
      </c>
      <c r="Q21" s="33" t="s">
        <v>52</v>
      </c>
      <c r="R21" s="50">
        <v>2</v>
      </c>
      <c r="S21" s="62" t="s">
        <v>192</v>
      </c>
      <c r="T21" s="68" t="s">
        <v>186</v>
      </c>
      <c r="U21" s="73" t="str">
        <f t="shared" si="0"/>
        <v>ТЦ_20.4.03.07_63_6318025390_ 06.12.20_01</v>
      </c>
      <c r="V21" s="80" t="s">
        <v>216</v>
      </c>
      <c r="W21" s="84"/>
    </row>
    <row r="22" spans="1:23" s="24" customFormat="1" ht="36" x14ac:dyDescent="0.2">
      <c r="A22" s="87"/>
      <c r="B22" s="76" t="s">
        <v>195</v>
      </c>
      <c r="C22" s="86"/>
      <c r="D22" s="51" t="s">
        <v>62</v>
      </c>
      <c r="E22" s="85"/>
      <c r="F22" s="50" t="s">
        <v>50</v>
      </c>
      <c r="G22" s="39">
        <v>2840</v>
      </c>
      <c r="H22" s="40">
        <f t="shared" si="4"/>
        <v>2366.67</v>
      </c>
      <c r="I22" s="53" t="s">
        <v>170</v>
      </c>
      <c r="J22" s="52">
        <f t="shared" si="3"/>
        <v>2366.67</v>
      </c>
      <c r="K22" s="50"/>
      <c r="L22" s="50"/>
      <c r="M22" s="34" t="s">
        <v>69</v>
      </c>
      <c r="N22" s="50">
        <v>770201001</v>
      </c>
      <c r="O22" s="33">
        <v>7702680818</v>
      </c>
      <c r="P22" s="32" t="s">
        <v>61</v>
      </c>
      <c r="Q22" s="33" t="s">
        <v>46</v>
      </c>
      <c r="R22" s="50">
        <v>2</v>
      </c>
      <c r="S22" s="62" t="s">
        <v>192</v>
      </c>
      <c r="T22" s="68" t="s">
        <v>186</v>
      </c>
      <c r="U22" s="73" t="str">
        <f t="shared" si="0"/>
        <v>ТЦ_20.4.03.07_63_7702680818_ 06.12.20_01</v>
      </c>
      <c r="V22" s="80" t="s">
        <v>217</v>
      </c>
      <c r="W22" s="84"/>
    </row>
    <row r="23" spans="1:23" s="24" customFormat="1" ht="24" x14ac:dyDescent="0.2">
      <c r="A23" s="87"/>
      <c r="B23" s="77" t="s">
        <v>195</v>
      </c>
      <c r="C23" s="86"/>
      <c r="D23" s="43" t="s">
        <v>64</v>
      </c>
      <c r="E23" s="85"/>
      <c r="F23" s="50" t="s">
        <v>50</v>
      </c>
      <c r="G23" s="39">
        <v>2700.58</v>
      </c>
      <c r="H23" s="55">
        <f t="shared" si="4"/>
        <v>2250.48</v>
      </c>
      <c r="I23" s="53" t="s">
        <v>170</v>
      </c>
      <c r="J23" s="52">
        <f t="shared" si="3"/>
        <v>2250.48</v>
      </c>
      <c r="K23" s="50"/>
      <c r="L23" s="50"/>
      <c r="M23" s="45" t="s">
        <v>65</v>
      </c>
      <c r="N23" s="50">
        <v>772401001</v>
      </c>
      <c r="O23" s="33">
        <v>7709721453</v>
      </c>
      <c r="P23" s="32" t="s">
        <v>63</v>
      </c>
      <c r="Q23" s="33" t="s">
        <v>46</v>
      </c>
      <c r="R23" s="50">
        <v>2</v>
      </c>
      <c r="S23" s="62" t="s">
        <v>193</v>
      </c>
      <c r="T23" s="68" t="s">
        <v>186</v>
      </c>
      <c r="U23" s="73" t="str">
        <f t="shared" si="0"/>
        <v>ТЦ_20.4.03.07_63_7709721453_ 07.12.20_01</v>
      </c>
      <c r="V23" s="80" t="s">
        <v>218</v>
      </c>
      <c r="W23" s="84">
        <f>G23/1.2/7.17</f>
        <v>313.87</v>
      </c>
    </row>
    <row r="24" spans="1:23" s="24" customFormat="1" ht="60" x14ac:dyDescent="0.2">
      <c r="A24" s="85">
        <v>5</v>
      </c>
      <c r="B24" s="74" t="s">
        <v>196</v>
      </c>
      <c r="C24" s="86" t="s">
        <v>26</v>
      </c>
      <c r="D24" s="51" t="s">
        <v>49</v>
      </c>
      <c r="E24" s="85" t="s">
        <v>50</v>
      </c>
      <c r="F24" s="50" t="s">
        <v>50</v>
      </c>
      <c r="G24" s="39">
        <v>7200</v>
      </c>
      <c r="H24" s="56">
        <v>7200</v>
      </c>
      <c r="I24" s="53" t="s">
        <v>170</v>
      </c>
      <c r="J24" s="52">
        <f t="shared" si="3"/>
        <v>7200</v>
      </c>
      <c r="K24" s="50"/>
      <c r="L24" s="50"/>
      <c r="M24" s="34" t="s">
        <v>45</v>
      </c>
      <c r="N24" s="50">
        <v>771801001</v>
      </c>
      <c r="O24" s="33">
        <v>7718981360</v>
      </c>
      <c r="P24" s="35" t="s">
        <v>44</v>
      </c>
      <c r="Q24" s="33" t="s">
        <v>46</v>
      </c>
      <c r="R24" s="50">
        <v>2</v>
      </c>
      <c r="S24" s="62" t="s">
        <v>192</v>
      </c>
      <c r="T24" s="68" t="s">
        <v>186</v>
      </c>
      <c r="U24" s="73" t="str">
        <f t="shared" si="0"/>
        <v>ТЦ_07.2.07.13_63_7718981360_ 06.12.20_01</v>
      </c>
      <c r="V24" s="80" t="s">
        <v>219</v>
      </c>
      <c r="W24" s="84">
        <f>G24/1.2/7.17</f>
        <v>836.82</v>
      </c>
    </row>
    <row r="25" spans="1:23" s="24" customFormat="1" ht="48" x14ac:dyDescent="0.2">
      <c r="A25" s="85"/>
      <c r="B25" s="76" t="s">
        <v>196</v>
      </c>
      <c r="C25" s="86"/>
      <c r="D25" s="51" t="s">
        <v>49</v>
      </c>
      <c r="E25" s="85"/>
      <c r="F25" s="50" t="s">
        <v>50</v>
      </c>
      <c r="G25" s="39">
        <v>7200</v>
      </c>
      <c r="H25" s="39">
        <v>7200</v>
      </c>
      <c r="I25" s="53" t="s">
        <v>170</v>
      </c>
      <c r="J25" s="52">
        <f t="shared" si="3"/>
        <v>7200</v>
      </c>
      <c r="K25" s="50"/>
      <c r="L25" s="50"/>
      <c r="M25" s="45" t="s">
        <v>145</v>
      </c>
      <c r="N25" s="50">
        <v>773001001</v>
      </c>
      <c r="O25" s="50">
        <v>7728448376</v>
      </c>
      <c r="P25" s="32" t="s">
        <v>146</v>
      </c>
      <c r="Q25" s="33" t="s">
        <v>46</v>
      </c>
      <c r="R25" s="50">
        <v>2</v>
      </c>
      <c r="S25" s="62" t="s">
        <v>191</v>
      </c>
      <c r="T25" s="68" t="s">
        <v>186</v>
      </c>
      <c r="U25" s="73" t="str">
        <f t="shared" si="0"/>
        <v>ТЦ_07.2.07.13_63_7728448376_ 08.12.20_01</v>
      </c>
      <c r="V25" s="80" t="s">
        <v>220</v>
      </c>
      <c r="W25" s="84"/>
    </row>
    <row r="26" spans="1:23" s="24" customFormat="1" ht="48" x14ac:dyDescent="0.2">
      <c r="A26" s="85"/>
      <c r="B26" s="77" t="s">
        <v>196</v>
      </c>
      <c r="C26" s="86"/>
      <c r="D26" s="43" t="s">
        <v>147</v>
      </c>
      <c r="E26" s="85"/>
      <c r="F26" s="50" t="s">
        <v>50</v>
      </c>
      <c r="G26" s="39">
        <v>18750</v>
      </c>
      <c r="H26" s="40">
        <f>G26/1.2</f>
        <v>15625</v>
      </c>
      <c r="I26" s="53" t="s">
        <v>170</v>
      </c>
      <c r="J26" s="52">
        <f t="shared" si="3"/>
        <v>15625</v>
      </c>
      <c r="K26" s="50"/>
      <c r="L26" s="50"/>
      <c r="M26" s="45" t="s">
        <v>148</v>
      </c>
      <c r="N26" s="50"/>
      <c r="O26" s="50"/>
      <c r="P26" s="32" t="s">
        <v>149</v>
      </c>
      <c r="Q26" s="33" t="s">
        <v>46</v>
      </c>
      <c r="R26" s="50">
        <v>2</v>
      </c>
      <c r="S26" s="62" t="s">
        <v>191</v>
      </c>
      <c r="T26" s="68" t="s">
        <v>186</v>
      </c>
      <c r="U26" s="73" t="str">
        <f t="shared" si="0"/>
        <v>ТЦ_07.2.07.13_63__ 08.12.20_01</v>
      </c>
      <c r="V26" s="80" t="s">
        <v>221</v>
      </c>
      <c r="W26" s="84"/>
    </row>
    <row r="27" spans="1:23" s="24" customFormat="1" ht="24" x14ac:dyDescent="0.2">
      <c r="A27" s="85">
        <v>6</v>
      </c>
      <c r="B27" s="74" t="s">
        <v>196</v>
      </c>
      <c r="C27" s="86" t="s">
        <v>25</v>
      </c>
      <c r="D27" s="54" t="s">
        <v>25</v>
      </c>
      <c r="E27" s="85" t="s">
        <v>50</v>
      </c>
      <c r="F27" s="50" t="s">
        <v>50</v>
      </c>
      <c r="G27" s="39">
        <v>2000</v>
      </c>
      <c r="H27" s="40">
        <f>G27/1.2</f>
        <v>1666.67</v>
      </c>
      <c r="I27" s="53" t="s">
        <v>170</v>
      </c>
      <c r="J27" s="41">
        <f t="shared" si="3"/>
        <v>1666.67</v>
      </c>
      <c r="K27" s="50"/>
      <c r="L27" s="50"/>
      <c r="M27" s="34" t="s">
        <v>167</v>
      </c>
      <c r="N27" s="50">
        <v>631501001</v>
      </c>
      <c r="O27" s="31">
        <v>6315566707</v>
      </c>
      <c r="P27" s="32" t="s">
        <v>173</v>
      </c>
      <c r="Q27" s="33" t="s">
        <v>52</v>
      </c>
      <c r="R27" s="50">
        <v>2</v>
      </c>
      <c r="S27" s="62" t="s">
        <v>187</v>
      </c>
      <c r="T27" s="68" t="s">
        <v>186</v>
      </c>
      <c r="U27" s="73" t="str">
        <f t="shared" si="0"/>
        <v>ТЦ_07.2.07.13_63_6315566707_  -_01</v>
      </c>
      <c r="V27" s="80" t="s">
        <v>222</v>
      </c>
      <c r="W27" s="84">
        <f>G27/1.2/7.17</f>
        <v>232.45</v>
      </c>
    </row>
    <row r="28" spans="1:23" s="24" customFormat="1" ht="36" x14ac:dyDescent="0.2">
      <c r="A28" s="85"/>
      <c r="B28" s="76" t="s">
        <v>196</v>
      </c>
      <c r="C28" s="86"/>
      <c r="D28" s="54" t="s">
        <v>25</v>
      </c>
      <c r="E28" s="85"/>
      <c r="F28" s="50" t="s">
        <v>50</v>
      </c>
      <c r="G28" s="39">
        <v>2100</v>
      </c>
      <c r="H28" s="40">
        <f>G28/1.2</f>
        <v>1750</v>
      </c>
      <c r="I28" s="53" t="s">
        <v>170</v>
      </c>
      <c r="J28" s="52">
        <f t="shared" si="3"/>
        <v>1750</v>
      </c>
      <c r="K28" s="50"/>
      <c r="L28" s="50"/>
      <c r="M28" s="45" t="s">
        <v>174</v>
      </c>
      <c r="N28" s="53">
        <v>631201001</v>
      </c>
      <c r="O28" s="53">
        <v>6312135290</v>
      </c>
      <c r="P28" s="32" t="s">
        <v>175</v>
      </c>
      <c r="Q28" s="33" t="s">
        <v>52</v>
      </c>
      <c r="R28" s="53">
        <v>2</v>
      </c>
      <c r="S28" s="62" t="s">
        <v>187</v>
      </c>
      <c r="T28" s="68" t="s">
        <v>186</v>
      </c>
      <c r="U28" s="73" t="str">
        <f t="shared" si="0"/>
        <v>ТЦ_07.2.07.13_63_6312135290_  -_01</v>
      </c>
      <c r="V28" s="80" t="s">
        <v>223</v>
      </c>
      <c r="W28" s="84"/>
    </row>
    <row r="29" spans="1:23" s="24" customFormat="1" ht="48" x14ac:dyDescent="0.2">
      <c r="A29" s="85"/>
      <c r="B29" s="77" t="s">
        <v>196</v>
      </c>
      <c r="C29" s="86"/>
      <c r="D29" s="43" t="s">
        <v>25</v>
      </c>
      <c r="E29" s="85"/>
      <c r="F29" s="50" t="s">
        <v>50</v>
      </c>
      <c r="G29" s="39">
        <v>2050</v>
      </c>
      <c r="H29" s="40">
        <f>G29/1.2</f>
        <v>1708.33</v>
      </c>
      <c r="I29" s="53" t="s">
        <v>170</v>
      </c>
      <c r="J29" s="52">
        <f t="shared" si="3"/>
        <v>1708.33</v>
      </c>
      <c r="K29" s="50"/>
      <c r="L29" s="50"/>
      <c r="M29" s="45" t="s">
        <v>171</v>
      </c>
      <c r="N29" s="53">
        <v>631501001</v>
      </c>
      <c r="O29" s="53">
        <v>6315014872</v>
      </c>
      <c r="P29" s="32" t="s">
        <v>172</v>
      </c>
      <c r="Q29" s="33" t="s">
        <v>52</v>
      </c>
      <c r="R29" s="53">
        <v>2</v>
      </c>
      <c r="S29" s="62" t="s">
        <v>187</v>
      </c>
      <c r="T29" s="68" t="s">
        <v>186</v>
      </c>
      <c r="U29" s="73" t="str">
        <f t="shared" si="0"/>
        <v>ТЦ_07.2.07.13_63_6315014872_  -_01</v>
      </c>
      <c r="V29" s="80" t="s">
        <v>224</v>
      </c>
      <c r="W29" s="84"/>
    </row>
    <row r="30" spans="1:23" s="24" customFormat="1" ht="60" x14ac:dyDescent="0.2">
      <c r="A30" s="85">
        <v>7</v>
      </c>
      <c r="B30" s="74" t="s">
        <v>198</v>
      </c>
      <c r="C30" s="86" t="s">
        <v>34</v>
      </c>
      <c r="D30" s="51" t="s">
        <v>150</v>
      </c>
      <c r="E30" s="85" t="s">
        <v>50</v>
      </c>
      <c r="F30" s="50" t="s">
        <v>50</v>
      </c>
      <c r="G30" s="39">
        <v>24080</v>
      </c>
      <c r="H30" s="39">
        <v>24080</v>
      </c>
      <c r="I30" s="53" t="s">
        <v>170</v>
      </c>
      <c r="J30" s="41">
        <f t="shared" si="3"/>
        <v>24080</v>
      </c>
      <c r="K30" s="50"/>
      <c r="L30" s="50"/>
      <c r="M30" s="34" t="s">
        <v>45</v>
      </c>
      <c r="N30" s="50">
        <v>771801001</v>
      </c>
      <c r="O30" s="33">
        <v>7718981360</v>
      </c>
      <c r="P30" s="32" t="s">
        <v>151</v>
      </c>
      <c r="Q30" s="33" t="s">
        <v>46</v>
      </c>
      <c r="R30" s="50">
        <v>2</v>
      </c>
      <c r="S30" s="62" t="s">
        <v>191</v>
      </c>
      <c r="T30" s="68" t="s">
        <v>186</v>
      </c>
      <c r="U30" s="73" t="str">
        <f t="shared" si="0"/>
        <v>ТЦ_62.4.02.01_63_7718981360_ 08.12.20_01</v>
      </c>
      <c r="V30" s="80" t="s">
        <v>225</v>
      </c>
      <c r="W30" s="84">
        <f>G30/1.2/4.18</f>
        <v>4800.6400000000003</v>
      </c>
    </row>
    <row r="31" spans="1:23" s="24" customFormat="1" ht="60" x14ac:dyDescent="0.2">
      <c r="A31" s="85"/>
      <c r="B31" s="76" t="s">
        <v>198</v>
      </c>
      <c r="C31" s="86"/>
      <c r="D31" s="51" t="s">
        <v>150</v>
      </c>
      <c r="E31" s="85"/>
      <c r="F31" s="50" t="s">
        <v>50</v>
      </c>
      <c r="G31" s="39">
        <v>25360</v>
      </c>
      <c r="H31" s="39">
        <v>25360</v>
      </c>
      <c r="I31" s="53" t="s">
        <v>170</v>
      </c>
      <c r="J31" s="52">
        <f t="shared" si="3"/>
        <v>25360</v>
      </c>
      <c r="K31" s="50"/>
      <c r="L31" s="50"/>
      <c r="M31" s="45" t="s">
        <v>145</v>
      </c>
      <c r="N31" s="50">
        <v>773001001</v>
      </c>
      <c r="O31" s="50">
        <v>7728448376</v>
      </c>
      <c r="P31" s="32" t="s">
        <v>152</v>
      </c>
      <c r="Q31" s="33" t="s">
        <v>46</v>
      </c>
      <c r="R31" s="50">
        <v>2</v>
      </c>
      <c r="S31" s="62" t="s">
        <v>191</v>
      </c>
      <c r="T31" s="68" t="s">
        <v>186</v>
      </c>
      <c r="U31" s="73" t="str">
        <f t="shared" si="0"/>
        <v>ТЦ_62.4.02.01_63_7728448376_ 08.12.20_01</v>
      </c>
      <c r="V31" s="80" t="s">
        <v>226</v>
      </c>
      <c r="W31" s="84"/>
    </row>
    <row r="32" spans="1:23" s="24" customFormat="1" ht="48" x14ac:dyDescent="0.2">
      <c r="A32" s="85"/>
      <c r="B32" s="77" t="s">
        <v>198</v>
      </c>
      <c r="C32" s="86"/>
      <c r="D32" s="43" t="s">
        <v>153</v>
      </c>
      <c r="E32" s="85"/>
      <c r="F32" s="50" t="s">
        <v>50</v>
      </c>
      <c r="G32" s="39">
        <v>32500</v>
      </c>
      <c r="H32" s="40">
        <f>G32/1.2</f>
        <v>27083.33</v>
      </c>
      <c r="I32" s="53" t="s">
        <v>170</v>
      </c>
      <c r="J32" s="52">
        <f t="shared" si="3"/>
        <v>27083.33</v>
      </c>
      <c r="K32" s="50"/>
      <c r="L32" s="50"/>
      <c r="M32" s="45" t="s">
        <v>148</v>
      </c>
      <c r="N32" s="50"/>
      <c r="O32" s="50"/>
      <c r="P32" s="32" t="s">
        <v>154</v>
      </c>
      <c r="Q32" s="33" t="s">
        <v>46</v>
      </c>
      <c r="R32" s="50">
        <v>2</v>
      </c>
      <c r="S32" s="62" t="s">
        <v>191</v>
      </c>
      <c r="T32" s="68" t="s">
        <v>186</v>
      </c>
      <c r="U32" s="73" t="str">
        <f t="shared" si="0"/>
        <v>ТЦ_62.4.02.01_63__ 08.12.20_01</v>
      </c>
      <c r="V32" s="80" t="s">
        <v>227</v>
      </c>
      <c r="W32" s="84"/>
    </row>
    <row r="33" spans="1:23" s="24" customFormat="1" ht="72" x14ac:dyDescent="0.2">
      <c r="A33" s="85">
        <v>8</v>
      </c>
      <c r="B33" s="74" t="s">
        <v>199</v>
      </c>
      <c r="C33" s="86" t="s">
        <v>35</v>
      </c>
      <c r="D33" s="51" t="s">
        <v>155</v>
      </c>
      <c r="E33" s="85" t="s">
        <v>50</v>
      </c>
      <c r="F33" s="50" t="s">
        <v>50</v>
      </c>
      <c r="G33" s="39">
        <v>26160</v>
      </c>
      <c r="H33" s="40">
        <v>26160</v>
      </c>
      <c r="I33" s="53" t="s">
        <v>170</v>
      </c>
      <c r="J33" s="41">
        <f t="shared" si="3"/>
        <v>26160</v>
      </c>
      <c r="K33" s="50"/>
      <c r="L33" s="50"/>
      <c r="M33" s="34" t="s">
        <v>45</v>
      </c>
      <c r="N33" s="50">
        <v>771801001</v>
      </c>
      <c r="O33" s="33">
        <v>7718981360</v>
      </c>
      <c r="P33" s="32" t="s">
        <v>156</v>
      </c>
      <c r="Q33" s="33" t="s">
        <v>46</v>
      </c>
      <c r="R33" s="50">
        <v>2</v>
      </c>
      <c r="S33" s="62" t="s">
        <v>191</v>
      </c>
      <c r="T33" s="68" t="s">
        <v>186</v>
      </c>
      <c r="U33" s="73" t="str">
        <f t="shared" si="0"/>
        <v>ТЦ_62.4.01.01_63_7718981360_ 08.12.20_01</v>
      </c>
      <c r="V33" s="80" t="s">
        <v>228</v>
      </c>
      <c r="W33" s="84">
        <f>G33/1.2/4.18</f>
        <v>5215.3100000000004</v>
      </c>
    </row>
    <row r="34" spans="1:23" s="24" customFormat="1" ht="60" x14ac:dyDescent="0.2">
      <c r="A34" s="85"/>
      <c r="B34" s="76" t="s">
        <v>199</v>
      </c>
      <c r="C34" s="86"/>
      <c r="D34" s="51" t="s">
        <v>155</v>
      </c>
      <c r="E34" s="85"/>
      <c r="F34" s="50" t="s">
        <v>50</v>
      </c>
      <c r="G34" s="39">
        <v>28480</v>
      </c>
      <c r="H34" s="40">
        <v>28480</v>
      </c>
      <c r="I34" s="53" t="s">
        <v>170</v>
      </c>
      <c r="J34" s="52">
        <f t="shared" si="3"/>
        <v>28480</v>
      </c>
      <c r="K34" s="50"/>
      <c r="L34" s="50"/>
      <c r="M34" s="45" t="s">
        <v>145</v>
      </c>
      <c r="N34" s="50">
        <v>773001001</v>
      </c>
      <c r="O34" s="50">
        <v>7728448376</v>
      </c>
      <c r="P34" s="32" t="s">
        <v>157</v>
      </c>
      <c r="Q34" s="33" t="s">
        <v>46</v>
      </c>
      <c r="R34" s="50">
        <v>2</v>
      </c>
      <c r="S34" s="62" t="s">
        <v>191</v>
      </c>
      <c r="T34" s="68" t="s">
        <v>186</v>
      </c>
      <c r="U34" s="73" t="str">
        <f t="shared" si="0"/>
        <v>ТЦ_62.4.01.01_63_7728448376_ 08.12.20_01</v>
      </c>
      <c r="V34" s="80" t="s">
        <v>229</v>
      </c>
      <c r="W34" s="84"/>
    </row>
    <row r="35" spans="1:23" s="24" customFormat="1" ht="48" x14ac:dyDescent="0.2">
      <c r="A35" s="85"/>
      <c r="B35" s="77" t="s">
        <v>199</v>
      </c>
      <c r="C35" s="86"/>
      <c r="D35" s="43" t="s">
        <v>158</v>
      </c>
      <c r="E35" s="85"/>
      <c r="F35" s="50" t="s">
        <v>50</v>
      </c>
      <c r="G35" s="39">
        <v>31500</v>
      </c>
      <c r="H35" s="40">
        <f t="shared" ref="H35:H45" si="5">G35/1.2</f>
        <v>26250</v>
      </c>
      <c r="I35" s="53" t="s">
        <v>170</v>
      </c>
      <c r="J35" s="52">
        <f t="shared" si="3"/>
        <v>26250</v>
      </c>
      <c r="K35" s="50"/>
      <c r="L35" s="50"/>
      <c r="M35" s="45" t="s">
        <v>148</v>
      </c>
      <c r="N35" s="50"/>
      <c r="O35" s="50"/>
      <c r="P35" s="32" t="s">
        <v>159</v>
      </c>
      <c r="Q35" s="33" t="s">
        <v>46</v>
      </c>
      <c r="R35" s="50">
        <v>2</v>
      </c>
      <c r="S35" s="62" t="s">
        <v>191</v>
      </c>
      <c r="T35" s="68" t="s">
        <v>186</v>
      </c>
      <c r="U35" s="73" t="str">
        <f t="shared" si="0"/>
        <v>ТЦ_62.4.01.01_63__ 08.12.20_01</v>
      </c>
      <c r="V35" s="80" t="s">
        <v>230</v>
      </c>
      <c r="W35" s="84"/>
    </row>
    <row r="36" spans="1:23" s="24" customFormat="1" ht="24" x14ac:dyDescent="0.2">
      <c r="A36" s="85">
        <v>9</v>
      </c>
      <c r="B36" s="74" t="s">
        <v>196</v>
      </c>
      <c r="C36" s="86" t="s">
        <v>68</v>
      </c>
      <c r="D36" s="51" t="s">
        <v>68</v>
      </c>
      <c r="E36" s="85" t="s">
        <v>50</v>
      </c>
      <c r="F36" s="50" t="s">
        <v>50</v>
      </c>
      <c r="G36" s="39">
        <v>2000</v>
      </c>
      <c r="H36" s="40">
        <f t="shared" si="5"/>
        <v>1666.67</v>
      </c>
      <c r="I36" s="53" t="s">
        <v>170</v>
      </c>
      <c r="J36" s="52">
        <f t="shared" si="3"/>
        <v>1666.67</v>
      </c>
      <c r="K36" s="50"/>
      <c r="L36" s="50"/>
      <c r="M36" s="34" t="s">
        <v>167</v>
      </c>
      <c r="N36" s="53">
        <v>631501001</v>
      </c>
      <c r="O36" s="31">
        <v>6315566707</v>
      </c>
      <c r="P36" s="32" t="s">
        <v>173</v>
      </c>
      <c r="Q36" s="33" t="s">
        <v>52</v>
      </c>
      <c r="R36" s="50"/>
      <c r="S36" s="62" t="s">
        <v>191</v>
      </c>
      <c r="T36" s="68" t="s">
        <v>186</v>
      </c>
      <c r="U36" s="73" t="str">
        <f t="shared" si="0"/>
        <v>ТЦ_07.2.07.13_63_6315566707_ 08.12.20_01</v>
      </c>
      <c r="V36" s="80" t="s">
        <v>231</v>
      </c>
      <c r="W36" s="84"/>
    </row>
    <row r="37" spans="1:23" s="24" customFormat="1" ht="36" x14ac:dyDescent="0.2">
      <c r="A37" s="85"/>
      <c r="B37" s="76" t="s">
        <v>196</v>
      </c>
      <c r="C37" s="86"/>
      <c r="D37" s="54" t="s">
        <v>68</v>
      </c>
      <c r="E37" s="85"/>
      <c r="F37" s="53" t="s">
        <v>50</v>
      </c>
      <c r="G37" s="39">
        <v>2150</v>
      </c>
      <c r="H37" s="40">
        <f t="shared" si="5"/>
        <v>1791.67</v>
      </c>
      <c r="I37" s="53" t="s">
        <v>170</v>
      </c>
      <c r="J37" s="52">
        <f t="shared" si="3"/>
        <v>1791.67</v>
      </c>
      <c r="K37" s="50"/>
      <c r="L37" s="50"/>
      <c r="M37" s="45" t="s">
        <v>174</v>
      </c>
      <c r="N37" s="53">
        <v>631201001</v>
      </c>
      <c r="O37" s="53">
        <v>6312135290</v>
      </c>
      <c r="P37" s="32" t="s">
        <v>175</v>
      </c>
      <c r="Q37" s="33" t="s">
        <v>52</v>
      </c>
      <c r="R37" s="53">
        <v>2</v>
      </c>
      <c r="S37" s="62" t="s">
        <v>191</v>
      </c>
      <c r="T37" s="68" t="s">
        <v>186</v>
      </c>
      <c r="U37" s="73" t="str">
        <f t="shared" si="0"/>
        <v>ТЦ_07.2.07.13_63_6312135290_ 08.12.20_01</v>
      </c>
      <c r="V37" s="80" t="s">
        <v>232</v>
      </c>
      <c r="W37" s="84"/>
    </row>
    <row r="38" spans="1:23" s="24" customFormat="1" ht="48" x14ac:dyDescent="0.2">
      <c r="A38" s="85"/>
      <c r="B38" s="77" t="s">
        <v>196</v>
      </c>
      <c r="C38" s="86"/>
      <c r="D38" s="43" t="s">
        <v>68</v>
      </c>
      <c r="E38" s="85"/>
      <c r="F38" s="50" t="s">
        <v>50</v>
      </c>
      <c r="G38" s="39">
        <v>1650</v>
      </c>
      <c r="H38" s="40">
        <f t="shared" si="5"/>
        <v>1375</v>
      </c>
      <c r="I38" s="53" t="s">
        <v>170</v>
      </c>
      <c r="J38" s="41">
        <f t="shared" si="3"/>
        <v>1375</v>
      </c>
      <c r="K38" s="50"/>
      <c r="L38" s="50"/>
      <c r="M38" s="45" t="s">
        <v>171</v>
      </c>
      <c r="N38" s="53">
        <v>631501001</v>
      </c>
      <c r="O38" s="53">
        <v>6315014872</v>
      </c>
      <c r="P38" s="32" t="s">
        <v>172</v>
      </c>
      <c r="Q38" s="33" t="s">
        <v>52</v>
      </c>
      <c r="R38" s="53">
        <v>2</v>
      </c>
      <c r="S38" s="62" t="s">
        <v>191</v>
      </c>
      <c r="T38" s="68" t="s">
        <v>186</v>
      </c>
      <c r="U38" s="73" t="str">
        <f t="shared" si="0"/>
        <v>ТЦ_07.2.07.13_63_6315014872_ 08.12.20_01</v>
      </c>
      <c r="V38" s="80" t="s">
        <v>233</v>
      </c>
      <c r="W38" s="84">
        <f>G38/1.2/7.17</f>
        <v>191.77</v>
      </c>
    </row>
    <row r="39" spans="1:23" s="24" customFormat="1" ht="36" x14ac:dyDescent="0.2">
      <c r="A39" s="85">
        <v>10</v>
      </c>
      <c r="B39" s="74" t="s">
        <v>200</v>
      </c>
      <c r="C39" s="86" t="s">
        <v>36</v>
      </c>
      <c r="D39" s="51" t="s">
        <v>160</v>
      </c>
      <c r="E39" s="85" t="s">
        <v>50</v>
      </c>
      <c r="F39" s="50" t="s">
        <v>50</v>
      </c>
      <c r="G39" s="39">
        <v>6474</v>
      </c>
      <c r="H39" s="40">
        <f t="shared" si="5"/>
        <v>5395</v>
      </c>
      <c r="I39" s="53" t="s">
        <v>170</v>
      </c>
      <c r="J39" s="41">
        <f t="shared" si="3"/>
        <v>5395</v>
      </c>
      <c r="K39" s="50"/>
      <c r="L39" s="50"/>
      <c r="M39" s="45" t="s">
        <v>77</v>
      </c>
      <c r="N39" s="50">
        <v>631801001</v>
      </c>
      <c r="O39" s="50">
        <v>6318025390</v>
      </c>
      <c r="P39" s="32" t="s">
        <v>161</v>
      </c>
      <c r="Q39" s="33" t="s">
        <v>52</v>
      </c>
      <c r="R39" s="50">
        <v>2</v>
      </c>
      <c r="S39" s="62" t="s">
        <v>191</v>
      </c>
      <c r="T39" s="68" t="s">
        <v>186</v>
      </c>
      <c r="U39" s="73" t="str">
        <f t="shared" si="0"/>
        <v>ТЦ_22.1.02.06_63_6318025390_ 08.12.20_01</v>
      </c>
      <c r="V39" s="80" t="s">
        <v>234</v>
      </c>
      <c r="W39" s="84">
        <f>G39/1.2/7.17</f>
        <v>752.44</v>
      </c>
    </row>
    <row r="40" spans="1:23" s="24" customFormat="1" ht="36" x14ac:dyDescent="0.2">
      <c r="A40" s="85"/>
      <c r="B40" s="76" t="s">
        <v>200</v>
      </c>
      <c r="C40" s="86"/>
      <c r="D40" s="51" t="s">
        <v>36</v>
      </c>
      <c r="E40" s="85"/>
      <c r="F40" s="50" t="s">
        <v>50</v>
      </c>
      <c r="G40" s="39">
        <v>6480</v>
      </c>
      <c r="H40" s="40">
        <f t="shared" si="5"/>
        <v>5400</v>
      </c>
      <c r="I40" s="53" t="s">
        <v>170</v>
      </c>
      <c r="J40" s="52">
        <f t="shared" si="3"/>
        <v>5400</v>
      </c>
      <c r="K40" s="50"/>
      <c r="L40" s="50"/>
      <c r="M40" s="34" t="s">
        <v>69</v>
      </c>
      <c r="N40" s="50">
        <v>770201001</v>
      </c>
      <c r="O40" s="33">
        <v>7702680818</v>
      </c>
      <c r="P40" s="32" t="s">
        <v>162</v>
      </c>
      <c r="Q40" s="33" t="s">
        <v>46</v>
      </c>
      <c r="R40" s="50">
        <v>2</v>
      </c>
      <c r="S40" s="62" t="s">
        <v>191</v>
      </c>
      <c r="T40" s="68" t="s">
        <v>186</v>
      </c>
      <c r="U40" s="73" t="str">
        <f t="shared" si="0"/>
        <v>ТЦ_22.1.02.06_63_7702680818_ 08.12.20_01</v>
      </c>
      <c r="V40" s="80" t="s">
        <v>235</v>
      </c>
      <c r="W40" s="84"/>
    </row>
    <row r="41" spans="1:23" s="24" customFormat="1" ht="36" x14ac:dyDescent="0.2">
      <c r="A41" s="85"/>
      <c r="B41" s="77" t="s">
        <v>200</v>
      </c>
      <c r="C41" s="86"/>
      <c r="D41" s="51" t="s">
        <v>36</v>
      </c>
      <c r="E41" s="85"/>
      <c r="F41" s="50" t="s">
        <v>50</v>
      </c>
      <c r="G41" s="39">
        <v>6480</v>
      </c>
      <c r="H41" s="40">
        <f t="shared" si="5"/>
        <v>5400</v>
      </c>
      <c r="I41" s="53" t="s">
        <v>170</v>
      </c>
      <c r="J41" s="52">
        <f t="shared" si="3"/>
        <v>5400</v>
      </c>
      <c r="K41" s="50"/>
      <c r="L41" s="50"/>
      <c r="M41" s="45" t="s">
        <v>163</v>
      </c>
      <c r="N41" s="50">
        <v>632101001</v>
      </c>
      <c r="O41" s="50">
        <v>6321395721</v>
      </c>
      <c r="P41" s="32" t="s">
        <v>164</v>
      </c>
      <c r="Q41" s="33" t="s">
        <v>52</v>
      </c>
      <c r="R41" s="50">
        <v>2</v>
      </c>
      <c r="S41" s="62" t="s">
        <v>191</v>
      </c>
      <c r="T41" s="68" t="s">
        <v>186</v>
      </c>
      <c r="U41" s="73" t="str">
        <f t="shared" si="0"/>
        <v>ТЦ_22.1.02.06_63_6321395721_ 08.12.20_01</v>
      </c>
      <c r="V41" s="80" t="s">
        <v>236</v>
      </c>
      <c r="W41" s="84"/>
    </row>
    <row r="42" spans="1:23" s="24" customFormat="1" ht="60" x14ac:dyDescent="0.2">
      <c r="A42" s="85">
        <v>11</v>
      </c>
      <c r="B42" s="74" t="s">
        <v>201</v>
      </c>
      <c r="C42" s="86" t="s">
        <v>27</v>
      </c>
      <c r="D42" s="54" t="s">
        <v>168</v>
      </c>
      <c r="E42" s="85" t="s">
        <v>50</v>
      </c>
      <c r="F42" s="50" t="s">
        <v>169</v>
      </c>
      <c r="G42" s="39">
        <v>49520</v>
      </c>
      <c r="H42" s="40">
        <f t="shared" si="5"/>
        <v>41266.67</v>
      </c>
      <c r="I42" s="53" t="s">
        <v>170</v>
      </c>
      <c r="J42" s="52">
        <f t="shared" si="3"/>
        <v>41266.67</v>
      </c>
      <c r="K42" s="50"/>
      <c r="L42" s="50"/>
      <c r="M42" s="45" t="s">
        <v>174</v>
      </c>
      <c r="N42" s="53">
        <v>631201001</v>
      </c>
      <c r="O42" s="53">
        <v>6312135290</v>
      </c>
      <c r="P42" s="32" t="s">
        <v>175</v>
      </c>
      <c r="Q42" s="33" t="s">
        <v>52</v>
      </c>
      <c r="R42" s="53">
        <v>2</v>
      </c>
      <c r="S42" s="62" t="s">
        <v>187</v>
      </c>
      <c r="T42" s="68" t="s">
        <v>186</v>
      </c>
      <c r="U42" s="73" t="str">
        <f t="shared" si="0"/>
        <v>ТЦ_61.2.07.11_63_6312135290_  -_01</v>
      </c>
      <c r="V42" s="80" t="s">
        <v>237</v>
      </c>
      <c r="W42" s="84"/>
    </row>
    <row r="43" spans="1:23" s="24" customFormat="1" ht="60" x14ac:dyDescent="0.2">
      <c r="A43" s="85"/>
      <c r="B43" s="76" t="s">
        <v>201</v>
      </c>
      <c r="C43" s="86"/>
      <c r="D43" s="51" t="s">
        <v>168</v>
      </c>
      <c r="E43" s="85"/>
      <c r="F43" s="50" t="s">
        <v>50</v>
      </c>
      <c r="G43" s="39">
        <v>48673.3</v>
      </c>
      <c r="H43" s="40">
        <f t="shared" si="5"/>
        <v>40561.08</v>
      </c>
      <c r="I43" s="53" t="s">
        <v>170</v>
      </c>
      <c r="J43" s="41">
        <f t="shared" si="3"/>
        <v>40561.08</v>
      </c>
      <c r="K43" s="50"/>
      <c r="L43" s="50"/>
      <c r="M43" s="34" t="s">
        <v>167</v>
      </c>
      <c r="N43" s="53">
        <v>631501001</v>
      </c>
      <c r="O43" s="31">
        <v>6315566707</v>
      </c>
      <c r="P43" s="32" t="s">
        <v>173</v>
      </c>
      <c r="Q43" s="33" t="s">
        <v>52</v>
      </c>
      <c r="R43" s="50">
        <v>2</v>
      </c>
      <c r="S43" s="62" t="s">
        <v>187</v>
      </c>
      <c r="T43" s="68" t="s">
        <v>186</v>
      </c>
      <c r="U43" s="73" t="str">
        <f t="shared" si="0"/>
        <v>ТЦ_61.2.07.11_63_6315566707_  -_01</v>
      </c>
      <c r="V43" s="80" t="s">
        <v>238</v>
      </c>
      <c r="W43" s="84">
        <f>G43/1.2/4.18</f>
        <v>9703.61</v>
      </c>
    </row>
    <row r="44" spans="1:23" s="24" customFormat="1" ht="60" x14ac:dyDescent="0.2">
      <c r="A44" s="85"/>
      <c r="B44" s="77" t="s">
        <v>201</v>
      </c>
      <c r="C44" s="86"/>
      <c r="D44" s="54" t="s">
        <v>168</v>
      </c>
      <c r="E44" s="85"/>
      <c r="F44" s="50" t="s">
        <v>50</v>
      </c>
      <c r="G44" s="39">
        <v>48950</v>
      </c>
      <c r="H44" s="40">
        <f t="shared" si="5"/>
        <v>40791.67</v>
      </c>
      <c r="I44" s="53" t="s">
        <v>170</v>
      </c>
      <c r="J44" s="52">
        <f t="shared" si="3"/>
        <v>40791.67</v>
      </c>
      <c r="K44" s="50"/>
      <c r="L44" s="50"/>
      <c r="M44" s="45" t="s">
        <v>171</v>
      </c>
      <c r="N44" s="50">
        <v>631501001</v>
      </c>
      <c r="O44" s="50">
        <v>6315014872</v>
      </c>
      <c r="P44" s="32" t="s">
        <v>172</v>
      </c>
      <c r="Q44" s="33" t="s">
        <v>52</v>
      </c>
      <c r="R44" s="50">
        <v>2</v>
      </c>
      <c r="S44" s="62" t="s">
        <v>187</v>
      </c>
      <c r="T44" s="68" t="s">
        <v>186</v>
      </c>
      <c r="U44" s="73" t="str">
        <f t="shared" ref="U44:U75" si="6">CONCATENATE("ТЦ_",B44,"_",63,"_",O44,"_",S44,"_",T44)</f>
        <v>ТЦ_61.2.07.11_63_6315014872_  -_01</v>
      </c>
      <c r="V44" s="80" t="s">
        <v>239</v>
      </c>
      <c r="W44" s="84"/>
    </row>
    <row r="45" spans="1:23" s="24" customFormat="1" ht="60" x14ac:dyDescent="0.2">
      <c r="A45" s="85">
        <v>12</v>
      </c>
      <c r="B45" s="74" t="s">
        <v>203</v>
      </c>
      <c r="C45" s="86" t="s">
        <v>37</v>
      </c>
      <c r="D45" s="47" t="s">
        <v>122</v>
      </c>
      <c r="E45" s="85"/>
      <c r="F45" s="30" t="s">
        <v>50</v>
      </c>
      <c r="G45" s="39">
        <v>6990</v>
      </c>
      <c r="H45" s="40">
        <f t="shared" si="5"/>
        <v>5825</v>
      </c>
      <c r="I45" s="53" t="s">
        <v>170</v>
      </c>
      <c r="J45" s="52">
        <f t="shared" si="3"/>
        <v>5825</v>
      </c>
      <c r="K45" s="30"/>
      <c r="L45" s="30"/>
      <c r="M45" s="34" t="s">
        <v>124</v>
      </c>
      <c r="N45" s="48">
        <v>771801001</v>
      </c>
      <c r="O45" s="31">
        <v>7718979307</v>
      </c>
      <c r="P45" s="32" t="s">
        <v>123</v>
      </c>
      <c r="Q45" s="33" t="s">
        <v>52</v>
      </c>
      <c r="R45" s="46">
        <v>2</v>
      </c>
      <c r="S45" s="62" t="s">
        <v>189</v>
      </c>
      <c r="T45" s="68" t="s">
        <v>186</v>
      </c>
      <c r="U45" s="73" t="str">
        <f t="shared" si="6"/>
        <v>ТЦ_61.3.05.06_63_7718979307_ 09.12.20_01</v>
      </c>
      <c r="V45" s="80" t="s">
        <v>240</v>
      </c>
      <c r="W45" s="84"/>
    </row>
    <row r="46" spans="1:23" s="24" customFormat="1" ht="84" x14ac:dyDescent="0.2">
      <c r="A46" s="85"/>
      <c r="B46" s="76" t="s">
        <v>203</v>
      </c>
      <c r="C46" s="86"/>
      <c r="D46" s="49" t="s">
        <v>126</v>
      </c>
      <c r="E46" s="85"/>
      <c r="F46" s="30" t="s">
        <v>50</v>
      </c>
      <c r="G46" s="39">
        <v>6799</v>
      </c>
      <c r="H46" s="40">
        <f t="shared" ref="H46:H47" si="7">G46/1.2</f>
        <v>5665.83</v>
      </c>
      <c r="I46" s="53" t="s">
        <v>170</v>
      </c>
      <c r="J46" s="52">
        <f t="shared" si="3"/>
        <v>5665.83</v>
      </c>
      <c r="K46" s="30"/>
      <c r="L46" s="30"/>
      <c r="M46" s="45" t="s">
        <v>127</v>
      </c>
      <c r="N46" s="48">
        <v>254301001</v>
      </c>
      <c r="O46" s="48">
        <v>2543063261</v>
      </c>
      <c r="P46" s="32" t="s">
        <v>125</v>
      </c>
      <c r="Q46" s="33" t="s">
        <v>52</v>
      </c>
      <c r="R46" s="48">
        <v>2</v>
      </c>
      <c r="S46" s="62" t="s">
        <v>189</v>
      </c>
      <c r="T46" s="68" t="s">
        <v>186</v>
      </c>
      <c r="U46" s="73" t="str">
        <f t="shared" si="6"/>
        <v>ТЦ_61.3.05.06_63_2543063261_ 09.12.20_01</v>
      </c>
      <c r="V46" s="80" t="s">
        <v>241</v>
      </c>
      <c r="W46" s="84"/>
    </row>
    <row r="47" spans="1:23" s="24" customFormat="1" ht="120" x14ac:dyDescent="0.2">
      <c r="A47" s="85"/>
      <c r="B47" s="77" t="s">
        <v>203</v>
      </c>
      <c r="C47" s="86"/>
      <c r="D47" s="43" t="s">
        <v>128</v>
      </c>
      <c r="E47" s="85"/>
      <c r="F47" s="30" t="s">
        <v>50</v>
      </c>
      <c r="G47" s="39">
        <v>6750</v>
      </c>
      <c r="H47" s="55">
        <f t="shared" si="7"/>
        <v>5625</v>
      </c>
      <c r="I47" s="53" t="s">
        <v>170</v>
      </c>
      <c r="J47" s="41">
        <f t="shared" si="3"/>
        <v>5625</v>
      </c>
      <c r="K47" s="30"/>
      <c r="L47" s="30"/>
      <c r="M47" s="45" t="s">
        <v>130</v>
      </c>
      <c r="N47" s="48">
        <v>773401001</v>
      </c>
      <c r="O47" s="48">
        <v>7735092378</v>
      </c>
      <c r="P47" s="32" t="s">
        <v>129</v>
      </c>
      <c r="Q47" s="33" t="s">
        <v>52</v>
      </c>
      <c r="R47" s="48">
        <v>2</v>
      </c>
      <c r="S47" s="62" t="s">
        <v>189</v>
      </c>
      <c r="T47" s="68" t="s">
        <v>186</v>
      </c>
      <c r="U47" s="73" t="str">
        <f t="shared" si="6"/>
        <v>ТЦ_61.3.05.06_63_7735092378_ 09.12.20_01</v>
      </c>
      <c r="V47" s="80" t="s">
        <v>242</v>
      </c>
      <c r="W47" s="84">
        <f>G47/1.2/4.18</f>
        <v>1345.69</v>
      </c>
    </row>
    <row r="48" spans="1:23" s="24" customFormat="1" ht="24" x14ac:dyDescent="0.2">
      <c r="A48" s="85">
        <v>13</v>
      </c>
      <c r="B48" s="74" t="s">
        <v>204</v>
      </c>
      <c r="C48" s="86" t="s">
        <v>38</v>
      </c>
      <c r="D48" s="36" t="s">
        <v>117</v>
      </c>
      <c r="E48" s="85"/>
      <c r="F48" s="30" t="s">
        <v>50</v>
      </c>
      <c r="G48" s="39">
        <v>14490</v>
      </c>
      <c r="H48" s="40">
        <f>G48/1.2</f>
        <v>12075</v>
      </c>
      <c r="I48" s="53" t="s">
        <v>170</v>
      </c>
      <c r="J48" s="41">
        <f t="shared" si="3"/>
        <v>12075</v>
      </c>
      <c r="K48" s="30"/>
      <c r="L48" s="30"/>
      <c r="M48" s="34" t="s">
        <v>120</v>
      </c>
      <c r="N48" s="46">
        <v>774301001</v>
      </c>
      <c r="O48" s="31">
        <v>7716240782</v>
      </c>
      <c r="P48" s="32" t="s">
        <v>121</v>
      </c>
      <c r="Q48" s="33" t="s">
        <v>52</v>
      </c>
      <c r="R48" s="30">
        <v>1</v>
      </c>
      <c r="S48" s="62" t="s">
        <v>189</v>
      </c>
      <c r="T48" s="68" t="s">
        <v>186</v>
      </c>
      <c r="U48" s="73" t="str">
        <f t="shared" si="6"/>
        <v>ТЦ_61.3.01.01_63_7716240782_ 09.12.20_01</v>
      </c>
      <c r="V48" s="80" t="s">
        <v>243</v>
      </c>
      <c r="W48" s="84">
        <f>G48/1.2/4.18</f>
        <v>2888.76</v>
      </c>
    </row>
    <row r="49" spans="1:23" s="24" customFormat="1" ht="12.75" x14ac:dyDescent="0.2">
      <c r="A49" s="85"/>
      <c r="B49" s="76" t="s">
        <v>204</v>
      </c>
      <c r="C49" s="86"/>
      <c r="D49" s="36"/>
      <c r="E49" s="85"/>
      <c r="F49" s="30"/>
      <c r="G49" s="39"/>
      <c r="H49" s="40"/>
      <c r="I49" s="53" t="s">
        <v>170</v>
      </c>
      <c r="J49" s="52">
        <f t="shared" si="3"/>
        <v>0</v>
      </c>
      <c r="K49" s="30"/>
      <c r="L49" s="30"/>
      <c r="M49" s="45"/>
      <c r="N49" s="30"/>
      <c r="O49" s="30"/>
      <c r="P49" s="42"/>
      <c r="Q49" s="33"/>
      <c r="R49" s="30"/>
      <c r="S49" s="62"/>
      <c r="T49" s="68" t="s">
        <v>186</v>
      </c>
      <c r="U49" s="73" t="str">
        <f t="shared" si="6"/>
        <v>ТЦ_61.3.01.01_63___01</v>
      </c>
      <c r="V49" s="80"/>
      <c r="W49" s="84"/>
    </row>
    <row r="50" spans="1:23" s="24" customFormat="1" ht="12.75" x14ac:dyDescent="0.2">
      <c r="A50" s="85"/>
      <c r="B50" s="75" t="s">
        <v>204</v>
      </c>
      <c r="C50" s="86"/>
      <c r="D50" s="43"/>
      <c r="E50" s="85"/>
      <c r="F50" s="30"/>
      <c r="G50" s="39"/>
      <c r="H50" s="40"/>
      <c r="I50" s="53" t="s">
        <v>170</v>
      </c>
      <c r="J50" s="52">
        <f t="shared" si="3"/>
        <v>0</v>
      </c>
      <c r="K50" s="30"/>
      <c r="L50" s="30"/>
      <c r="M50" s="45"/>
      <c r="N50" s="30"/>
      <c r="O50" s="30"/>
      <c r="P50" s="42"/>
      <c r="Q50" s="33"/>
      <c r="R50" s="30"/>
      <c r="S50" s="62"/>
      <c r="T50" s="68" t="s">
        <v>186</v>
      </c>
      <c r="U50" s="73" t="str">
        <f t="shared" si="6"/>
        <v>ТЦ_61.3.01.01_63___01</v>
      </c>
      <c r="V50" s="80"/>
      <c r="W50" s="84"/>
    </row>
    <row r="51" spans="1:23" s="24" customFormat="1" ht="24" x14ac:dyDescent="0.2">
      <c r="A51" s="85">
        <v>14</v>
      </c>
      <c r="B51" s="74" t="s">
        <v>204</v>
      </c>
      <c r="C51" s="86" t="s">
        <v>39</v>
      </c>
      <c r="D51" s="47" t="s">
        <v>118</v>
      </c>
      <c r="E51" s="85"/>
      <c r="F51" s="48" t="s">
        <v>50</v>
      </c>
      <c r="G51" s="39">
        <v>14490</v>
      </c>
      <c r="H51" s="40">
        <f>G51/1.2</f>
        <v>12075</v>
      </c>
      <c r="I51" s="53" t="s">
        <v>170</v>
      </c>
      <c r="J51" s="41">
        <f t="shared" si="3"/>
        <v>12075</v>
      </c>
      <c r="K51" s="30"/>
      <c r="L51" s="30"/>
      <c r="M51" s="34" t="s">
        <v>120</v>
      </c>
      <c r="N51" s="46">
        <v>774301001</v>
      </c>
      <c r="O51" s="31">
        <v>7716240782</v>
      </c>
      <c r="P51" s="32" t="s">
        <v>121</v>
      </c>
      <c r="Q51" s="33" t="s">
        <v>52</v>
      </c>
      <c r="R51" s="46">
        <v>1</v>
      </c>
      <c r="S51" s="62" t="s">
        <v>189</v>
      </c>
      <c r="T51" s="68" t="s">
        <v>186</v>
      </c>
      <c r="U51" s="73" t="str">
        <f t="shared" si="6"/>
        <v>ТЦ_61.3.01.01_63_7716240782_ 09.12.20_01</v>
      </c>
      <c r="V51" s="80" t="s">
        <v>243</v>
      </c>
      <c r="W51" s="84">
        <f>G51/1.2/4.18</f>
        <v>2888.76</v>
      </c>
    </row>
    <row r="52" spans="1:23" s="24" customFormat="1" ht="12.75" x14ac:dyDescent="0.2">
      <c r="A52" s="85"/>
      <c r="B52" s="76" t="s">
        <v>204</v>
      </c>
      <c r="C52" s="86"/>
      <c r="D52" s="36"/>
      <c r="E52" s="85"/>
      <c r="F52" s="30"/>
      <c r="G52" s="39"/>
      <c r="H52" s="40"/>
      <c r="I52" s="53" t="s">
        <v>170</v>
      </c>
      <c r="J52" s="52">
        <f t="shared" si="3"/>
        <v>0</v>
      </c>
      <c r="K52" s="30"/>
      <c r="L52" s="30"/>
      <c r="M52" s="45"/>
      <c r="N52" s="30"/>
      <c r="O52" s="30"/>
      <c r="P52" s="42"/>
      <c r="Q52" s="33"/>
      <c r="R52" s="30"/>
      <c r="S52" s="62"/>
      <c r="T52" s="68" t="s">
        <v>186</v>
      </c>
      <c r="U52" s="73" t="str">
        <f t="shared" si="6"/>
        <v>ТЦ_61.3.01.01_63___01</v>
      </c>
      <c r="V52" s="80" t="s">
        <v>244</v>
      </c>
      <c r="W52" s="84"/>
    </row>
    <row r="53" spans="1:23" s="24" customFormat="1" ht="12.75" x14ac:dyDescent="0.2">
      <c r="A53" s="85"/>
      <c r="B53" s="77" t="s">
        <v>204</v>
      </c>
      <c r="C53" s="86"/>
      <c r="D53" s="43"/>
      <c r="E53" s="85"/>
      <c r="F53" s="30"/>
      <c r="G53" s="39"/>
      <c r="H53" s="40"/>
      <c r="I53" s="53" t="s">
        <v>170</v>
      </c>
      <c r="J53" s="52">
        <f t="shared" si="3"/>
        <v>0</v>
      </c>
      <c r="K53" s="30"/>
      <c r="L53" s="30"/>
      <c r="M53" s="45"/>
      <c r="N53" s="30"/>
      <c r="O53" s="30"/>
      <c r="P53" s="42"/>
      <c r="Q53" s="33"/>
      <c r="R53" s="30"/>
      <c r="S53" s="62"/>
      <c r="T53" s="68" t="s">
        <v>186</v>
      </c>
      <c r="U53" s="73" t="str">
        <f t="shared" si="6"/>
        <v>ТЦ_61.3.01.01_63___01</v>
      </c>
      <c r="V53" s="80" t="s">
        <v>244</v>
      </c>
      <c r="W53" s="84"/>
    </row>
    <row r="54" spans="1:23" s="24" customFormat="1" ht="24" x14ac:dyDescent="0.2">
      <c r="A54" s="85">
        <v>15</v>
      </c>
      <c r="B54" s="74" t="s">
        <v>204</v>
      </c>
      <c r="C54" s="86" t="s">
        <v>28</v>
      </c>
      <c r="D54" s="47" t="s">
        <v>119</v>
      </c>
      <c r="E54" s="85"/>
      <c r="F54" s="48" t="s">
        <v>50</v>
      </c>
      <c r="G54" s="39">
        <v>26490</v>
      </c>
      <c r="H54" s="40">
        <f>G54/1.2</f>
        <v>22075</v>
      </c>
      <c r="I54" s="53" t="s">
        <v>170</v>
      </c>
      <c r="J54" s="41">
        <f t="shared" si="3"/>
        <v>22075</v>
      </c>
      <c r="K54" s="30"/>
      <c r="L54" s="30"/>
      <c r="M54" s="34" t="s">
        <v>120</v>
      </c>
      <c r="N54" s="46">
        <v>774301001</v>
      </c>
      <c r="O54" s="31">
        <v>7716240782</v>
      </c>
      <c r="P54" s="32" t="s">
        <v>121</v>
      </c>
      <c r="Q54" s="33" t="s">
        <v>52</v>
      </c>
      <c r="R54" s="46">
        <v>1</v>
      </c>
      <c r="S54" s="62" t="s">
        <v>189</v>
      </c>
      <c r="T54" s="68" t="s">
        <v>186</v>
      </c>
      <c r="U54" s="73" t="str">
        <f t="shared" si="6"/>
        <v>ТЦ_61.3.01.01_63_7716240782_ 09.12.20_01</v>
      </c>
      <c r="V54" s="80" t="s">
        <v>243</v>
      </c>
      <c r="W54" s="84">
        <f>G54/1.2/4.18</f>
        <v>5281.1</v>
      </c>
    </row>
    <row r="55" spans="1:23" s="24" customFormat="1" ht="12.75" x14ac:dyDescent="0.2">
      <c r="A55" s="85"/>
      <c r="B55" s="76" t="s">
        <v>204</v>
      </c>
      <c r="C55" s="86"/>
      <c r="D55" s="36"/>
      <c r="E55" s="85"/>
      <c r="F55" s="30"/>
      <c r="G55" s="39"/>
      <c r="H55" s="40"/>
      <c r="I55" s="53" t="s">
        <v>170</v>
      </c>
      <c r="J55" s="52">
        <f t="shared" si="3"/>
        <v>0</v>
      </c>
      <c r="K55" s="30"/>
      <c r="L55" s="30"/>
      <c r="M55" s="45"/>
      <c r="N55" s="30"/>
      <c r="O55" s="30"/>
      <c r="P55" s="42"/>
      <c r="Q55" s="33"/>
      <c r="R55" s="30"/>
      <c r="S55" s="62"/>
      <c r="T55" s="68" t="s">
        <v>186</v>
      </c>
      <c r="U55" s="73" t="str">
        <f t="shared" si="6"/>
        <v>ТЦ_61.3.01.01_63___01</v>
      </c>
      <c r="V55" s="80" t="s">
        <v>244</v>
      </c>
      <c r="W55" s="84"/>
    </row>
    <row r="56" spans="1:23" s="24" customFormat="1" ht="12.75" x14ac:dyDescent="0.2">
      <c r="A56" s="85"/>
      <c r="B56" s="77" t="s">
        <v>204</v>
      </c>
      <c r="C56" s="86"/>
      <c r="D56" s="43"/>
      <c r="E56" s="85"/>
      <c r="F56" s="30"/>
      <c r="G56" s="39"/>
      <c r="H56" s="40"/>
      <c r="I56" s="53" t="s">
        <v>170</v>
      </c>
      <c r="J56" s="52">
        <f t="shared" si="3"/>
        <v>0</v>
      </c>
      <c r="K56" s="30"/>
      <c r="L56" s="30"/>
      <c r="M56" s="45"/>
      <c r="N56" s="30"/>
      <c r="O56" s="30"/>
      <c r="P56" s="42"/>
      <c r="Q56" s="33"/>
      <c r="R56" s="30"/>
      <c r="S56" s="62"/>
      <c r="T56" s="68" t="s">
        <v>186</v>
      </c>
      <c r="U56" s="73" t="str">
        <f t="shared" si="6"/>
        <v>ТЦ_61.3.01.01_63___01</v>
      </c>
      <c r="V56" s="80" t="s">
        <v>244</v>
      </c>
      <c r="W56" s="84"/>
    </row>
    <row r="57" spans="1:23" s="24" customFormat="1" ht="48" x14ac:dyDescent="0.2">
      <c r="A57" s="85">
        <v>16</v>
      </c>
      <c r="B57" s="74" t="s">
        <v>205</v>
      </c>
      <c r="C57" s="86" t="s">
        <v>40</v>
      </c>
      <c r="D57" s="38" t="s">
        <v>116</v>
      </c>
      <c r="E57" s="85" t="s">
        <v>66</v>
      </c>
      <c r="F57" s="30" t="s">
        <v>66</v>
      </c>
      <c r="G57" s="39">
        <v>20360.66</v>
      </c>
      <c r="H57" s="40">
        <f>G57/1.2</f>
        <v>16967.22</v>
      </c>
      <c r="I57" s="53" t="s">
        <v>170</v>
      </c>
      <c r="J57" s="52">
        <f t="shared" si="3"/>
        <v>16967.22</v>
      </c>
      <c r="K57" s="30"/>
      <c r="L57" s="30"/>
      <c r="M57" s="34" t="s">
        <v>69</v>
      </c>
      <c r="N57" s="37">
        <v>770201001</v>
      </c>
      <c r="O57" s="33">
        <v>7702680818</v>
      </c>
      <c r="P57" s="32" t="s">
        <v>115</v>
      </c>
      <c r="Q57" s="33" t="s">
        <v>46</v>
      </c>
      <c r="R57" s="37">
        <v>2</v>
      </c>
      <c r="S57" s="61" t="s">
        <v>191</v>
      </c>
      <c r="T57" s="68" t="s">
        <v>186</v>
      </c>
      <c r="U57" s="73" t="str">
        <f t="shared" si="6"/>
        <v>ТЦ_21.1.04.01_63_7702680818_ 08.12.20_01</v>
      </c>
      <c r="V57" s="80" t="s">
        <v>245</v>
      </c>
      <c r="W57" s="84"/>
    </row>
    <row r="58" spans="1:23" s="24" customFormat="1" ht="60" x14ac:dyDescent="0.2">
      <c r="A58" s="85"/>
      <c r="B58" s="76" t="s">
        <v>205</v>
      </c>
      <c r="C58" s="86"/>
      <c r="D58" s="38" t="s">
        <v>110</v>
      </c>
      <c r="E58" s="85"/>
      <c r="F58" s="30" t="s">
        <v>111</v>
      </c>
      <c r="G58" s="39">
        <v>20.03</v>
      </c>
      <c r="H58" s="40">
        <f>G58*1000/1.2</f>
        <v>16691.669999999998</v>
      </c>
      <c r="I58" s="53" t="s">
        <v>170</v>
      </c>
      <c r="J58" s="41">
        <f t="shared" si="3"/>
        <v>16691.669999999998</v>
      </c>
      <c r="K58" s="30"/>
      <c r="L58" s="30"/>
      <c r="M58" s="45" t="s">
        <v>73</v>
      </c>
      <c r="N58" s="37">
        <v>645201001</v>
      </c>
      <c r="O58" s="37">
        <v>6454107010</v>
      </c>
      <c r="P58" s="32" t="s">
        <v>112</v>
      </c>
      <c r="Q58" s="33" t="s">
        <v>52</v>
      </c>
      <c r="R58" s="30">
        <v>2</v>
      </c>
      <c r="S58" s="61" t="s">
        <v>191</v>
      </c>
      <c r="T58" s="68" t="s">
        <v>186</v>
      </c>
      <c r="U58" s="73" t="str">
        <f t="shared" si="6"/>
        <v>ТЦ_21.1.04.01_63_6454107010_ 08.12.20_01</v>
      </c>
      <c r="V58" s="80" t="s">
        <v>246</v>
      </c>
      <c r="W58" s="84">
        <f>G58*1000/1.2/7.17</f>
        <v>2327.9899999999998</v>
      </c>
    </row>
    <row r="59" spans="1:23" s="24" customFormat="1" ht="48" x14ac:dyDescent="0.2">
      <c r="A59" s="85"/>
      <c r="B59" s="77" t="s">
        <v>205</v>
      </c>
      <c r="C59" s="86"/>
      <c r="D59" s="43" t="s">
        <v>113</v>
      </c>
      <c r="E59" s="85"/>
      <c r="F59" s="30" t="s">
        <v>67</v>
      </c>
      <c r="G59" s="39">
        <v>6504.95</v>
      </c>
      <c r="H59" s="40">
        <f>G59/305*1000/1.2</f>
        <v>17773.09</v>
      </c>
      <c r="I59" s="53" t="s">
        <v>170</v>
      </c>
      <c r="J59" s="52">
        <f t="shared" si="3"/>
        <v>17773.09</v>
      </c>
      <c r="K59" s="30"/>
      <c r="L59" s="30"/>
      <c r="M59" s="45" t="s">
        <v>77</v>
      </c>
      <c r="N59" s="37">
        <v>631801001</v>
      </c>
      <c r="O59" s="37">
        <v>6318025390</v>
      </c>
      <c r="P59" s="32" t="s">
        <v>114</v>
      </c>
      <c r="Q59" s="33" t="s">
        <v>52</v>
      </c>
      <c r="R59" s="30">
        <v>2</v>
      </c>
      <c r="S59" s="61" t="s">
        <v>191</v>
      </c>
      <c r="T59" s="68" t="s">
        <v>186</v>
      </c>
      <c r="U59" s="73" t="str">
        <f t="shared" si="6"/>
        <v>ТЦ_21.1.04.01_63_6318025390_ 08.12.20_01</v>
      </c>
      <c r="V59" s="80" t="s">
        <v>247</v>
      </c>
      <c r="W59" s="84"/>
    </row>
    <row r="60" spans="1:23" s="24" customFormat="1" ht="108" x14ac:dyDescent="0.2">
      <c r="A60" s="85">
        <v>17</v>
      </c>
      <c r="B60" s="74" t="s">
        <v>202</v>
      </c>
      <c r="C60" s="86" t="s">
        <v>29</v>
      </c>
      <c r="D60" s="38" t="s">
        <v>103</v>
      </c>
      <c r="E60" s="85"/>
      <c r="F60" s="30" t="s">
        <v>102</v>
      </c>
      <c r="G60" s="39">
        <f>40120+8980+7030*2</f>
        <v>63160</v>
      </c>
      <c r="H60" s="40">
        <f>G60/1.2</f>
        <v>52633.33</v>
      </c>
      <c r="I60" s="53" t="s">
        <v>170</v>
      </c>
      <c r="J60" s="52">
        <f t="shared" si="3"/>
        <v>52633.33</v>
      </c>
      <c r="K60" s="30"/>
      <c r="L60" s="30"/>
      <c r="M60" s="34" t="s">
        <v>69</v>
      </c>
      <c r="N60" s="37">
        <v>770201001</v>
      </c>
      <c r="O60" s="33">
        <v>7702680818</v>
      </c>
      <c r="P60" s="32" t="s">
        <v>104</v>
      </c>
      <c r="Q60" s="33" t="s">
        <v>46</v>
      </c>
      <c r="R60" s="37">
        <v>2</v>
      </c>
      <c r="S60" s="61" t="s">
        <v>191</v>
      </c>
      <c r="T60" s="68" t="s">
        <v>186</v>
      </c>
      <c r="U60" s="73" t="str">
        <f t="shared" si="6"/>
        <v>ТЦ_61.2.07.09_63_7702680818_ 08.12.20_01</v>
      </c>
      <c r="V60" s="80" t="s">
        <v>248</v>
      </c>
      <c r="W60" s="84"/>
    </row>
    <row r="61" spans="1:23" s="24" customFormat="1" ht="108" x14ac:dyDescent="0.2">
      <c r="A61" s="85"/>
      <c r="B61" s="76" t="s">
        <v>202</v>
      </c>
      <c r="C61" s="86"/>
      <c r="D61" s="38" t="s">
        <v>109</v>
      </c>
      <c r="E61" s="85"/>
      <c r="F61" s="37" t="s">
        <v>102</v>
      </c>
      <c r="G61" s="39">
        <f>50700+8980+7030*2</f>
        <v>73740</v>
      </c>
      <c r="H61" s="40">
        <f t="shared" ref="H61:H62" si="8">G61/1.2</f>
        <v>61450</v>
      </c>
      <c r="I61" s="53" t="s">
        <v>170</v>
      </c>
      <c r="J61" s="52">
        <f t="shared" si="3"/>
        <v>61450</v>
      </c>
      <c r="K61" s="30"/>
      <c r="L61" s="30"/>
      <c r="M61" s="45" t="s">
        <v>107</v>
      </c>
      <c r="N61" s="37">
        <v>771901001</v>
      </c>
      <c r="O61" s="37">
        <v>7719741850</v>
      </c>
      <c r="P61" s="32" t="s">
        <v>108</v>
      </c>
      <c r="Q61" s="33" t="s">
        <v>52</v>
      </c>
      <c r="R61" s="30">
        <v>2</v>
      </c>
      <c r="S61" s="61" t="s">
        <v>191</v>
      </c>
      <c r="T61" s="68" t="s">
        <v>186</v>
      </c>
      <c r="U61" s="73" t="str">
        <f t="shared" si="6"/>
        <v>ТЦ_61.2.07.09_63_7719741850_ 08.12.20_01</v>
      </c>
      <c r="V61" s="80" t="s">
        <v>249</v>
      </c>
      <c r="W61" s="84"/>
    </row>
    <row r="62" spans="1:23" s="24" customFormat="1" ht="144" x14ac:dyDescent="0.2">
      <c r="A62" s="85"/>
      <c r="B62" s="77" t="s">
        <v>202</v>
      </c>
      <c r="C62" s="86"/>
      <c r="D62" s="43" t="s">
        <v>105</v>
      </c>
      <c r="E62" s="85"/>
      <c r="F62" s="37" t="s">
        <v>102</v>
      </c>
      <c r="G62" s="39">
        <f>38000+8980+6510*2</f>
        <v>60000</v>
      </c>
      <c r="H62" s="40">
        <f t="shared" si="8"/>
        <v>50000</v>
      </c>
      <c r="I62" s="53" t="s">
        <v>170</v>
      </c>
      <c r="J62" s="41">
        <f t="shared" si="3"/>
        <v>50000</v>
      </c>
      <c r="K62" s="30"/>
      <c r="L62" s="30"/>
      <c r="M62" s="45" t="s">
        <v>83</v>
      </c>
      <c r="N62" s="37">
        <v>773501001</v>
      </c>
      <c r="O62" s="37">
        <v>7735596223</v>
      </c>
      <c r="P62" s="42" t="s">
        <v>106</v>
      </c>
      <c r="Q62" s="33" t="s">
        <v>46</v>
      </c>
      <c r="R62" s="30">
        <v>2</v>
      </c>
      <c r="S62" s="61" t="s">
        <v>191</v>
      </c>
      <c r="T62" s="68" t="s">
        <v>186</v>
      </c>
      <c r="U62" s="73" t="str">
        <f t="shared" si="6"/>
        <v>ТЦ_61.2.07.09_63_7735596223_ 08.12.20_01</v>
      </c>
      <c r="V62" s="80" t="s">
        <v>250</v>
      </c>
      <c r="W62" s="84">
        <f>G62/1.2/4.18</f>
        <v>11961.72</v>
      </c>
    </row>
    <row r="63" spans="1:23" s="24" customFormat="1" ht="36" x14ac:dyDescent="0.2">
      <c r="A63" s="85">
        <v>18</v>
      </c>
      <c r="B63" s="74" t="s">
        <v>200</v>
      </c>
      <c r="C63" s="86" t="s">
        <v>41</v>
      </c>
      <c r="D63" s="38" t="s">
        <v>98</v>
      </c>
      <c r="E63" s="85"/>
      <c r="F63" s="30" t="s">
        <v>50</v>
      </c>
      <c r="G63" s="39">
        <v>3760.71</v>
      </c>
      <c r="H63" s="40">
        <f>G63/1.2</f>
        <v>3133.93</v>
      </c>
      <c r="I63" s="53" t="s">
        <v>170</v>
      </c>
      <c r="J63" s="41">
        <f t="shared" si="3"/>
        <v>3133.93</v>
      </c>
      <c r="K63" s="30"/>
      <c r="L63" s="30"/>
      <c r="M63" s="34" t="s">
        <v>69</v>
      </c>
      <c r="N63" s="37">
        <v>770201001</v>
      </c>
      <c r="O63" s="33">
        <v>7702680818</v>
      </c>
      <c r="P63" s="32" t="s">
        <v>97</v>
      </c>
      <c r="Q63" s="33" t="s">
        <v>46</v>
      </c>
      <c r="R63" s="37">
        <v>2</v>
      </c>
      <c r="S63" s="61" t="s">
        <v>191</v>
      </c>
      <c r="T63" s="68" t="s">
        <v>186</v>
      </c>
      <c r="U63" s="73" t="str">
        <f t="shared" si="6"/>
        <v>ТЦ_22.1.02.06_63_7702680818_ 08.12.20_01</v>
      </c>
      <c r="V63" s="80" t="s">
        <v>235</v>
      </c>
      <c r="W63" s="84">
        <f>G63/1.2/7.17</f>
        <v>437.09</v>
      </c>
    </row>
    <row r="64" spans="1:23" s="24" customFormat="1" ht="96" x14ac:dyDescent="0.2">
      <c r="A64" s="85"/>
      <c r="B64" s="76" t="s">
        <v>200</v>
      </c>
      <c r="C64" s="86"/>
      <c r="D64" s="38" t="s">
        <v>98</v>
      </c>
      <c r="E64" s="85"/>
      <c r="F64" s="37" t="s">
        <v>50</v>
      </c>
      <c r="G64" s="39">
        <v>4700</v>
      </c>
      <c r="H64" s="40">
        <f t="shared" ref="H64:H65" si="9">G64/1.2</f>
        <v>3916.67</v>
      </c>
      <c r="I64" s="53" t="s">
        <v>170</v>
      </c>
      <c r="J64" s="52">
        <f t="shared" si="3"/>
        <v>3916.67</v>
      </c>
      <c r="K64" s="30"/>
      <c r="L64" s="30"/>
      <c r="M64" s="45" t="s">
        <v>82</v>
      </c>
      <c r="N64" s="37">
        <v>772901001</v>
      </c>
      <c r="O64" s="37">
        <v>7729732950</v>
      </c>
      <c r="P64" s="32" t="s">
        <v>99</v>
      </c>
      <c r="Q64" s="33" t="s">
        <v>46</v>
      </c>
      <c r="R64" s="37">
        <v>1</v>
      </c>
      <c r="S64" s="61" t="s">
        <v>191</v>
      </c>
      <c r="T64" s="68" t="s">
        <v>186</v>
      </c>
      <c r="U64" s="73" t="str">
        <f t="shared" si="6"/>
        <v>ТЦ_22.1.02.06_63_7729732950_ 08.12.20_01</v>
      </c>
      <c r="V64" s="80" t="s">
        <v>251</v>
      </c>
      <c r="W64" s="84"/>
    </row>
    <row r="65" spans="1:23" s="24" customFormat="1" ht="60" x14ac:dyDescent="0.2">
      <c r="A65" s="85"/>
      <c r="B65" s="77" t="s">
        <v>200</v>
      </c>
      <c r="C65" s="86"/>
      <c r="D65" s="43" t="s">
        <v>101</v>
      </c>
      <c r="E65" s="85"/>
      <c r="F65" s="37" t="s">
        <v>50</v>
      </c>
      <c r="G65" s="39">
        <v>5700</v>
      </c>
      <c r="H65" s="40">
        <f t="shared" si="9"/>
        <v>4750</v>
      </c>
      <c r="I65" s="53" t="s">
        <v>170</v>
      </c>
      <c r="J65" s="52">
        <f t="shared" si="3"/>
        <v>4750</v>
      </c>
      <c r="K65" s="30"/>
      <c r="L65" s="30"/>
      <c r="M65" s="45" t="s">
        <v>83</v>
      </c>
      <c r="N65" s="37">
        <v>773501001</v>
      </c>
      <c r="O65" s="37">
        <v>7735596223</v>
      </c>
      <c r="P65" s="32" t="s">
        <v>100</v>
      </c>
      <c r="Q65" s="33" t="s">
        <v>46</v>
      </c>
      <c r="R65" s="37">
        <v>2</v>
      </c>
      <c r="S65" s="61" t="s">
        <v>191</v>
      </c>
      <c r="T65" s="68" t="s">
        <v>186</v>
      </c>
      <c r="U65" s="73" t="str">
        <f t="shared" si="6"/>
        <v>ТЦ_22.1.02.06_63_7735596223_ 08.12.20_01</v>
      </c>
      <c r="V65" s="80" t="s">
        <v>252</v>
      </c>
      <c r="W65" s="84"/>
    </row>
    <row r="66" spans="1:23" s="24" customFormat="1" ht="36" x14ac:dyDescent="0.2">
      <c r="A66" s="85">
        <v>19</v>
      </c>
      <c r="B66" s="74" t="s">
        <v>200</v>
      </c>
      <c r="C66" s="86" t="s">
        <v>42</v>
      </c>
      <c r="D66" s="38" t="s">
        <v>93</v>
      </c>
      <c r="E66" s="85"/>
      <c r="F66" s="37" t="s">
        <v>50</v>
      </c>
      <c r="G66" s="39">
        <v>392.07</v>
      </c>
      <c r="H66" s="40">
        <f>G66/1.2</f>
        <v>326.73</v>
      </c>
      <c r="I66" s="53" t="s">
        <v>170</v>
      </c>
      <c r="J66" s="41">
        <f t="shared" si="3"/>
        <v>326.73</v>
      </c>
      <c r="K66" s="30"/>
      <c r="L66" s="30"/>
      <c r="M66" s="34" t="s">
        <v>69</v>
      </c>
      <c r="N66" s="37">
        <v>770201001</v>
      </c>
      <c r="O66" s="33">
        <v>7702680818</v>
      </c>
      <c r="P66" s="32" t="s">
        <v>92</v>
      </c>
      <c r="Q66" s="33" t="s">
        <v>46</v>
      </c>
      <c r="R66" s="37">
        <v>2</v>
      </c>
      <c r="S66" s="61" t="s">
        <v>191</v>
      </c>
      <c r="T66" s="68" t="s">
        <v>186</v>
      </c>
      <c r="U66" s="73" t="str">
        <f t="shared" si="6"/>
        <v>ТЦ_22.1.02.06_63_7702680818_ 08.12.20_01</v>
      </c>
      <c r="V66" s="80" t="s">
        <v>235</v>
      </c>
      <c r="W66" s="84">
        <f>G66/1.2/7.17</f>
        <v>45.57</v>
      </c>
    </row>
    <row r="67" spans="1:23" s="24" customFormat="1" ht="60" x14ac:dyDescent="0.2">
      <c r="A67" s="85"/>
      <c r="B67" s="76" t="s">
        <v>200</v>
      </c>
      <c r="C67" s="86"/>
      <c r="D67" s="38" t="s">
        <v>95</v>
      </c>
      <c r="E67" s="85"/>
      <c r="F67" s="37" t="s">
        <v>50</v>
      </c>
      <c r="G67" s="39">
        <v>490</v>
      </c>
      <c r="H67" s="40">
        <f t="shared" ref="H67:H68" si="10">G67/1.2</f>
        <v>408.33</v>
      </c>
      <c r="I67" s="53" t="s">
        <v>170</v>
      </c>
      <c r="J67" s="52">
        <f t="shared" si="3"/>
        <v>408.33</v>
      </c>
      <c r="K67" s="30"/>
      <c r="L67" s="30"/>
      <c r="M67" s="45" t="s">
        <v>82</v>
      </c>
      <c r="N67" s="37">
        <v>772901001</v>
      </c>
      <c r="O67" s="37">
        <v>7729732950</v>
      </c>
      <c r="P67" s="32" t="s">
        <v>94</v>
      </c>
      <c r="Q67" s="33" t="s">
        <v>46</v>
      </c>
      <c r="R67" s="37">
        <v>1</v>
      </c>
      <c r="S67" s="61" t="s">
        <v>191</v>
      </c>
      <c r="T67" s="68" t="s">
        <v>186</v>
      </c>
      <c r="U67" s="73" t="str">
        <f t="shared" si="6"/>
        <v>ТЦ_22.1.02.06_63_7729732950_ 08.12.20_01</v>
      </c>
      <c r="V67" s="80" t="s">
        <v>251</v>
      </c>
      <c r="W67" s="84"/>
    </row>
    <row r="68" spans="1:23" s="24" customFormat="1" ht="60" x14ac:dyDescent="0.2">
      <c r="A68" s="85"/>
      <c r="B68" s="77" t="s">
        <v>200</v>
      </c>
      <c r="C68" s="86"/>
      <c r="D68" s="43" t="s">
        <v>95</v>
      </c>
      <c r="E68" s="85"/>
      <c r="F68" s="37" t="s">
        <v>50</v>
      </c>
      <c r="G68" s="39">
        <v>490</v>
      </c>
      <c r="H68" s="40">
        <f t="shared" si="10"/>
        <v>408.33</v>
      </c>
      <c r="I68" s="53" t="s">
        <v>170</v>
      </c>
      <c r="J68" s="52">
        <f t="shared" si="3"/>
        <v>408.33</v>
      </c>
      <c r="K68" s="30"/>
      <c r="L68" s="30"/>
      <c r="M68" s="45" t="s">
        <v>83</v>
      </c>
      <c r="N68" s="37">
        <v>773501001</v>
      </c>
      <c r="O68" s="37">
        <v>7735596223</v>
      </c>
      <c r="P68" s="32" t="s">
        <v>96</v>
      </c>
      <c r="Q68" s="33" t="s">
        <v>46</v>
      </c>
      <c r="R68" s="37">
        <v>2</v>
      </c>
      <c r="S68" s="61" t="s">
        <v>191</v>
      </c>
      <c r="T68" s="68" t="s">
        <v>186</v>
      </c>
      <c r="U68" s="73" t="str">
        <f t="shared" si="6"/>
        <v>ТЦ_22.1.02.06_63_7735596223_ 08.12.20_01</v>
      </c>
      <c r="V68" s="80" t="s">
        <v>252</v>
      </c>
      <c r="W68" s="84"/>
    </row>
    <row r="69" spans="1:23" s="24" customFormat="1" ht="36" x14ac:dyDescent="0.2">
      <c r="A69" s="85">
        <v>20</v>
      </c>
      <c r="B69" s="74" t="s">
        <v>200</v>
      </c>
      <c r="C69" s="86" t="s">
        <v>30</v>
      </c>
      <c r="D69" s="38" t="s">
        <v>86</v>
      </c>
      <c r="E69" s="85"/>
      <c r="F69" s="37" t="s">
        <v>50</v>
      </c>
      <c r="G69" s="39">
        <v>1800.34</v>
      </c>
      <c r="H69" s="55">
        <f>G69/1.2</f>
        <v>1500.28</v>
      </c>
      <c r="I69" s="53" t="s">
        <v>170</v>
      </c>
      <c r="J69" s="41">
        <f t="shared" si="3"/>
        <v>1500.28</v>
      </c>
      <c r="K69" s="30"/>
      <c r="L69" s="30"/>
      <c r="M69" s="34" t="s">
        <v>69</v>
      </c>
      <c r="N69" s="37">
        <v>770201001</v>
      </c>
      <c r="O69" s="33">
        <v>7702680818</v>
      </c>
      <c r="P69" s="32" t="s">
        <v>87</v>
      </c>
      <c r="Q69" s="33" t="s">
        <v>46</v>
      </c>
      <c r="R69" s="37">
        <v>2</v>
      </c>
      <c r="S69" s="61" t="s">
        <v>191</v>
      </c>
      <c r="T69" s="68" t="s">
        <v>186</v>
      </c>
      <c r="U69" s="73" t="str">
        <f t="shared" si="6"/>
        <v>ТЦ_22.1.02.06_63_7702680818_ 08.12.20_01</v>
      </c>
      <c r="V69" s="80" t="s">
        <v>235</v>
      </c>
      <c r="W69" s="84">
        <f>G69/1.2/7.17</f>
        <v>209.24</v>
      </c>
    </row>
    <row r="70" spans="1:23" s="24" customFormat="1" ht="72" x14ac:dyDescent="0.2">
      <c r="A70" s="85"/>
      <c r="B70" s="76" t="s">
        <v>200</v>
      </c>
      <c r="C70" s="86"/>
      <c r="D70" s="38" t="s">
        <v>89</v>
      </c>
      <c r="E70" s="85"/>
      <c r="F70" s="37" t="s">
        <v>50</v>
      </c>
      <c r="G70" s="39">
        <v>2250</v>
      </c>
      <c r="H70" s="40">
        <f t="shared" ref="H70:H71" si="11">G70/1.2</f>
        <v>1875</v>
      </c>
      <c r="I70" s="53" t="s">
        <v>170</v>
      </c>
      <c r="J70" s="52">
        <f t="shared" si="3"/>
        <v>1875</v>
      </c>
      <c r="K70" s="30"/>
      <c r="L70" s="30"/>
      <c r="M70" s="45" t="s">
        <v>82</v>
      </c>
      <c r="N70" s="37">
        <v>772901001</v>
      </c>
      <c r="O70" s="37">
        <v>7729732950</v>
      </c>
      <c r="P70" s="32" t="s">
        <v>88</v>
      </c>
      <c r="Q70" s="33" t="s">
        <v>46</v>
      </c>
      <c r="R70" s="37">
        <v>1</v>
      </c>
      <c r="S70" s="61" t="s">
        <v>191</v>
      </c>
      <c r="T70" s="68" t="s">
        <v>186</v>
      </c>
      <c r="U70" s="73" t="str">
        <f t="shared" si="6"/>
        <v>ТЦ_22.1.02.06_63_7729732950_ 08.12.20_01</v>
      </c>
      <c r="V70" s="80" t="s">
        <v>251</v>
      </c>
      <c r="W70" s="84"/>
    </row>
    <row r="71" spans="1:23" s="24" customFormat="1" ht="60" x14ac:dyDescent="0.2">
      <c r="A71" s="85"/>
      <c r="B71" s="77" t="s">
        <v>200</v>
      </c>
      <c r="C71" s="86"/>
      <c r="D71" s="43" t="s">
        <v>91</v>
      </c>
      <c r="E71" s="85"/>
      <c r="F71" s="37" t="s">
        <v>50</v>
      </c>
      <c r="G71" s="39">
        <v>2300</v>
      </c>
      <c r="H71" s="40">
        <f t="shared" si="11"/>
        <v>1916.67</v>
      </c>
      <c r="I71" s="53" t="s">
        <v>170</v>
      </c>
      <c r="J71" s="52">
        <f t="shared" si="3"/>
        <v>1916.67</v>
      </c>
      <c r="K71" s="30"/>
      <c r="L71" s="30"/>
      <c r="M71" s="45" t="s">
        <v>83</v>
      </c>
      <c r="N71" s="37">
        <v>773501001</v>
      </c>
      <c r="O71" s="37">
        <v>7735596223</v>
      </c>
      <c r="P71" s="32" t="s">
        <v>90</v>
      </c>
      <c r="Q71" s="33" t="s">
        <v>46</v>
      </c>
      <c r="R71" s="37">
        <v>2</v>
      </c>
      <c r="S71" s="61" t="s">
        <v>191</v>
      </c>
      <c r="T71" s="68" t="s">
        <v>186</v>
      </c>
      <c r="U71" s="73" t="str">
        <f t="shared" si="6"/>
        <v>ТЦ_22.1.02.06_63_7735596223_ 08.12.20_01</v>
      </c>
      <c r="V71" s="80" t="s">
        <v>252</v>
      </c>
      <c r="W71" s="84"/>
    </row>
    <row r="72" spans="1:23" s="24" customFormat="1" ht="36" x14ac:dyDescent="0.2">
      <c r="A72" s="85">
        <v>21</v>
      </c>
      <c r="B72" s="74" t="s">
        <v>200</v>
      </c>
      <c r="C72" s="86" t="s">
        <v>31</v>
      </c>
      <c r="D72" s="38" t="s">
        <v>78</v>
      </c>
      <c r="E72" s="85"/>
      <c r="F72" s="37" t="s">
        <v>50</v>
      </c>
      <c r="G72" s="39">
        <v>8777.65</v>
      </c>
      <c r="H72" s="40">
        <f>G72/1.2</f>
        <v>7314.71</v>
      </c>
      <c r="I72" s="53" t="s">
        <v>170</v>
      </c>
      <c r="J72" s="41">
        <f t="shared" si="3"/>
        <v>7314.71</v>
      </c>
      <c r="K72" s="30"/>
      <c r="L72" s="30"/>
      <c r="M72" s="34" t="s">
        <v>69</v>
      </c>
      <c r="N72" s="37">
        <v>770201001</v>
      </c>
      <c r="O72" s="33">
        <v>7702680818</v>
      </c>
      <c r="P72" s="32" t="s">
        <v>79</v>
      </c>
      <c r="Q72" s="33" t="s">
        <v>46</v>
      </c>
      <c r="R72" s="37">
        <v>2</v>
      </c>
      <c r="S72" s="61" t="s">
        <v>191</v>
      </c>
      <c r="T72" s="68" t="s">
        <v>186</v>
      </c>
      <c r="U72" s="73" t="str">
        <f t="shared" si="6"/>
        <v>ТЦ_22.1.02.06_63_7702680818_ 08.12.20_01</v>
      </c>
      <c r="V72" s="80" t="s">
        <v>235</v>
      </c>
      <c r="W72" s="84">
        <f>G72/1.2/7.17</f>
        <v>1020.18</v>
      </c>
    </row>
    <row r="73" spans="1:23" s="24" customFormat="1" ht="84" x14ac:dyDescent="0.2">
      <c r="A73" s="85"/>
      <c r="B73" s="76" t="s">
        <v>200</v>
      </c>
      <c r="C73" s="86"/>
      <c r="D73" s="38" t="s">
        <v>81</v>
      </c>
      <c r="E73" s="85"/>
      <c r="F73" s="37" t="s">
        <v>50</v>
      </c>
      <c r="G73" s="39">
        <v>10970</v>
      </c>
      <c r="H73" s="40">
        <f t="shared" ref="H73:H74" si="12">G73/1.2</f>
        <v>9141.67</v>
      </c>
      <c r="I73" s="53" t="s">
        <v>170</v>
      </c>
      <c r="J73" s="52">
        <f t="shared" si="3"/>
        <v>9141.67</v>
      </c>
      <c r="K73" s="30"/>
      <c r="L73" s="30"/>
      <c r="M73" s="45" t="s">
        <v>82</v>
      </c>
      <c r="N73" s="37">
        <v>772901001</v>
      </c>
      <c r="O73" s="37">
        <v>7729732950</v>
      </c>
      <c r="P73" s="32" t="s">
        <v>80</v>
      </c>
      <c r="Q73" s="33" t="s">
        <v>46</v>
      </c>
      <c r="R73" s="37">
        <v>1</v>
      </c>
      <c r="S73" s="61" t="s">
        <v>191</v>
      </c>
      <c r="T73" s="68" t="s">
        <v>186</v>
      </c>
      <c r="U73" s="73" t="str">
        <f t="shared" si="6"/>
        <v>ТЦ_22.1.02.06_63_7729732950_ 08.12.20_01</v>
      </c>
      <c r="V73" s="80" t="s">
        <v>251</v>
      </c>
      <c r="W73" s="84"/>
    </row>
    <row r="74" spans="1:23" s="24" customFormat="1" ht="60" x14ac:dyDescent="0.2">
      <c r="A74" s="85"/>
      <c r="B74" s="77" t="s">
        <v>200</v>
      </c>
      <c r="C74" s="86"/>
      <c r="D74" s="43" t="s">
        <v>85</v>
      </c>
      <c r="E74" s="85"/>
      <c r="F74" s="37" t="s">
        <v>50</v>
      </c>
      <c r="G74" s="39">
        <v>10970</v>
      </c>
      <c r="H74" s="40">
        <f t="shared" si="12"/>
        <v>9141.67</v>
      </c>
      <c r="I74" s="53" t="s">
        <v>170</v>
      </c>
      <c r="J74" s="52">
        <f t="shared" si="3"/>
        <v>9141.67</v>
      </c>
      <c r="K74" s="30"/>
      <c r="L74" s="30"/>
      <c r="M74" s="45" t="s">
        <v>83</v>
      </c>
      <c r="N74" s="37">
        <v>773501001</v>
      </c>
      <c r="O74" s="37">
        <v>7735596223</v>
      </c>
      <c r="P74" s="32" t="s">
        <v>84</v>
      </c>
      <c r="Q74" s="33" t="s">
        <v>46</v>
      </c>
      <c r="R74" s="30">
        <v>2</v>
      </c>
      <c r="S74" s="61" t="s">
        <v>191</v>
      </c>
      <c r="T74" s="68" t="s">
        <v>186</v>
      </c>
      <c r="U74" s="73" t="str">
        <f t="shared" si="6"/>
        <v>ТЦ_22.1.02.06_63_7735596223_ 08.12.20_01</v>
      </c>
      <c r="V74" s="80" t="s">
        <v>252</v>
      </c>
      <c r="W74" s="84"/>
    </row>
    <row r="75" spans="1:23" s="24" customFormat="1" ht="36" x14ac:dyDescent="0.2">
      <c r="A75" s="85">
        <v>22</v>
      </c>
      <c r="B75" s="74" t="s">
        <v>202</v>
      </c>
      <c r="C75" s="86" t="s">
        <v>43</v>
      </c>
      <c r="D75" s="38" t="s">
        <v>71</v>
      </c>
      <c r="E75" s="85"/>
      <c r="F75" s="37" t="s">
        <v>50</v>
      </c>
      <c r="G75" s="39">
        <v>8794.98</v>
      </c>
      <c r="H75" s="40">
        <f t="shared" ref="H75:H77" si="13">G75/1.2</f>
        <v>7329.15</v>
      </c>
      <c r="I75" s="53" t="s">
        <v>170</v>
      </c>
      <c r="J75" s="52">
        <f t="shared" si="3"/>
        <v>7329.15</v>
      </c>
      <c r="K75" s="30"/>
      <c r="L75" s="30"/>
      <c r="M75" s="34" t="s">
        <v>69</v>
      </c>
      <c r="N75" s="37">
        <v>770201001</v>
      </c>
      <c r="O75" s="33">
        <v>7702680818</v>
      </c>
      <c r="P75" s="32" t="s">
        <v>70</v>
      </c>
      <c r="Q75" s="33" t="s">
        <v>46</v>
      </c>
      <c r="R75" s="37">
        <v>2</v>
      </c>
      <c r="S75" s="61" t="s">
        <v>191</v>
      </c>
      <c r="T75" s="68" t="s">
        <v>186</v>
      </c>
      <c r="U75" s="73" t="str">
        <f t="shared" si="6"/>
        <v>ТЦ_61.2.07.09_63_7702680818_ 08.12.20_01</v>
      </c>
      <c r="V75" s="80" t="s">
        <v>248</v>
      </c>
      <c r="W75" s="84"/>
    </row>
    <row r="76" spans="1:23" s="24" customFormat="1" ht="36" x14ac:dyDescent="0.2">
      <c r="A76" s="85"/>
      <c r="B76" s="76" t="s">
        <v>202</v>
      </c>
      <c r="C76" s="86"/>
      <c r="D76" s="38" t="s">
        <v>72</v>
      </c>
      <c r="E76" s="85"/>
      <c r="F76" s="37" t="s">
        <v>50</v>
      </c>
      <c r="G76" s="39">
        <v>8538.82</v>
      </c>
      <c r="H76" s="40">
        <f t="shared" si="13"/>
        <v>7115.68</v>
      </c>
      <c r="I76" s="53" t="s">
        <v>170</v>
      </c>
      <c r="J76" s="52">
        <f t="shared" si="3"/>
        <v>7115.68</v>
      </c>
      <c r="K76" s="30"/>
      <c r="L76" s="30"/>
      <c r="M76" s="45" t="s">
        <v>73</v>
      </c>
      <c r="N76" s="37">
        <v>645201001</v>
      </c>
      <c r="O76" s="37">
        <v>6454107010</v>
      </c>
      <c r="P76" s="32" t="s">
        <v>74</v>
      </c>
      <c r="Q76" s="33" t="s">
        <v>52</v>
      </c>
      <c r="R76" s="30">
        <v>2</v>
      </c>
      <c r="S76" s="61" t="s">
        <v>191</v>
      </c>
      <c r="T76" s="68" t="s">
        <v>186</v>
      </c>
      <c r="U76" s="73" t="str">
        <f t="shared" ref="U76:U80" si="14">CONCATENATE("ТЦ_",B76,"_",63,"_",O76,"_",S76,"_",T76)</f>
        <v>ТЦ_61.2.07.09_63_6454107010_ 08.12.20_01</v>
      </c>
      <c r="V76" s="80" t="s">
        <v>253</v>
      </c>
      <c r="W76" s="84"/>
    </row>
    <row r="77" spans="1:23" s="24" customFormat="1" ht="36" x14ac:dyDescent="0.2">
      <c r="A77" s="85"/>
      <c r="B77" s="77" t="s">
        <v>202</v>
      </c>
      <c r="C77" s="86"/>
      <c r="D77" s="43" t="s">
        <v>75</v>
      </c>
      <c r="E77" s="85"/>
      <c r="F77" s="37" t="s">
        <v>50</v>
      </c>
      <c r="G77" s="39">
        <v>7392.85</v>
      </c>
      <c r="H77" s="40">
        <f t="shared" si="13"/>
        <v>6160.71</v>
      </c>
      <c r="I77" s="53" t="s">
        <v>170</v>
      </c>
      <c r="J77" s="41">
        <f t="shared" si="3"/>
        <v>6160.71</v>
      </c>
      <c r="K77" s="30"/>
      <c r="L77" s="30"/>
      <c r="M77" s="45" t="s">
        <v>77</v>
      </c>
      <c r="N77" s="37">
        <v>631801001</v>
      </c>
      <c r="O77" s="37">
        <v>6318025390</v>
      </c>
      <c r="P77" s="32" t="s">
        <v>76</v>
      </c>
      <c r="Q77" s="33" t="s">
        <v>52</v>
      </c>
      <c r="R77" s="37">
        <v>2</v>
      </c>
      <c r="S77" s="61" t="s">
        <v>191</v>
      </c>
      <c r="T77" s="68" t="s">
        <v>186</v>
      </c>
      <c r="U77" s="73" t="str">
        <f t="shared" si="14"/>
        <v>ТЦ_61.2.07.09_63_6318025390_ 08.12.20_01</v>
      </c>
      <c r="V77" s="80" t="s">
        <v>254</v>
      </c>
      <c r="W77" s="84">
        <f>G77/1.2/4.18</f>
        <v>1473.85</v>
      </c>
    </row>
    <row r="78" spans="1:23" s="24" customFormat="1" ht="12.75" customHeight="1" x14ac:dyDescent="0.2">
      <c r="A78" s="85">
        <v>23</v>
      </c>
      <c r="B78" s="74" t="s">
        <v>206</v>
      </c>
      <c r="C78" s="86" t="s">
        <v>176</v>
      </c>
      <c r="D78" s="54" t="s">
        <v>180</v>
      </c>
      <c r="E78" s="85"/>
      <c r="F78" s="53" t="s">
        <v>50</v>
      </c>
      <c r="G78" s="39">
        <v>8</v>
      </c>
      <c r="H78" s="40">
        <f t="shared" ref="H78:H80" si="15">G78/1.2</f>
        <v>6.67</v>
      </c>
      <c r="I78" s="53" t="s">
        <v>170</v>
      </c>
      <c r="J78" s="52">
        <f t="shared" ref="J78:J80" si="16">H78</f>
        <v>6.67</v>
      </c>
      <c r="K78" s="53"/>
      <c r="L78" s="53"/>
      <c r="M78" s="45" t="s">
        <v>178</v>
      </c>
      <c r="N78" s="53">
        <v>770201001</v>
      </c>
      <c r="O78" s="33">
        <v>7729108750</v>
      </c>
      <c r="P78" s="32" t="s">
        <v>177</v>
      </c>
      <c r="Q78" s="33" t="s">
        <v>52</v>
      </c>
      <c r="R78" s="53">
        <v>2</v>
      </c>
      <c r="S78" s="61" t="s">
        <v>188</v>
      </c>
      <c r="T78" s="68" t="s">
        <v>186</v>
      </c>
      <c r="U78" s="73" t="str">
        <f t="shared" si="14"/>
        <v>ТЦ_22.1.02.04_63_7729108750_ 12.12.20_01</v>
      </c>
      <c r="V78" s="80" t="s">
        <v>255</v>
      </c>
      <c r="W78" s="84"/>
    </row>
    <row r="79" spans="1:23" s="24" customFormat="1" ht="48" x14ac:dyDescent="0.2">
      <c r="A79" s="85"/>
      <c r="B79" s="76" t="s">
        <v>206</v>
      </c>
      <c r="C79" s="86"/>
      <c r="D79" s="54" t="s">
        <v>179</v>
      </c>
      <c r="E79" s="85"/>
      <c r="F79" s="53" t="s">
        <v>50</v>
      </c>
      <c r="G79" s="39">
        <v>6.56</v>
      </c>
      <c r="H79" s="40">
        <f t="shared" si="15"/>
        <v>5.47</v>
      </c>
      <c r="I79" s="53" t="s">
        <v>170</v>
      </c>
      <c r="J79" s="41">
        <f t="shared" si="16"/>
        <v>5.47</v>
      </c>
      <c r="K79" s="53"/>
      <c r="L79" s="53"/>
      <c r="M79" s="45" t="s">
        <v>182</v>
      </c>
      <c r="N79" s="53">
        <v>784201001</v>
      </c>
      <c r="O79" s="53">
        <v>7804526950</v>
      </c>
      <c r="P79" s="32" t="s">
        <v>181</v>
      </c>
      <c r="Q79" s="33" t="s">
        <v>52</v>
      </c>
      <c r="R79" s="53">
        <v>2</v>
      </c>
      <c r="S79" s="61" t="s">
        <v>188</v>
      </c>
      <c r="T79" s="68" t="s">
        <v>186</v>
      </c>
      <c r="U79" s="73" t="str">
        <f t="shared" si="14"/>
        <v>ТЦ_22.1.02.04_63_7804526950_ 12.12.20_01</v>
      </c>
      <c r="V79" s="80" t="s">
        <v>256</v>
      </c>
      <c r="W79" s="84">
        <f>G79/1.2/7.17</f>
        <v>0.76</v>
      </c>
    </row>
    <row r="80" spans="1:23" s="24" customFormat="1" ht="36" x14ac:dyDescent="0.2">
      <c r="A80" s="85"/>
      <c r="B80" s="77" t="s">
        <v>206</v>
      </c>
      <c r="C80" s="86"/>
      <c r="D80" s="43" t="s">
        <v>183</v>
      </c>
      <c r="E80" s="85"/>
      <c r="F80" s="53" t="s">
        <v>50</v>
      </c>
      <c r="G80" s="39">
        <v>7.06</v>
      </c>
      <c r="H80" s="40">
        <f t="shared" si="15"/>
        <v>5.88</v>
      </c>
      <c r="I80" s="53" t="s">
        <v>170</v>
      </c>
      <c r="J80" s="52">
        <f t="shared" si="16"/>
        <v>5.88</v>
      </c>
      <c r="K80" s="53"/>
      <c r="L80" s="53"/>
      <c r="M80" s="45" t="s">
        <v>184</v>
      </c>
      <c r="N80" s="53">
        <v>366401001</v>
      </c>
      <c r="O80" s="53">
        <v>3664042290</v>
      </c>
      <c r="P80" s="32" t="s">
        <v>185</v>
      </c>
      <c r="Q80" s="33" t="s">
        <v>46</v>
      </c>
      <c r="R80" s="53">
        <v>2</v>
      </c>
      <c r="S80" s="61" t="s">
        <v>188</v>
      </c>
      <c r="T80" s="68" t="s">
        <v>186</v>
      </c>
      <c r="U80" s="73" t="str">
        <f t="shared" si="14"/>
        <v>ТЦ_22.1.02.04_63_3664042290_ 12.12.20_01</v>
      </c>
      <c r="V80" s="80" t="s">
        <v>257</v>
      </c>
      <c r="W80" s="84"/>
    </row>
    <row r="81" spans="1:18" x14ac:dyDescent="0.2">
      <c r="A81" s="27"/>
      <c r="B81" s="27"/>
      <c r="C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59"/>
      <c r="Q81" s="44"/>
      <c r="R81" s="27"/>
    </row>
    <row r="82" spans="1:18" x14ac:dyDescent="0.2">
      <c r="A82" s="27"/>
      <c r="B82" s="27"/>
      <c r="C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59"/>
      <c r="Q82" s="44"/>
      <c r="R82" s="27"/>
    </row>
  </sheetData>
  <mergeCells count="73">
    <mergeCell ref="A75:A77"/>
    <mergeCell ref="C75:C77"/>
    <mergeCell ref="A78:A80"/>
    <mergeCell ref="A69:A71"/>
    <mergeCell ref="C69:C71"/>
    <mergeCell ref="A72:A74"/>
    <mergeCell ref="C72:C74"/>
    <mergeCell ref="C78:C80"/>
    <mergeCell ref="A63:A65"/>
    <mergeCell ref="C63:C65"/>
    <mergeCell ref="E63:E65"/>
    <mergeCell ref="A66:A68"/>
    <mergeCell ref="C66:C68"/>
    <mergeCell ref="E66:E68"/>
    <mergeCell ref="E15:E17"/>
    <mergeCell ref="A18:A20"/>
    <mergeCell ref="C18:C20"/>
    <mergeCell ref="E18:E20"/>
    <mergeCell ref="A15:A17"/>
    <mergeCell ref="C15:C17"/>
    <mergeCell ref="O4:R4"/>
    <mergeCell ref="O5:R5"/>
    <mergeCell ref="A8:R8"/>
    <mergeCell ref="A9:R9"/>
    <mergeCell ref="A39:A41"/>
    <mergeCell ref="C39:C41"/>
    <mergeCell ref="E39:E41"/>
    <mergeCell ref="A12:A14"/>
    <mergeCell ref="C12:C14"/>
    <mergeCell ref="E12:E14"/>
    <mergeCell ref="A36:A38"/>
    <mergeCell ref="C36:C38"/>
    <mergeCell ref="E36:E38"/>
    <mergeCell ref="A33:A35"/>
    <mergeCell ref="C33:C35"/>
    <mergeCell ref="E33:E35"/>
    <mergeCell ref="E78:E80"/>
    <mergeCell ref="E75:E77"/>
    <mergeCell ref="A45:A47"/>
    <mergeCell ref="C45:C47"/>
    <mergeCell ref="E45:E47"/>
    <mergeCell ref="C57:C59"/>
    <mergeCell ref="E57:E59"/>
    <mergeCell ref="A60:A62"/>
    <mergeCell ref="C60:C62"/>
    <mergeCell ref="E60:E62"/>
    <mergeCell ref="A54:A56"/>
    <mergeCell ref="C54:C56"/>
    <mergeCell ref="E54:E56"/>
    <mergeCell ref="E69:E71"/>
    <mergeCell ref="E72:E74"/>
    <mergeCell ref="A57:A59"/>
    <mergeCell ref="A21:A23"/>
    <mergeCell ref="A48:A50"/>
    <mergeCell ref="C48:C50"/>
    <mergeCell ref="E48:E50"/>
    <mergeCell ref="C21:C23"/>
    <mergeCell ref="E21:E23"/>
    <mergeCell ref="E30:E32"/>
    <mergeCell ref="A27:A29"/>
    <mergeCell ref="C27:C29"/>
    <mergeCell ref="E27:E29"/>
    <mergeCell ref="A30:A32"/>
    <mergeCell ref="C30:C32"/>
    <mergeCell ref="A51:A53"/>
    <mergeCell ref="C51:C53"/>
    <mergeCell ref="E51:E53"/>
    <mergeCell ref="E24:E26"/>
    <mergeCell ref="A24:A26"/>
    <mergeCell ref="C24:C26"/>
    <mergeCell ref="A42:A44"/>
    <mergeCell ref="C42:C44"/>
    <mergeCell ref="E42:E44"/>
  </mergeCells>
  <hyperlinks>
    <hyperlink ref="P75" r:id="rId1"/>
    <hyperlink ref="P76" r:id="rId2"/>
    <hyperlink ref="P77" r:id="rId3"/>
    <hyperlink ref="P72" r:id="rId4"/>
    <hyperlink ref="P73" r:id="rId5"/>
    <hyperlink ref="P74" r:id="rId6"/>
    <hyperlink ref="P69" r:id="rId7"/>
    <hyperlink ref="P70" r:id="rId8"/>
    <hyperlink ref="P71" r:id="rId9"/>
    <hyperlink ref="P66" r:id="rId10"/>
    <hyperlink ref="P67" r:id="rId11"/>
    <hyperlink ref="P68" r:id="rId12"/>
    <hyperlink ref="P63" r:id="rId13"/>
    <hyperlink ref="P64" r:id="rId14"/>
    <hyperlink ref="P65" r:id="rId15"/>
    <hyperlink ref="P60" r:id="rId16" display="https://www.tinko.ru/catalog/product/281766/"/>
    <hyperlink ref="P61" r:id="rId17" display="https://www.aktivsb.ru/prod-36117.html _x000a_"/>
    <hyperlink ref="P58" r:id="rId18"/>
    <hyperlink ref="P59" r:id="rId19"/>
    <hyperlink ref="P57" r:id="rId20"/>
    <hyperlink ref="P48" r:id="rId21"/>
    <hyperlink ref="P51" r:id="rId22"/>
    <hyperlink ref="P54" r:id="rId23"/>
    <hyperlink ref="P45" r:id="rId24"/>
    <hyperlink ref="P46" r:id="rId25"/>
    <hyperlink ref="P47" r:id="rId26"/>
    <hyperlink ref="P24" r:id="rId27"/>
    <hyperlink ref="P15" r:id="rId28"/>
    <hyperlink ref="P18" r:id="rId29"/>
    <hyperlink ref="P16" r:id="rId30"/>
    <hyperlink ref="P21" r:id="rId31"/>
    <hyperlink ref="P22" r:id="rId32"/>
    <hyperlink ref="P23" r:id="rId33"/>
    <hyperlink ref="P12" r:id="rId34"/>
    <hyperlink ref="P13" r:id="rId35"/>
    <hyperlink ref="P14" r:id="rId36"/>
    <hyperlink ref="P17" r:id="rId37"/>
    <hyperlink ref="P19" r:id="rId38"/>
    <hyperlink ref="P20" r:id="rId39"/>
    <hyperlink ref="P25" r:id="rId40"/>
    <hyperlink ref="P26" r:id="rId41"/>
    <hyperlink ref="P30" r:id="rId42"/>
    <hyperlink ref="P31" r:id="rId43"/>
    <hyperlink ref="P32" r:id="rId44"/>
    <hyperlink ref="P33" r:id="rId45"/>
    <hyperlink ref="P34" r:id="rId46"/>
    <hyperlink ref="P35" r:id="rId47"/>
    <hyperlink ref="P39" r:id="rId48"/>
    <hyperlink ref="P41" r:id="rId49"/>
    <hyperlink ref="P40" r:id="rId50"/>
    <hyperlink ref="P44" r:id="rId51"/>
    <hyperlink ref="P43" r:id="rId52"/>
    <hyperlink ref="P38" r:id="rId53"/>
    <hyperlink ref="P36" r:id="rId54"/>
    <hyperlink ref="P29" r:id="rId55"/>
    <hyperlink ref="P27" r:id="rId56"/>
    <hyperlink ref="P42" r:id="rId57"/>
    <hyperlink ref="P37" r:id="rId58"/>
    <hyperlink ref="P28" r:id="rId59"/>
    <hyperlink ref="P79" r:id="rId60"/>
  </hyperlinks>
  <pageMargins left="0.23622047244094491" right="0.15748031496062992" top="0.35433070866141736" bottom="0.43307086614173229" header="0.19685039370078741" footer="0.31496062992125984"/>
  <pageSetup scale="71" fitToHeight="9" orientation="landscape" r:id="rId6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</dc:creator>
  <cp:lastModifiedBy>admin</cp:lastModifiedBy>
  <cp:lastPrinted>2020-12-13T10:39:53Z</cp:lastPrinted>
  <dcterms:created xsi:type="dcterms:W3CDTF">2020-03-11T13:12:32Z</dcterms:created>
  <dcterms:modified xsi:type="dcterms:W3CDTF">2020-12-21T10:13:13Z</dcterms:modified>
</cp:coreProperties>
</file>