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.Bakinovskaya\Desktop\Разное\Трамвайные пути\"/>
    </mc:Choice>
  </mc:AlternateContent>
  <bookViews>
    <workbookView xWindow="0" yWindow="0" windowWidth="28800" windowHeight="11700"/>
  </bookViews>
  <sheets>
    <sheet name="1.1" sheetId="1" r:id="rId1"/>
  </sheets>
  <externalReferences>
    <externalReference r:id="rId2"/>
  </externalReferences>
  <definedNames>
    <definedName name="DSD">'[1]3'!#REF!</definedName>
    <definedName name="GIP">'[1]3'!#REF!</definedName>
    <definedName name="INO">'[1]3'!#REF!</definedName>
    <definedName name="KG">'[1]3'!#REF!</definedName>
    <definedName name="KI">'[1]3'!#REF!</definedName>
    <definedName name="KIn">'[1]3'!#REF!</definedName>
    <definedName name="KKI">'[1]3'!#REF!</definedName>
    <definedName name="KO">'[1]3'!#REF!</definedName>
    <definedName name="KP">'[1]3'!#REF!</definedName>
    <definedName name="KR">'[1]3'!#REF!</definedName>
    <definedName name="Всего">'[1]3'!#REF!</definedName>
    <definedName name="Итого">'[1]3'!$E$10</definedName>
    <definedName name="_xlnm.Print_Area" localSheetId="0">'1.1'!$A$1:$K$33</definedName>
    <definedName name="Составител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H25" i="1"/>
  <c r="G25" i="1"/>
  <c r="D25" i="1"/>
  <c r="F25" i="1" s="1"/>
  <c r="G19" i="1"/>
  <c r="I25" i="1" s="1"/>
  <c r="E19" i="1"/>
  <c r="G18" i="1"/>
  <c r="G17" i="1"/>
  <c r="G16" i="1"/>
  <c r="J25" i="1" l="1"/>
  <c r="B31" i="1" s="1"/>
  <c r="D31" i="1" s="1"/>
  <c r="F31" i="1" s="1"/>
</calcChain>
</file>

<file path=xl/sharedStrings.xml><?xml version="1.0" encoding="utf-8"?>
<sst xmlns="http://schemas.openxmlformats.org/spreadsheetml/2006/main" count="41" uniqueCount="35">
  <si>
    <t>Стадия проектирования:</t>
  </si>
  <si>
    <t>Проектная документация</t>
  </si>
  <si>
    <t>К=</t>
  </si>
  <si>
    <t>Кинд (Письмо Минстроя России от 28.11.2023 N 73528-ИФ/09 на IV квартал 2023 года)</t>
  </si>
  <si>
    <t>МРР-9.1.02-18 Методика расчета стоимости научных, нормативно-методических и других видов работ (услуг) на основании нормируемых трудозатрат</t>
  </si>
  <si>
    <t>Расчет коэффициента квалификации (участия) исполнителей, участвующих в выполнении работ.</t>
  </si>
  <si>
    <t>№ п/п</t>
  </si>
  <si>
    <t>Наименование должностей исполнителей</t>
  </si>
  <si>
    <t>Фактическое время участия исполнителя в работе, Тфi (день)</t>
  </si>
  <si>
    <t>Плановая продолжительность выполнения работ, Тп (день)</t>
  </si>
  <si>
    <t>Численность исполнителей одной квалификации, Чi (чел)</t>
  </si>
  <si>
    <t>Индекс уровня зарплаты специалистов-и работы сполнителей работы, Иi (табл 2.1)</t>
  </si>
  <si>
    <t>Коэф. квалификации (участия) специалистов, Ккв(уч)i</t>
  </si>
  <si>
    <t>Комплексный главный 
инженер проекта</t>
  </si>
  <si>
    <t xml:space="preserve"> </t>
  </si>
  <si>
    <t>Главнй специалист</t>
  </si>
  <si>
    <t>Ведущий специалист</t>
  </si>
  <si>
    <t>ИТОГО</t>
  </si>
  <si>
    <t xml:space="preserve"> Расчет себестоимости проводимых работ (услуг) в базовом уровне цен.</t>
  </si>
  <si>
    <t>Среднемесячная з/плата проектировщиков руб., ЗПср(2000)</t>
  </si>
  <si>
    <t>К-во рабочих дней в месяце (день)</t>
  </si>
  <si>
    <t>Среднедневная  з/плата (гр.2/гр.3)</t>
  </si>
  <si>
    <t>Удельный вес з/платы в себестоимости работ (%) Кз</t>
  </si>
  <si>
    <t>Единичная сеьестоимость работ (гр.4/гр.5)х100</t>
  </si>
  <si>
    <t>Продолжительность разработки (день) Тп</t>
  </si>
  <si>
    <t xml:space="preserve"> Числен. Разработчиков (чел) Чп</t>
  </si>
  <si>
    <t>Коэф. квалификации (участия) Ккв(уч)</t>
  </si>
  <si>
    <t>Общая себестоимость выполняемых работ (руб) (гр6*гр7*гр8*гр9)</t>
  </si>
  <si>
    <t>1.</t>
  </si>
  <si>
    <t xml:space="preserve"> Определение стоимости работ (услуг) в текущих ценах.</t>
  </si>
  <si>
    <t>Общая себестоимсоть выполняемых работ (услуг) руб.</t>
  </si>
  <si>
    <t>Уровень рентабельности Р в %</t>
  </si>
  <si>
    <t>Стоимость работ (услуг) Ср(2000), руб. (гр.2х(1 + гр.3/100)</t>
  </si>
  <si>
    <t>Коэффициент пересчета базовой стоимости проектных работ в текущий уровень цен, Кпер, 3 кв 2023</t>
  </si>
  <si>
    <t>Стоимость работ  в текущих ценах Спр(т),тыс.  руб (гр.4хгр.5хгр.6)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</si>
</sst>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"/>
    <numFmt numFmtId="166" formatCode="_-* #,##0.00_р_._-;\-* #,##0.0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9" fillId="0" borderId="0" applyBorder="0"/>
    <xf numFmtId="166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3" applyFont="1" applyFill="1" applyBorder="1"/>
    <xf numFmtId="0" fontId="6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vertical="top"/>
    </xf>
    <xf numFmtId="0" fontId="5" fillId="0" borderId="0" xfId="4" applyFont="1" applyFill="1" applyBorder="1"/>
    <xf numFmtId="0" fontId="5" fillId="0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5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/>
    </xf>
    <xf numFmtId="0" fontId="7" fillId="0" borderId="0" xfId="5" applyFont="1" applyFill="1" applyBorder="1" applyAlignment="1">
      <alignment horizontal="left"/>
    </xf>
    <xf numFmtId="0" fontId="5" fillId="0" borderId="0" xfId="4" applyFont="1" applyFill="1" applyBorder="1" applyAlignment="1">
      <alignment horizontal="right"/>
    </xf>
    <xf numFmtId="0" fontId="5" fillId="0" borderId="0" xfId="4" applyFont="1" applyFill="1" applyBorder="1" applyAlignment="1">
      <alignment horizontal="left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wrapText="1"/>
    </xf>
    <xf numFmtId="0" fontId="10" fillId="0" borderId="0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top"/>
    </xf>
    <xf numFmtId="0" fontId="11" fillId="0" borderId="2" xfId="3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 vertical="top" wrapText="1"/>
    </xf>
    <xf numFmtId="0" fontId="11" fillId="0" borderId="0" xfId="3" applyFont="1" applyFill="1" applyBorder="1"/>
    <xf numFmtId="0" fontId="5" fillId="0" borderId="2" xfId="3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top" wrapText="1"/>
    </xf>
    <xf numFmtId="0" fontId="5" fillId="0" borderId="3" xfId="4" applyFont="1" applyFill="1" applyBorder="1" applyAlignment="1">
      <alignment horizontal="center" vertical="center" wrapText="1"/>
    </xf>
    <xf numFmtId="2" fontId="5" fillId="0" borderId="3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/>
    </xf>
    <xf numFmtId="0" fontId="5" fillId="0" borderId="2" xfId="3" applyFont="1" applyFill="1" applyBorder="1"/>
    <xf numFmtId="0" fontId="5" fillId="0" borderId="2" xfId="4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center" wrapText="1"/>
    </xf>
    <xf numFmtId="2" fontId="5" fillId="0" borderId="2" xfId="4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7" fillId="0" borderId="0" xfId="4" applyFont="1" applyFill="1" applyBorder="1"/>
    <xf numFmtId="0" fontId="7" fillId="0" borderId="0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165" fontId="5" fillId="0" borderId="2" xfId="3" applyNumberFormat="1" applyFont="1" applyFill="1" applyBorder="1" applyAlignment="1">
      <alignment horizontal="center"/>
    </xf>
    <xf numFmtId="2" fontId="5" fillId="0" borderId="3" xfId="4" applyNumberFormat="1" applyFont="1" applyFill="1" applyBorder="1" applyAlignment="1">
      <alignment horizontal="center" vertical="top" wrapText="1"/>
    </xf>
    <xf numFmtId="165" fontId="5" fillId="0" borderId="3" xfId="4" applyNumberFormat="1" applyFont="1" applyFill="1" applyBorder="1" applyAlignment="1">
      <alignment horizontal="center" vertical="center" wrapText="1"/>
    </xf>
    <xf numFmtId="1" fontId="5" fillId="0" borderId="3" xfId="4" applyNumberFormat="1" applyFont="1" applyFill="1" applyBorder="1" applyAlignment="1">
      <alignment horizontal="center" vertical="center" wrapText="1"/>
    </xf>
    <xf numFmtId="166" fontId="5" fillId="0" borderId="2" xfId="6" applyNumberFormat="1" applyFont="1" applyFill="1" applyBorder="1"/>
    <xf numFmtId="166" fontId="5" fillId="0" borderId="2" xfId="3" applyNumberFormat="1" applyFont="1" applyFill="1" applyBorder="1" applyAlignment="1"/>
    <xf numFmtId="0" fontId="5" fillId="0" borderId="2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Border="1"/>
  </cellXfs>
  <cellStyles count="7">
    <cellStyle name="Обычный" xfId="0" builtinId="0"/>
    <cellStyle name="Обычный 2" xfId="1"/>
    <cellStyle name="Обычный 2 2 2" xfId="3"/>
    <cellStyle name="Обычный 5 2" xfId="2"/>
    <cellStyle name="Обычный_2П ДС_89_188(1)" xfId="5"/>
    <cellStyle name="Обычный_ПИР_Депо_расш_П" xfId="4"/>
    <cellStyle name="Финансовый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\PPO\&#1055;&#1055;&#1054;\PPO&amp;GIP\11_&#1058;&#1077;&#1085;&#1076;&#1077;&#1088;&#1099;\2023\49.%20&#1058;&#1088;&#1072;&#1084;&#1074;&#1072;&#1081;&#1085;&#1099;&#1077;%20&#1087;&#1091;&#1090;&#1080;,%20&#1052;&#1086;&#1089;&#1090;\22.12.2023\&#1057;&#1074;&#1086;&#1076;&#1085;&#1072;&#1103;%20&#1089;&#1084;&#1077;&#1090;&#1072;_&#1058;&#1088;&#1072;&#1084;&#1074;&#1072;&#1081;_&#1050;&#1088;&#1072;&#1089;&#1085;&#1086;&#1076;&#1072;&#1088;%20(&#1086;&#1090;%20&#1043;&#1048;&#1055;&#1072;)%2022.1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(без смет)"/>
      <sheetName val="Сводная (со сметами)"/>
      <sheetName val="1"/>
      <sheetName val="1.1"/>
      <sheetName val="1.2"/>
      <sheetName val="1.3"/>
      <sheetName val="2"/>
      <sheetName val="3"/>
      <sheetName val="4"/>
      <sheetName val="5"/>
      <sheetName val="6"/>
      <sheetName val="7"/>
      <sheetName val="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E10">
            <v>27.503999999999998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39997558519241921"/>
    <pageSetUpPr fitToPage="1"/>
  </sheetPr>
  <dimension ref="A1:J33"/>
  <sheetViews>
    <sheetView tabSelected="1" workbookViewId="0">
      <selection activeCell="K15" sqref="K15"/>
    </sheetView>
  </sheetViews>
  <sheetFormatPr defaultRowHeight="12.75" x14ac:dyDescent="0.2"/>
  <cols>
    <col min="2" max="2" width="17.140625" customWidth="1"/>
    <col min="4" max="4" width="11.140625" customWidth="1"/>
    <col min="6" max="6" width="13.5703125" customWidth="1"/>
    <col min="10" max="10" width="12.5703125" customWidth="1"/>
  </cols>
  <sheetData>
    <row r="1" spans="1:10" ht="15.75" x14ac:dyDescent="0.25">
      <c r="A1" s="1"/>
      <c r="B1" s="1"/>
      <c r="C1" s="1"/>
      <c r="D1" s="1"/>
      <c r="E1" s="1"/>
      <c r="F1" s="2"/>
      <c r="G1" s="2"/>
      <c r="H1" s="2"/>
      <c r="I1" s="3"/>
      <c r="J1" s="4"/>
    </row>
    <row r="2" spans="1:10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6"/>
      <c r="B3" s="7"/>
      <c r="C3" s="8"/>
      <c r="D3" s="8"/>
      <c r="E3" s="7"/>
      <c r="F3" s="7"/>
      <c r="G3" s="7"/>
      <c r="H3" s="4"/>
      <c r="I3" s="4"/>
      <c r="J3" s="4"/>
    </row>
    <row r="4" spans="1:10" ht="15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9.75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0" hidden="1" x14ac:dyDescent="0.2">
      <c r="A6" s="6"/>
      <c r="B6" s="7"/>
      <c r="C6" s="8"/>
      <c r="D6" s="8"/>
      <c r="E6" s="7"/>
      <c r="F6" s="7"/>
      <c r="G6" s="7"/>
      <c r="H6" s="4"/>
      <c r="I6" s="4"/>
      <c r="J6" s="4"/>
    </row>
    <row r="7" spans="1:10" ht="15" x14ac:dyDescent="0.25">
      <c r="A7" s="12" t="s">
        <v>0</v>
      </c>
      <c r="B7" s="13"/>
      <c r="C7" s="8"/>
      <c r="D7" s="8"/>
      <c r="E7" s="14" t="s">
        <v>1</v>
      </c>
      <c r="F7" s="14"/>
      <c r="G7" s="4"/>
      <c r="H7" s="4"/>
      <c r="I7" s="4"/>
      <c r="J7" s="4"/>
    </row>
    <row r="8" spans="1:10" x14ac:dyDescent="0.2">
      <c r="A8" s="6"/>
      <c r="B8" s="7"/>
      <c r="C8" s="15" t="s">
        <v>2</v>
      </c>
      <c r="D8" s="16">
        <v>5.67</v>
      </c>
      <c r="E8" s="7" t="s">
        <v>3</v>
      </c>
      <c r="F8" s="7"/>
      <c r="G8" s="7"/>
      <c r="H8" s="4"/>
      <c r="I8" s="4"/>
      <c r="J8" s="4"/>
    </row>
    <row r="9" spans="1:10" x14ac:dyDescent="0.2">
      <c r="A9" s="6"/>
      <c r="B9" s="7"/>
      <c r="C9" s="15"/>
      <c r="D9" s="8"/>
      <c r="E9" s="7"/>
      <c r="F9" s="7"/>
      <c r="G9" s="7"/>
      <c r="H9" s="4"/>
      <c r="I9" s="4"/>
      <c r="J9" s="4"/>
    </row>
    <row r="10" spans="1:10" x14ac:dyDescent="0.2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">
      <c r="A12" s="19" t="s">
        <v>5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02" x14ac:dyDescent="0.2">
      <c r="A14" s="21" t="s">
        <v>6</v>
      </c>
      <c r="B14" s="21" t="s">
        <v>7</v>
      </c>
      <c r="C14" s="21" t="s">
        <v>8</v>
      </c>
      <c r="D14" s="21" t="s">
        <v>9</v>
      </c>
      <c r="E14" s="21" t="s">
        <v>10</v>
      </c>
      <c r="F14" s="21" t="s">
        <v>11</v>
      </c>
      <c r="G14" s="21" t="s">
        <v>12</v>
      </c>
      <c r="H14" s="4"/>
      <c r="I14" s="4"/>
      <c r="J14" s="4"/>
    </row>
    <row r="15" spans="1:10" x14ac:dyDescent="0.2">
      <c r="A15" s="22">
        <v>1</v>
      </c>
      <c r="B15" s="23">
        <v>2</v>
      </c>
      <c r="C15" s="24">
        <v>3</v>
      </c>
      <c r="D15" s="22">
        <v>4</v>
      </c>
      <c r="E15" s="23">
        <v>5</v>
      </c>
      <c r="F15" s="24">
        <v>6</v>
      </c>
      <c r="G15" s="22">
        <v>7</v>
      </c>
      <c r="H15" s="25"/>
      <c r="I15" s="25"/>
      <c r="J15" s="25"/>
    </row>
    <row r="16" spans="1:10" ht="42.75" customHeight="1" x14ac:dyDescent="0.2">
      <c r="A16" s="26">
        <v>1</v>
      </c>
      <c r="B16" s="27" t="s">
        <v>13</v>
      </c>
      <c r="C16" s="28">
        <v>2</v>
      </c>
      <c r="D16" s="29" t="s">
        <v>14</v>
      </c>
      <c r="E16" s="30">
        <v>1</v>
      </c>
      <c r="F16" s="31">
        <v>2</v>
      </c>
      <c r="G16" s="32">
        <f>C16/D19*E16*F16</f>
        <v>0.26666666666666666</v>
      </c>
      <c r="H16" s="4"/>
      <c r="I16" s="4"/>
      <c r="J16" s="4"/>
    </row>
    <row r="17" spans="1:10" x14ac:dyDescent="0.2">
      <c r="A17" s="33">
        <v>3</v>
      </c>
      <c r="B17" s="34" t="s">
        <v>15</v>
      </c>
      <c r="C17" s="33">
        <v>6</v>
      </c>
      <c r="D17" s="35"/>
      <c r="E17" s="36">
        <v>1</v>
      </c>
      <c r="F17" s="37">
        <v>1.32</v>
      </c>
      <c r="G17" s="32">
        <f>C17/D19*E17*F17</f>
        <v>0.52800000000000002</v>
      </c>
      <c r="H17" s="4"/>
      <c r="I17" s="4"/>
      <c r="J17" s="4"/>
    </row>
    <row r="18" spans="1:10" x14ac:dyDescent="0.2">
      <c r="A18" s="33">
        <v>4</v>
      </c>
      <c r="B18" s="34" t="s">
        <v>16</v>
      </c>
      <c r="C18" s="33">
        <v>15</v>
      </c>
      <c r="D18" s="35"/>
      <c r="E18" s="36">
        <v>1</v>
      </c>
      <c r="F18" s="37">
        <v>1</v>
      </c>
      <c r="G18" s="32">
        <f>C18/D19*E18*F18</f>
        <v>1</v>
      </c>
      <c r="H18" s="4"/>
      <c r="I18" s="4"/>
      <c r="J18" s="4"/>
    </row>
    <row r="19" spans="1:10" x14ac:dyDescent="0.2">
      <c r="A19" s="26" t="s">
        <v>14</v>
      </c>
      <c r="B19" s="38" t="s">
        <v>17</v>
      </c>
      <c r="C19" s="26" t="s">
        <v>14</v>
      </c>
      <c r="D19" s="39">
        <v>15</v>
      </c>
      <c r="E19" s="40">
        <f>SUM(E16:E18)</f>
        <v>3</v>
      </c>
      <c r="F19" s="36"/>
      <c r="G19" s="32">
        <f>(G16+G17+G18)/E19</f>
        <v>0.59822222222222221</v>
      </c>
      <c r="H19" s="4"/>
      <c r="I19" s="4"/>
      <c r="J19" s="4"/>
    </row>
    <row r="20" spans="1:10" ht="15" x14ac:dyDescent="0.25">
      <c r="A20" s="41" t="s">
        <v>14</v>
      </c>
      <c r="B20" s="41"/>
      <c r="C20" s="42"/>
      <c r="D20" s="42"/>
      <c r="E20" s="41"/>
      <c r="F20" s="41"/>
      <c r="G20" s="41"/>
      <c r="H20" s="4"/>
      <c r="I20" s="4"/>
      <c r="J20" s="4"/>
    </row>
    <row r="21" spans="1:10" x14ac:dyDescent="0.2">
      <c r="A21" s="43" t="s">
        <v>18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2">
      <c r="A22" s="20"/>
      <c r="B22" s="20"/>
      <c r="C22" s="20"/>
      <c r="D22" s="20"/>
      <c r="E22" s="20"/>
      <c r="F22" s="44"/>
      <c r="G22" s="44"/>
      <c r="H22" s="44"/>
      <c r="I22" s="44"/>
      <c r="J22" s="20"/>
    </row>
    <row r="23" spans="1:10" ht="89.25" x14ac:dyDescent="0.2">
      <c r="A23" s="21" t="s">
        <v>6</v>
      </c>
      <c r="B23" s="21" t="s">
        <v>19</v>
      </c>
      <c r="C23" s="21" t="s">
        <v>20</v>
      </c>
      <c r="D23" s="21" t="s">
        <v>21</v>
      </c>
      <c r="E23" s="21" t="s">
        <v>22</v>
      </c>
      <c r="F23" s="36" t="s">
        <v>23</v>
      </c>
      <c r="G23" s="36" t="s">
        <v>24</v>
      </c>
      <c r="H23" s="36" t="s">
        <v>25</v>
      </c>
      <c r="I23" s="36" t="s">
        <v>26</v>
      </c>
      <c r="J23" s="36" t="s">
        <v>27</v>
      </c>
    </row>
    <row r="24" spans="1:10" x14ac:dyDescent="0.2">
      <c r="A24" s="22">
        <v>1</v>
      </c>
      <c r="B24" s="23">
        <v>2</v>
      </c>
      <c r="C24" s="24">
        <v>3</v>
      </c>
      <c r="D24" s="22">
        <v>4</v>
      </c>
      <c r="E24" s="23">
        <v>5</v>
      </c>
      <c r="F24" s="24">
        <v>6</v>
      </c>
      <c r="G24" s="22">
        <v>7</v>
      </c>
      <c r="H24" s="23">
        <v>8</v>
      </c>
      <c r="I24" s="24">
        <v>9</v>
      </c>
      <c r="J24" s="22">
        <v>10</v>
      </c>
    </row>
    <row r="25" spans="1:10" x14ac:dyDescent="0.2">
      <c r="A25" s="33" t="s">
        <v>28</v>
      </c>
      <c r="B25" s="45">
        <v>12406</v>
      </c>
      <c r="C25" s="28">
        <v>22</v>
      </c>
      <c r="D25" s="46">
        <f>B25/C25</f>
        <v>563.90909090909088</v>
      </c>
      <c r="E25" s="47">
        <v>40</v>
      </c>
      <c r="F25" s="31">
        <f>ROUND(D25/(E25/100),0)</f>
        <v>1410</v>
      </c>
      <c r="G25" s="48">
        <f>D19</f>
        <v>15</v>
      </c>
      <c r="H25" s="48">
        <f>E19</f>
        <v>3</v>
      </c>
      <c r="I25" s="47">
        <f>G19</f>
        <v>0.59822222222222221</v>
      </c>
      <c r="J25" s="49">
        <f>ROUND(F25*G25*H25*I25,2)</f>
        <v>37957.199999999997</v>
      </c>
    </row>
    <row r="26" spans="1:10" x14ac:dyDescent="0.2">
      <c r="A26" s="6"/>
      <c r="B26" s="7"/>
      <c r="C26" s="8"/>
      <c r="D26" s="8"/>
      <c r="E26" s="7"/>
      <c r="F26" s="7"/>
      <c r="G26" s="7"/>
      <c r="H26" s="4"/>
      <c r="I26" s="4"/>
      <c r="J26" s="4" t="s">
        <v>14</v>
      </c>
    </row>
    <row r="27" spans="1:10" x14ac:dyDescent="0.2">
      <c r="A27" s="19" t="s">
        <v>29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 ht="153" x14ac:dyDescent="0.2">
      <c r="A29" s="21" t="s">
        <v>6</v>
      </c>
      <c r="B29" s="21" t="s">
        <v>30</v>
      </c>
      <c r="C29" s="21" t="s">
        <v>31</v>
      </c>
      <c r="D29" s="36" t="s">
        <v>32</v>
      </c>
      <c r="E29" s="21" t="s">
        <v>33</v>
      </c>
      <c r="F29" s="36" t="s">
        <v>34</v>
      </c>
      <c r="G29" s="7"/>
      <c r="H29" s="4"/>
      <c r="I29" s="4"/>
      <c r="J29" s="4"/>
    </row>
    <row r="30" spans="1:10" x14ac:dyDescent="0.2">
      <c r="A30" s="22">
        <v>1</v>
      </c>
      <c r="B30" s="23">
        <v>2</v>
      </c>
      <c r="C30" s="24">
        <v>3</v>
      </c>
      <c r="D30" s="22">
        <v>4</v>
      </c>
      <c r="E30" s="23">
        <v>5</v>
      </c>
      <c r="F30" s="22">
        <v>6</v>
      </c>
      <c r="G30" s="7"/>
      <c r="H30" s="4"/>
      <c r="I30" s="4"/>
      <c r="J30" s="4"/>
    </row>
    <row r="31" spans="1:10" x14ac:dyDescent="0.2">
      <c r="A31" s="33">
        <v>1</v>
      </c>
      <c r="B31" s="50">
        <f>J25</f>
        <v>37957.199999999997</v>
      </c>
      <c r="C31" s="28">
        <v>10</v>
      </c>
      <c r="D31" s="49">
        <f>(B31*(1+C31/100))</f>
        <v>41752.92</v>
      </c>
      <c r="E31" s="51">
        <f>D8</f>
        <v>5.67</v>
      </c>
      <c r="F31" s="49">
        <f>D31*E31/1000</f>
        <v>236.73905640000001</v>
      </c>
      <c r="G31" s="4"/>
      <c r="H31" s="4"/>
      <c r="I31" s="4"/>
      <c r="J31" s="4"/>
    </row>
    <row r="32" spans="1:10" x14ac:dyDescent="0.2">
      <c r="A32" s="7"/>
      <c r="B32" s="7"/>
      <c r="C32" s="7"/>
      <c r="D32" s="7"/>
      <c r="E32" s="7"/>
      <c r="F32" s="7"/>
      <c r="G32" s="7"/>
      <c r="H32" s="4"/>
      <c r="I32" s="4"/>
      <c r="J32" s="4"/>
    </row>
    <row r="33" spans="1:10" ht="15.75" x14ac:dyDescent="0.25">
      <c r="A33" s="52"/>
      <c r="B33" s="53"/>
      <c r="C33" s="53"/>
      <c r="D33" s="54"/>
      <c r="E33" s="55"/>
      <c r="F33" s="55"/>
      <c r="G33" s="7"/>
      <c r="H33" s="4"/>
      <c r="I33" s="4"/>
      <c r="J33" s="4"/>
    </row>
  </sheetData>
  <mergeCells count="9">
    <mergeCell ref="A21:J21"/>
    <mergeCell ref="A27:J27"/>
    <mergeCell ref="A33:C33"/>
    <mergeCell ref="A2:J2"/>
    <mergeCell ref="A4:J4"/>
    <mergeCell ref="A5:J5"/>
    <mergeCell ref="E7:F7"/>
    <mergeCell ref="A10:J10"/>
    <mergeCell ref="A12:J12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1.1</vt:lpstr>
      <vt:lpstr>'1.1'!Область_печати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DY.Bakinovskaya</dc:creator>
  <cp:lastModifiedBy>DY.Bakinovskaya</cp:lastModifiedBy>
  <dcterms:created xsi:type="dcterms:W3CDTF">2024-01-25T08:35:08Z</dcterms:created>
  <dcterms:modified xsi:type="dcterms:W3CDTF">2024-01-25T08:35:51Z</dcterms:modified>
</cp:coreProperties>
</file>