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0" yWindow="60" windowWidth="7500" windowHeight="4245" activeTab="2"/>
  </bookViews>
  <sheets>
    <sheet name="Общая" sheetId="9" r:id="rId1"/>
    <sheet name="КС3№1" sheetId="11" r:id="rId2"/>
    <sheet name="Акт №1" sheetId="10" r:id="rId3"/>
    <sheet name="КС3№2" sheetId="12" r:id="rId4"/>
  </sheets>
  <definedNames>
    <definedName name="_xlnm.Print_Titles" localSheetId="2">'Акт №1'!#REF!</definedName>
    <definedName name="_xlnm.Print_Titles" localSheetId="0">Общая!#REF!</definedName>
    <definedName name="_xlnm.Print_Area" localSheetId="2">'Акт №1'!$A$1:$K$469</definedName>
    <definedName name="_xlnm.Print_Area" localSheetId="1">КС3№1!$A$1:$H$38</definedName>
    <definedName name="_xlnm.Print_Area" localSheetId="3">КС3№2!$A$1:$H$38</definedName>
    <definedName name="_xlnm.Print_Area" localSheetId="0">Общая!$A$1:$K$917</definedName>
  </definedNames>
  <calcPr calcId="125725"/>
</workbook>
</file>

<file path=xl/calcChain.xml><?xml version="1.0" encoding="utf-8"?>
<calcChain xmlns="http://schemas.openxmlformats.org/spreadsheetml/2006/main">
  <c r="K437" i="10"/>
  <c r="I437"/>
  <c r="K446"/>
  <c r="Q425"/>
  <c r="M425"/>
  <c r="K425"/>
  <c r="I425"/>
  <c r="Q423"/>
  <c r="M423"/>
  <c r="K423"/>
  <c r="I423"/>
  <c r="Q421"/>
  <c r="M421"/>
  <c r="K421"/>
  <c r="I421"/>
  <c r="Q419"/>
  <c r="M419"/>
  <c r="K419"/>
  <c r="I419"/>
  <c r="Q417"/>
  <c r="M417"/>
  <c r="K417"/>
  <c r="I417"/>
  <c r="Q415"/>
  <c r="M415"/>
  <c r="K415"/>
  <c r="I415"/>
  <c r="Q414"/>
  <c r="M414"/>
  <c r="K414"/>
  <c r="I414"/>
  <c r="K408"/>
  <c r="I408"/>
  <c r="K407"/>
  <c r="I407"/>
  <c r="K406"/>
  <c r="I406"/>
  <c r="K405"/>
  <c r="K411" s="1"/>
  <c r="I405"/>
  <c r="I411" s="1"/>
  <c r="Q404"/>
  <c r="M404"/>
  <c r="I404"/>
  <c r="K399"/>
  <c r="I399"/>
  <c r="K398"/>
  <c r="I398"/>
  <c r="K397"/>
  <c r="I397"/>
  <c r="K396"/>
  <c r="K402" s="1"/>
  <c r="I396"/>
  <c r="I402" s="1"/>
  <c r="Q395"/>
  <c r="M395"/>
  <c r="I395"/>
  <c r="K390"/>
  <c r="I390"/>
  <c r="K389"/>
  <c r="I389"/>
  <c r="K388"/>
  <c r="I388"/>
  <c r="K387"/>
  <c r="K393" s="1"/>
  <c r="I387"/>
  <c r="I393" s="1"/>
  <c r="Q386"/>
  <c r="M386"/>
  <c r="I386"/>
  <c r="K381"/>
  <c r="I381"/>
  <c r="K380"/>
  <c r="I380"/>
  <c r="K379"/>
  <c r="I379"/>
  <c r="K378"/>
  <c r="K384" s="1"/>
  <c r="I378"/>
  <c r="I384" s="1"/>
  <c r="Q377"/>
  <c r="M377"/>
  <c r="I377"/>
  <c r="K372"/>
  <c r="I372"/>
  <c r="K371"/>
  <c r="I371"/>
  <c r="K370"/>
  <c r="I370"/>
  <c r="K369"/>
  <c r="K375" s="1"/>
  <c r="I369"/>
  <c r="I375" s="1"/>
  <c r="Q368"/>
  <c r="M368"/>
  <c r="I368"/>
  <c r="K362"/>
  <c r="I362"/>
  <c r="K361"/>
  <c r="I361"/>
  <c r="K360"/>
  <c r="I360"/>
  <c r="K359"/>
  <c r="K365" s="1"/>
  <c r="I359"/>
  <c r="I365" s="1"/>
  <c r="Q358"/>
  <c r="M358"/>
  <c r="I358"/>
  <c r="K353"/>
  <c r="I353"/>
  <c r="K352"/>
  <c r="I352"/>
  <c r="K351"/>
  <c r="I351"/>
  <c r="K350"/>
  <c r="K356" s="1"/>
  <c r="I350"/>
  <c r="I356" s="1"/>
  <c r="Q349"/>
  <c r="M349"/>
  <c r="I349"/>
  <c r="K343"/>
  <c r="I343"/>
  <c r="I342"/>
  <c r="K342" s="1"/>
  <c r="I341"/>
  <c r="K341" s="1"/>
  <c r="I340"/>
  <c r="K340" s="1"/>
  <c r="Q339"/>
  <c r="M339"/>
  <c r="I339"/>
  <c r="I333"/>
  <c r="K333" s="1"/>
  <c r="I332"/>
  <c r="K332" s="1"/>
  <c r="I331"/>
  <c r="K331" s="1"/>
  <c r="I330"/>
  <c r="K330" s="1"/>
  <c r="Q329"/>
  <c r="M329"/>
  <c r="I329"/>
  <c r="I323"/>
  <c r="K323" s="1"/>
  <c r="I322"/>
  <c r="K322" s="1"/>
  <c r="I321"/>
  <c r="K321" s="1"/>
  <c r="I320"/>
  <c r="K320" s="1"/>
  <c r="Q319"/>
  <c r="M319"/>
  <c r="I319"/>
  <c r="I313"/>
  <c r="K313" s="1"/>
  <c r="I312"/>
  <c r="K312" s="1"/>
  <c r="I311"/>
  <c r="K311" s="1"/>
  <c r="I310"/>
  <c r="K310" s="1"/>
  <c r="Q309"/>
  <c r="M309"/>
  <c r="I309"/>
  <c r="I303"/>
  <c r="K303" s="1"/>
  <c r="I302"/>
  <c r="K302" s="1"/>
  <c r="I301"/>
  <c r="K301" s="1"/>
  <c r="I300"/>
  <c r="K300" s="1"/>
  <c r="Q299"/>
  <c r="M299"/>
  <c r="I299"/>
  <c r="I293"/>
  <c r="K293" s="1"/>
  <c r="I292"/>
  <c r="K292" s="1"/>
  <c r="I291"/>
  <c r="K291" s="1"/>
  <c r="I290"/>
  <c r="K290" s="1"/>
  <c r="Q289"/>
  <c r="M289"/>
  <c r="I289"/>
  <c r="I284"/>
  <c r="K284" s="1"/>
  <c r="I283"/>
  <c r="K283" s="1"/>
  <c r="I282"/>
  <c r="K282" s="1"/>
  <c r="I281"/>
  <c r="K281" s="1"/>
  <c r="Q280"/>
  <c r="M280"/>
  <c r="I280"/>
  <c r="I274"/>
  <c r="K274" s="1"/>
  <c r="I273"/>
  <c r="K273" s="1"/>
  <c r="I272"/>
  <c r="K272" s="1"/>
  <c r="I271"/>
  <c r="K271" s="1"/>
  <c r="Q270"/>
  <c r="M270"/>
  <c r="I270"/>
  <c r="I265"/>
  <c r="K265" s="1"/>
  <c r="I264"/>
  <c r="K264" s="1"/>
  <c r="K430" s="1"/>
  <c r="I263"/>
  <c r="K263" s="1"/>
  <c r="K429" s="1"/>
  <c r="I262"/>
  <c r="K262" s="1"/>
  <c r="Q261"/>
  <c r="M261"/>
  <c r="I261"/>
  <c r="I427" s="1"/>
  <c r="Q247"/>
  <c r="M247"/>
  <c r="I247"/>
  <c r="K247" s="1"/>
  <c r="Q245"/>
  <c r="M245"/>
  <c r="I245"/>
  <c r="K245" s="1"/>
  <c r="Q244"/>
  <c r="M244"/>
  <c r="K244"/>
  <c r="I244"/>
  <c r="Q243"/>
  <c r="M243"/>
  <c r="K243"/>
  <c r="I243"/>
  <c r="Q242"/>
  <c r="M242"/>
  <c r="K242"/>
  <c r="I242"/>
  <c r="K237"/>
  <c r="I237"/>
  <c r="K236"/>
  <c r="I236"/>
  <c r="K235"/>
  <c r="I235"/>
  <c r="K234"/>
  <c r="K240" s="1"/>
  <c r="I234"/>
  <c r="I240" s="1"/>
  <c r="Q233"/>
  <c r="M233"/>
  <c r="I233"/>
  <c r="K228"/>
  <c r="I228"/>
  <c r="K227"/>
  <c r="I227"/>
  <c r="K226"/>
  <c r="I226"/>
  <c r="K225"/>
  <c r="K231" s="1"/>
  <c r="I225"/>
  <c r="I231" s="1"/>
  <c r="Q224"/>
  <c r="M224"/>
  <c r="I224"/>
  <c r="K219"/>
  <c r="I219"/>
  <c r="K218"/>
  <c r="I218"/>
  <c r="K217"/>
  <c r="I217"/>
  <c r="K216"/>
  <c r="K222" s="1"/>
  <c r="I216"/>
  <c r="I222" s="1"/>
  <c r="Q215"/>
  <c r="M215"/>
  <c r="I215"/>
  <c r="K210"/>
  <c r="I210"/>
  <c r="K209"/>
  <c r="I209"/>
  <c r="K208"/>
  <c r="I208"/>
  <c r="K207"/>
  <c r="K213" s="1"/>
  <c r="I207"/>
  <c r="I213" s="1"/>
  <c r="Q206"/>
  <c r="M206"/>
  <c r="I206"/>
  <c r="K201"/>
  <c r="I201"/>
  <c r="K200"/>
  <c r="I200"/>
  <c r="K199"/>
  <c r="I199"/>
  <c r="K198"/>
  <c r="K204" s="1"/>
  <c r="I198"/>
  <c r="I204" s="1"/>
  <c r="Q197"/>
  <c r="M197"/>
  <c r="I197"/>
  <c r="K191"/>
  <c r="I191"/>
  <c r="K190"/>
  <c r="I190"/>
  <c r="K189"/>
  <c r="I189"/>
  <c r="I188"/>
  <c r="K188" s="1"/>
  <c r="Q187"/>
  <c r="M187"/>
  <c r="I187"/>
  <c r="I182"/>
  <c r="K182" s="1"/>
  <c r="I181"/>
  <c r="K181" s="1"/>
  <c r="I180"/>
  <c r="K180" s="1"/>
  <c r="I179"/>
  <c r="K179" s="1"/>
  <c r="Q178"/>
  <c r="M178"/>
  <c r="I178"/>
  <c r="I172"/>
  <c r="K172" s="1"/>
  <c r="I171"/>
  <c r="K171" s="1"/>
  <c r="I170"/>
  <c r="K170" s="1"/>
  <c r="I169"/>
  <c r="K169" s="1"/>
  <c r="Q168"/>
  <c r="M168"/>
  <c r="I168"/>
  <c r="I162"/>
  <c r="K162" s="1"/>
  <c r="I161"/>
  <c r="K161" s="1"/>
  <c r="I160"/>
  <c r="K160" s="1"/>
  <c r="I159"/>
  <c r="K159" s="1"/>
  <c r="Q158"/>
  <c r="M158"/>
  <c r="I158"/>
  <c r="I152"/>
  <c r="K152" s="1"/>
  <c r="I151"/>
  <c r="K151" s="1"/>
  <c r="I150"/>
  <c r="K150" s="1"/>
  <c r="I149"/>
  <c r="K149" s="1"/>
  <c r="Q148"/>
  <c r="M148"/>
  <c r="I148"/>
  <c r="I142"/>
  <c r="K142" s="1"/>
  <c r="I141"/>
  <c r="K141" s="1"/>
  <c r="I140"/>
  <c r="K140" s="1"/>
  <c r="I139"/>
  <c r="K139" s="1"/>
  <c r="Q138"/>
  <c r="M138"/>
  <c r="I138"/>
  <c r="I132"/>
  <c r="K132" s="1"/>
  <c r="I131"/>
  <c r="K131" s="1"/>
  <c r="I130"/>
  <c r="K130" s="1"/>
  <c r="I129"/>
  <c r="K129" s="1"/>
  <c r="Q128"/>
  <c r="M128"/>
  <c r="I128"/>
  <c r="I122"/>
  <c r="K122" s="1"/>
  <c r="I121"/>
  <c r="K121" s="1"/>
  <c r="I120"/>
  <c r="K120" s="1"/>
  <c r="I119"/>
  <c r="K119" s="1"/>
  <c r="Q118"/>
  <c r="M118"/>
  <c r="I118"/>
  <c r="I112"/>
  <c r="K112" s="1"/>
  <c r="I111"/>
  <c r="K111" s="1"/>
  <c r="K252" s="1"/>
  <c r="K440" s="1"/>
  <c r="I110"/>
  <c r="K110" s="1"/>
  <c r="I109"/>
  <c r="K109" s="1"/>
  <c r="Q108"/>
  <c r="M108"/>
  <c r="I108"/>
  <c r="I249" s="1"/>
  <c r="K102"/>
  <c r="K101"/>
  <c r="K100"/>
  <c r="K99"/>
  <c r="K98"/>
  <c r="K97"/>
  <c r="K103" s="1"/>
  <c r="K96"/>
  <c r="I102"/>
  <c r="I101"/>
  <c r="I100"/>
  <c r="I99"/>
  <c r="I98"/>
  <c r="I97"/>
  <c r="I96"/>
  <c r="I29" i="12"/>
  <c r="Q873" i="9"/>
  <c r="Q872"/>
  <c r="Q870"/>
  <c r="Q868"/>
  <c r="Q866"/>
  <c r="Q864"/>
  <c r="Q863"/>
  <c r="Q859"/>
  <c r="Q860"/>
  <c r="Q861"/>
  <c r="Q858"/>
  <c r="Q849"/>
  <c r="Q840"/>
  <c r="Q831"/>
  <c r="Q822"/>
  <c r="Q813"/>
  <c r="Q804"/>
  <c r="Q795"/>
  <c r="Q785"/>
  <c r="Q776"/>
  <c r="Q766"/>
  <c r="Q757"/>
  <c r="Q748"/>
  <c r="Q739"/>
  <c r="Q729"/>
  <c r="Q719"/>
  <c r="Q709"/>
  <c r="Q699"/>
  <c r="Q689"/>
  <c r="Q679"/>
  <c r="Q669"/>
  <c r="Q659"/>
  <c r="Q649"/>
  <c r="Q639"/>
  <c r="Q629"/>
  <c r="Q619"/>
  <c r="Q610"/>
  <c r="Q600"/>
  <c r="Q591"/>
  <c r="Q581"/>
  <c r="Q571"/>
  <c r="Q557"/>
  <c r="Q556"/>
  <c r="Q552"/>
  <c r="Q553"/>
  <c r="Q554"/>
  <c r="Q551"/>
  <c r="Q542"/>
  <c r="Q533"/>
  <c r="Q524"/>
  <c r="Q515"/>
  <c r="Q506"/>
  <c r="Q496"/>
  <c r="Q487"/>
  <c r="Q477"/>
  <c r="Q468"/>
  <c r="Q459"/>
  <c r="Q450"/>
  <c r="Q440"/>
  <c r="Q430"/>
  <c r="Q420"/>
  <c r="Q410"/>
  <c r="Q400"/>
  <c r="Q391"/>
  <c r="Q381"/>
  <c r="Q371"/>
  <c r="Q357"/>
  <c r="Q356"/>
  <c r="Q354"/>
  <c r="Q352"/>
  <c r="Q350"/>
  <c r="Q348"/>
  <c r="Q347"/>
  <c r="Q344"/>
  <c r="Q345"/>
  <c r="Q343"/>
  <c r="Q333"/>
  <c r="Q324"/>
  <c r="Q315"/>
  <c r="Q306"/>
  <c r="Q297"/>
  <c r="Q288"/>
  <c r="Q279"/>
  <c r="Q269"/>
  <c r="Q260"/>
  <c r="Q250"/>
  <c r="Q241"/>
  <c r="Q232"/>
  <c r="Q223"/>
  <c r="Q213"/>
  <c r="Q203"/>
  <c r="Q193"/>
  <c r="Q183"/>
  <c r="Q173"/>
  <c r="Q163"/>
  <c r="Q153"/>
  <c r="Q143"/>
  <c r="Q133"/>
  <c r="Q123"/>
  <c r="Q113"/>
  <c r="Q103"/>
  <c r="Q93"/>
  <c r="Q84"/>
  <c r="Q75"/>
  <c r="Q65"/>
  <c r="Q55"/>
  <c r="Q45"/>
  <c r="Q35"/>
  <c r="Q94" i="10"/>
  <c r="Q84"/>
  <c r="Q74"/>
  <c r="G29" i="12"/>
  <c r="F29" s="1"/>
  <c r="F27" s="1"/>
  <c r="H27"/>
  <c r="H30" s="1"/>
  <c r="G27"/>
  <c r="K893" i="9"/>
  <c r="K892"/>
  <c r="K891"/>
  <c r="K890"/>
  <c r="K889"/>
  <c r="K888"/>
  <c r="K887"/>
  <c r="K886"/>
  <c r="K885"/>
  <c r="I886"/>
  <c r="I887"/>
  <c r="I888"/>
  <c r="I889"/>
  <c r="I890"/>
  <c r="I891"/>
  <c r="I892"/>
  <c r="I893"/>
  <c r="I885"/>
  <c r="K881"/>
  <c r="K880"/>
  <c r="K879"/>
  <c r="K878"/>
  <c r="K877"/>
  <c r="K876"/>
  <c r="K882" s="1"/>
  <c r="K875"/>
  <c r="I883"/>
  <c r="I882"/>
  <c r="I879"/>
  <c r="I877"/>
  <c r="I878"/>
  <c r="I880"/>
  <c r="I881"/>
  <c r="I876"/>
  <c r="I875"/>
  <c r="I855"/>
  <c r="I854"/>
  <c r="I837"/>
  <c r="I836"/>
  <c r="I828"/>
  <c r="I827"/>
  <c r="I819"/>
  <c r="I818"/>
  <c r="I810"/>
  <c r="I809"/>
  <c r="I587"/>
  <c r="I586"/>
  <c r="K565"/>
  <c r="K564"/>
  <c r="K563"/>
  <c r="K562"/>
  <c r="K561"/>
  <c r="K560"/>
  <c r="K566" s="1"/>
  <c r="K559"/>
  <c r="I563"/>
  <c r="I561"/>
  <c r="I562"/>
  <c r="I564"/>
  <c r="I565"/>
  <c r="I560"/>
  <c r="I559"/>
  <c r="G29" i="11"/>
  <c r="F29" s="1"/>
  <c r="F27" s="1"/>
  <c r="H27"/>
  <c r="H30" s="1"/>
  <c r="G27"/>
  <c r="K125" i="10" l="1"/>
  <c r="K124"/>
  <c r="K123"/>
  <c r="K145"/>
  <c r="K144"/>
  <c r="K143"/>
  <c r="K165"/>
  <c r="K164"/>
  <c r="K163"/>
  <c r="K185"/>
  <c r="K184"/>
  <c r="K183"/>
  <c r="K197"/>
  <c r="K215"/>
  <c r="K233"/>
  <c r="K428"/>
  <c r="K268"/>
  <c r="K267"/>
  <c r="K266"/>
  <c r="K287"/>
  <c r="K286"/>
  <c r="K285"/>
  <c r="K306"/>
  <c r="K305"/>
  <c r="K304"/>
  <c r="K326"/>
  <c r="K325"/>
  <c r="K324"/>
  <c r="K346"/>
  <c r="K345"/>
  <c r="K344"/>
  <c r="K358"/>
  <c r="K377"/>
  <c r="K395"/>
  <c r="K251"/>
  <c r="K439" s="1"/>
  <c r="K253"/>
  <c r="K250"/>
  <c r="K115"/>
  <c r="K114"/>
  <c r="K113"/>
  <c r="K135"/>
  <c r="K134"/>
  <c r="K133"/>
  <c r="K155"/>
  <c r="K154"/>
  <c r="K153"/>
  <c r="K175"/>
  <c r="K174"/>
  <c r="K173"/>
  <c r="K194"/>
  <c r="K193"/>
  <c r="K192"/>
  <c r="K206"/>
  <c r="K224"/>
  <c r="K277"/>
  <c r="K276"/>
  <c r="K275"/>
  <c r="K296"/>
  <c r="K295"/>
  <c r="K294"/>
  <c r="K316"/>
  <c r="K315"/>
  <c r="K314"/>
  <c r="K336"/>
  <c r="K335"/>
  <c r="K334"/>
  <c r="K349"/>
  <c r="K368"/>
  <c r="K386"/>
  <c r="K404"/>
  <c r="K431"/>
  <c r="I113"/>
  <c r="I114"/>
  <c r="I115"/>
  <c r="I116" s="1"/>
  <c r="I123"/>
  <c r="I124"/>
  <c r="I125"/>
  <c r="I133"/>
  <c r="I134"/>
  <c r="I135"/>
  <c r="I136" s="1"/>
  <c r="I143"/>
  <c r="I144"/>
  <c r="I145"/>
  <c r="I153"/>
  <c r="I154"/>
  <c r="I155"/>
  <c r="I156" s="1"/>
  <c r="I163"/>
  <c r="I164"/>
  <c r="I165"/>
  <c r="I173"/>
  <c r="I174"/>
  <c r="I175"/>
  <c r="I176" s="1"/>
  <c r="I183"/>
  <c r="I184"/>
  <c r="I185"/>
  <c r="I192"/>
  <c r="I193"/>
  <c r="I194"/>
  <c r="I195" s="1"/>
  <c r="I202"/>
  <c r="I205" s="1"/>
  <c r="I203"/>
  <c r="I211"/>
  <c r="I214" s="1"/>
  <c r="I212"/>
  <c r="I220"/>
  <c r="I223" s="1"/>
  <c r="I221"/>
  <c r="I229"/>
  <c r="I232" s="1"/>
  <c r="I230"/>
  <c r="I238"/>
  <c r="I241" s="1"/>
  <c r="I239"/>
  <c r="I250"/>
  <c r="I251"/>
  <c r="I252"/>
  <c r="I253"/>
  <c r="I266"/>
  <c r="I267"/>
  <c r="I268"/>
  <c r="I275"/>
  <c r="I276"/>
  <c r="I277"/>
  <c r="I278" s="1"/>
  <c r="I285"/>
  <c r="I286"/>
  <c r="I287"/>
  <c r="I294"/>
  <c r="I295"/>
  <c r="I296"/>
  <c r="I297" s="1"/>
  <c r="I304"/>
  <c r="I305"/>
  <c r="I306"/>
  <c r="I314"/>
  <c r="I315"/>
  <c r="I316"/>
  <c r="I317" s="1"/>
  <c r="I324"/>
  <c r="I325"/>
  <c r="I326"/>
  <c r="I334"/>
  <c r="I335"/>
  <c r="I336"/>
  <c r="I337" s="1"/>
  <c r="I344"/>
  <c r="I345"/>
  <c r="I346"/>
  <c r="I354"/>
  <c r="I357" s="1"/>
  <c r="I355"/>
  <c r="I363"/>
  <c r="I366" s="1"/>
  <c r="I364"/>
  <c r="I373"/>
  <c r="I376" s="1"/>
  <c r="I374"/>
  <c r="I382"/>
  <c r="I385" s="1"/>
  <c r="I383"/>
  <c r="I391"/>
  <c r="I394" s="1"/>
  <c r="I392"/>
  <c r="I400"/>
  <c r="I403" s="1"/>
  <c r="I401"/>
  <c r="I409"/>
  <c r="I412" s="1"/>
  <c r="I410"/>
  <c r="I428"/>
  <c r="I434" s="1"/>
  <c r="I429"/>
  <c r="I430"/>
  <c r="I431"/>
  <c r="K202"/>
  <c r="K205" s="1"/>
  <c r="K203"/>
  <c r="K211"/>
  <c r="K214" s="1"/>
  <c r="K212"/>
  <c r="K220"/>
  <c r="K223" s="1"/>
  <c r="K221"/>
  <c r="K229"/>
  <c r="K232" s="1"/>
  <c r="K230"/>
  <c r="K238"/>
  <c r="K241" s="1"/>
  <c r="K239"/>
  <c r="K354"/>
  <c r="K357" s="1"/>
  <c r="K355"/>
  <c r="K363"/>
  <c r="K366" s="1"/>
  <c r="K364"/>
  <c r="K373"/>
  <c r="K376" s="1"/>
  <c r="K374"/>
  <c r="K382"/>
  <c r="K385" s="1"/>
  <c r="K383"/>
  <c r="K391"/>
  <c r="K394" s="1"/>
  <c r="K392"/>
  <c r="K400"/>
  <c r="K403" s="1"/>
  <c r="K401"/>
  <c r="K409"/>
  <c r="K412" s="1"/>
  <c r="K410"/>
  <c r="K104"/>
  <c r="H31" i="12"/>
  <c r="H32" s="1"/>
  <c r="K883" i="9"/>
  <c r="K567"/>
  <c r="H31" i="11"/>
  <c r="H32" s="1"/>
  <c r="Q64" i="10"/>
  <c r="Q55"/>
  <c r="Q45"/>
  <c r="Q35"/>
  <c r="M94"/>
  <c r="I94"/>
  <c r="K94" s="1"/>
  <c r="I88"/>
  <c r="K88" s="1"/>
  <c r="I87"/>
  <c r="K87" s="1"/>
  <c r="I86"/>
  <c r="K86" s="1"/>
  <c r="I85"/>
  <c r="I91" s="1"/>
  <c r="M84"/>
  <c r="I84"/>
  <c r="I78"/>
  <c r="K78" s="1"/>
  <c r="I77"/>
  <c r="K77" s="1"/>
  <c r="I76"/>
  <c r="K76" s="1"/>
  <c r="I75"/>
  <c r="I81" s="1"/>
  <c r="M74"/>
  <c r="I74"/>
  <c r="I68"/>
  <c r="K68" s="1"/>
  <c r="I67"/>
  <c r="K67" s="1"/>
  <c r="I66"/>
  <c r="K66" s="1"/>
  <c r="I65"/>
  <c r="K65" s="1"/>
  <c r="M64"/>
  <c r="I64"/>
  <c r="I59"/>
  <c r="K59" s="1"/>
  <c r="I58"/>
  <c r="K58" s="1"/>
  <c r="I57"/>
  <c r="K57" s="1"/>
  <c r="I56"/>
  <c r="I62" s="1"/>
  <c r="M55"/>
  <c r="I55"/>
  <c r="I49"/>
  <c r="K49" s="1"/>
  <c r="I48"/>
  <c r="K48" s="1"/>
  <c r="I47"/>
  <c r="K47" s="1"/>
  <c r="I46"/>
  <c r="I52" s="1"/>
  <c r="M45"/>
  <c r="I45"/>
  <c r="I39"/>
  <c r="I38"/>
  <c r="I37"/>
  <c r="I36"/>
  <c r="M35"/>
  <c r="I35"/>
  <c r="I438" l="1"/>
  <c r="I256"/>
  <c r="I444" s="1"/>
  <c r="K317"/>
  <c r="K309"/>
  <c r="K278"/>
  <c r="K270"/>
  <c r="K176"/>
  <c r="K168"/>
  <c r="K136"/>
  <c r="K128"/>
  <c r="K438"/>
  <c r="K256"/>
  <c r="K327"/>
  <c r="K319"/>
  <c r="K288"/>
  <c r="K280"/>
  <c r="K166"/>
  <c r="K158"/>
  <c r="K126"/>
  <c r="K118"/>
  <c r="I347"/>
  <c r="I327"/>
  <c r="I307"/>
  <c r="I288"/>
  <c r="I269"/>
  <c r="I432"/>
  <c r="I440"/>
  <c r="I186"/>
  <c r="I166"/>
  <c r="I146"/>
  <c r="I126"/>
  <c r="I255"/>
  <c r="K255"/>
  <c r="K433"/>
  <c r="K434"/>
  <c r="K337"/>
  <c r="K329"/>
  <c r="K297"/>
  <c r="K289"/>
  <c r="K195"/>
  <c r="K187"/>
  <c r="K156"/>
  <c r="K148"/>
  <c r="K116"/>
  <c r="K108"/>
  <c r="K347"/>
  <c r="K339"/>
  <c r="K307"/>
  <c r="K299"/>
  <c r="K269"/>
  <c r="K261"/>
  <c r="K427" s="1"/>
  <c r="K186"/>
  <c r="K178"/>
  <c r="K146"/>
  <c r="K138"/>
  <c r="I433"/>
  <c r="I441"/>
  <c r="I439"/>
  <c r="I254"/>
  <c r="K254"/>
  <c r="K441"/>
  <c r="K432"/>
  <c r="K435" s="1"/>
  <c r="I103"/>
  <c r="K85"/>
  <c r="K91" s="1"/>
  <c r="K84" s="1"/>
  <c r="K71"/>
  <c r="K70"/>
  <c r="K69"/>
  <c r="K36"/>
  <c r="K37"/>
  <c r="K38"/>
  <c r="K39"/>
  <c r="K46"/>
  <c r="K56"/>
  <c r="I69"/>
  <c r="I70"/>
  <c r="I71"/>
  <c r="I40"/>
  <c r="I41"/>
  <c r="I42"/>
  <c r="I50"/>
  <c r="I51"/>
  <c r="I60"/>
  <c r="I61"/>
  <c r="K75"/>
  <c r="I89"/>
  <c r="I90"/>
  <c r="I79"/>
  <c r="I80"/>
  <c r="K89"/>
  <c r="M873" i="9"/>
  <c r="M872"/>
  <c r="M870"/>
  <c r="M868"/>
  <c r="M866"/>
  <c r="M864"/>
  <c r="M863"/>
  <c r="M859"/>
  <c r="M860"/>
  <c r="M861"/>
  <c r="M858"/>
  <c r="M849"/>
  <c r="M840"/>
  <c r="M831"/>
  <c r="M822"/>
  <c r="M813"/>
  <c r="M804"/>
  <c r="M795"/>
  <c r="M785"/>
  <c r="M776"/>
  <c r="M766"/>
  <c r="M757"/>
  <c r="M748"/>
  <c r="M739"/>
  <c r="M729"/>
  <c r="M719"/>
  <c r="M709"/>
  <c r="M699"/>
  <c r="M689"/>
  <c r="M679"/>
  <c r="M669"/>
  <c r="M659"/>
  <c r="M649"/>
  <c r="M639"/>
  <c r="M629"/>
  <c r="M619"/>
  <c r="M610"/>
  <c r="M600"/>
  <c r="M591"/>
  <c r="M581"/>
  <c r="M571"/>
  <c r="M557"/>
  <c r="M556"/>
  <c r="M552"/>
  <c r="M553"/>
  <c r="M554"/>
  <c r="M551"/>
  <c r="M542"/>
  <c r="M533"/>
  <c r="M524"/>
  <c r="M515"/>
  <c r="M506"/>
  <c r="M496"/>
  <c r="M487"/>
  <c r="M477"/>
  <c r="M468"/>
  <c r="M459"/>
  <c r="M450"/>
  <c r="M440"/>
  <c r="M430"/>
  <c r="M420"/>
  <c r="M410"/>
  <c r="M400"/>
  <c r="M391"/>
  <c r="M381"/>
  <c r="M371"/>
  <c r="M357"/>
  <c r="M356"/>
  <c r="M354"/>
  <c r="M352"/>
  <c r="M350"/>
  <c r="M348"/>
  <c r="M347"/>
  <c r="M344"/>
  <c r="M345"/>
  <c r="M343"/>
  <c r="M333"/>
  <c r="M324"/>
  <c r="M315"/>
  <c r="M306"/>
  <c r="M297"/>
  <c r="M288"/>
  <c r="M279"/>
  <c r="M269"/>
  <c r="M260"/>
  <c r="M250"/>
  <c r="M241"/>
  <c r="M232"/>
  <c r="M223"/>
  <c r="M213"/>
  <c r="M203"/>
  <c r="M193"/>
  <c r="M183"/>
  <c r="M173"/>
  <c r="M163"/>
  <c r="M153"/>
  <c r="M143"/>
  <c r="M133"/>
  <c r="M123"/>
  <c r="M113"/>
  <c r="M103"/>
  <c r="M93"/>
  <c r="M84"/>
  <c r="M75"/>
  <c r="M65"/>
  <c r="M55"/>
  <c r="M45"/>
  <c r="M35"/>
  <c r="I853"/>
  <c r="K853" s="1"/>
  <c r="I852"/>
  <c r="K852" s="1"/>
  <c r="I851"/>
  <c r="K851" s="1"/>
  <c r="I850"/>
  <c r="I856" s="1"/>
  <c r="I849"/>
  <c r="I844"/>
  <c r="K844" s="1"/>
  <c r="I843"/>
  <c r="K843" s="1"/>
  <c r="I842"/>
  <c r="K842" s="1"/>
  <c r="I841"/>
  <c r="I840"/>
  <c r="I835"/>
  <c r="K835" s="1"/>
  <c r="I834"/>
  <c r="K834" s="1"/>
  <c r="I833"/>
  <c r="K833" s="1"/>
  <c r="I832"/>
  <c r="I838" s="1"/>
  <c r="I831"/>
  <c r="I826"/>
  <c r="K826" s="1"/>
  <c r="I825"/>
  <c r="K825" s="1"/>
  <c r="I824"/>
  <c r="K824" s="1"/>
  <c r="I823"/>
  <c r="I822"/>
  <c r="I817"/>
  <c r="K817" s="1"/>
  <c r="I816"/>
  <c r="K816" s="1"/>
  <c r="I815"/>
  <c r="K815" s="1"/>
  <c r="I814"/>
  <c r="I820" s="1"/>
  <c r="I813"/>
  <c r="I808"/>
  <c r="K808" s="1"/>
  <c r="I807"/>
  <c r="K807" s="1"/>
  <c r="I806"/>
  <c r="K806" s="1"/>
  <c r="I805"/>
  <c r="I804"/>
  <c r="I799"/>
  <c r="K799" s="1"/>
  <c r="I798"/>
  <c r="K798" s="1"/>
  <c r="I797"/>
  <c r="K797" s="1"/>
  <c r="I796"/>
  <c r="I802" s="1"/>
  <c r="I795"/>
  <c r="K789"/>
  <c r="I789"/>
  <c r="K788"/>
  <c r="I788"/>
  <c r="K787"/>
  <c r="I787"/>
  <c r="I786"/>
  <c r="I785"/>
  <c r="I780"/>
  <c r="K780" s="1"/>
  <c r="I779"/>
  <c r="K779" s="1"/>
  <c r="I778"/>
  <c r="K778" s="1"/>
  <c r="I777"/>
  <c r="I776"/>
  <c r="I770"/>
  <c r="K770" s="1"/>
  <c r="I769"/>
  <c r="K769" s="1"/>
  <c r="I768"/>
  <c r="K768" s="1"/>
  <c r="I767"/>
  <c r="I766"/>
  <c r="I761"/>
  <c r="K761" s="1"/>
  <c r="I760"/>
  <c r="K760" s="1"/>
  <c r="I759"/>
  <c r="K759" s="1"/>
  <c r="I758"/>
  <c r="I757"/>
  <c r="I752"/>
  <c r="K752" s="1"/>
  <c r="I751"/>
  <c r="K751" s="1"/>
  <c r="I750"/>
  <c r="K750" s="1"/>
  <c r="I749"/>
  <c r="I748"/>
  <c r="I743"/>
  <c r="K743" s="1"/>
  <c r="I742"/>
  <c r="K742" s="1"/>
  <c r="I741"/>
  <c r="K741" s="1"/>
  <c r="I740"/>
  <c r="I739"/>
  <c r="I733"/>
  <c r="K733" s="1"/>
  <c r="I732"/>
  <c r="K732" s="1"/>
  <c r="I731"/>
  <c r="K731" s="1"/>
  <c r="I730"/>
  <c r="I729"/>
  <c r="I723"/>
  <c r="K723" s="1"/>
  <c r="I722"/>
  <c r="K722" s="1"/>
  <c r="I721"/>
  <c r="K721" s="1"/>
  <c r="I720"/>
  <c r="I719"/>
  <c r="I713"/>
  <c r="K713" s="1"/>
  <c r="I712"/>
  <c r="K712" s="1"/>
  <c r="I711"/>
  <c r="K711" s="1"/>
  <c r="I710"/>
  <c r="I716" s="1"/>
  <c r="I709"/>
  <c r="I703"/>
  <c r="K703" s="1"/>
  <c r="I702"/>
  <c r="K702" s="1"/>
  <c r="I701"/>
  <c r="K701" s="1"/>
  <c r="I700"/>
  <c r="I699"/>
  <c r="I693"/>
  <c r="K693" s="1"/>
  <c r="I692"/>
  <c r="K692" s="1"/>
  <c r="I691"/>
  <c r="K691" s="1"/>
  <c r="I690"/>
  <c r="I689"/>
  <c r="I683"/>
  <c r="K683" s="1"/>
  <c r="I682"/>
  <c r="K682" s="1"/>
  <c r="I681"/>
  <c r="K681" s="1"/>
  <c r="I680"/>
  <c r="I679"/>
  <c r="I673"/>
  <c r="K673" s="1"/>
  <c r="I672"/>
  <c r="K672" s="1"/>
  <c r="I671"/>
  <c r="K671" s="1"/>
  <c r="I670"/>
  <c r="I669"/>
  <c r="I663"/>
  <c r="K663" s="1"/>
  <c r="I662"/>
  <c r="K662" s="1"/>
  <c r="I661"/>
  <c r="K661" s="1"/>
  <c r="I660"/>
  <c r="I659"/>
  <c r="I653"/>
  <c r="K653" s="1"/>
  <c r="I652"/>
  <c r="K652" s="1"/>
  <c r="I651"/>
  <c r="K651" s="1"/>
  <c r="I650"/>
  <c r="I649"/>
  <c r="I643"/>
  <c r="K643" s="1"/>
  <c r="I642"/>
  <c r="K642" s="1"/>
  <c r="I641"/>
  <c r="K641" s="1"/>
  <c r="I640"/>
  <c r="I639"/>
  <c r="I633"/>
  <c r="K633" s="1"/>
  <c r="I632"/>
  <c r="K632" s="1"/>
  <c r="I631"/>
  <c r="K631" s="1"/>
  <c r="I630"/>
  <c r="I629"/>
  <c r="I623"/>
  <c r="K623" s="1"/>
  <c r="I622"/>
  <c r="I621"/>
  <c r="K621" s="1"/>
  <c r="I620"/>
  <c r="I619"/>
  <c r="I614"/>
  <c r="K614" s="1"/>
  <c r="I613"/>
  <c r="K613" s="1"/>
  <c r="I612"/>
  <c r="K612" s="1"/>
  <c r="I611"/>
  <c r="I610"/>
  <c r="I604"/>
  <c r="K604" s="1"/>
  <c r="I603"/>
  <c r="K603" s="1"/>
  <c r="I602"/>
  <c r="K602" s="1"/>
  <c r="I601"/>
  <c r="I600"/>
  <c r="I595"/>
  <c r="K595" s="1"/>
  <c r="I594"/>
  <c r="K594" s="1"/>
  <c r="I593"/>
  <c r="K593" s="1"/>
  <c r="I592"/>
  <c r="I591"/>
  <c r="I585"/>
  <c r="K585" s="1"/>
  <c r="I584"/>
  <c r="K584" s="1"/>
  <c r="I583"/>
  <c r="K583" s="1"/>
  <c r="I582"/>
  <c r="I581"/>
  <c r="I575"/>
  <c r="K575" s="1"/>
  <c r="I574"/>
  <c r="K574" s="1"/>
  <c r="I573"/>
  <c r="K573" s="1"/>
  <c r="I572"/>
  <c r="I578" s="1"/>
  <c r="I571"/>
  <c r="I546"/>
  <c r="K546" s="1"/>
  <c r="I545"/>
  <c r="K545" s="1"/>
  <c r="I544"/>
  <c r="K544" s="1"/>
  <c r="I543"/>
  <c r="I542"/>
  <c r="I537"/>
  <c r="K537" s="1"/>
  <c r="I536"/>
  <c r="K536" s="1"/>
  <c r="I535"/>
  <c r="K535" s="1"/>
  <c r="I534"/>
  <c r="I533"/>
  <c r="I528"/>
  <c r="K528" s="1"/>
  <c r="I527"/>
  <c r="K527" s="1"/>
  <c r="I526"/>
  <c r="K526" s="1"/>
  <c r="I525"/>
  <c r="I524"/>
  <c r="I519"/>
  <c r="K519" s="1"/>
  <c r="I518"/>
  <c r="K518" s="1"/>
  <c r="I517"/>
  <c r="K517" s="1"/>
  <c r="I516"/>
  <c r="I515"/>
  <c r="I510"/>
  <c r="K510" s="1"/>
  <c r="I509"/>
  <c r="K509" s="1"/>
  <c r="I508"/>
  <c r="K508" s="1"/>
  <c r="I507"/>
  <c r="I506"/>
  <c r="I500"/>
  <c r="K500" s="1"/>
  <c r="I499"/>
  <c r="K499" s="1"/>
  <c r="I498"/>
  <c r="K498" s="1"/>
  <c r="I497"/>
  <c r="I503" s="1"/>
  <c r="I496"/>
  <c r="I491"/>
  <c r="K491" s="1"/>
  <c r="I490"/>
  <c r="K490" s="1"/>
  <c r="I489"/>
  <c r="K489" s="1"/>
  <c r="I488"/>
  <c r="I487"/>
  <c r="I481"/>
  <c r="K481" s="1"/>
  <c r="I480"/>
  <c r="K480" s="1"/>
  <c r="I479"/>
  <c r="K479" s="1"/>
  <c r="I478"/>
  <c r="I477"/>
  <c r="I472"/>
  <c r="K472" s="1"/>
  <c r="I471"/>
  <c r="K471" s="1"/>
  <c r="I470"/>
  <c r="K470" s="1"/>
  <c r="I469"/>
  <c r="I468"/>
  <c r="I463"/>
  <c r="K463" s="1"/>
  <c r="I462"/>
  <c r="K462" s="1"/>
  <c r="I461"/>
  <c r="K461" s="1"/>
  <c r="I460"/>
  <c r="I459"/>
  <c r="I454"/>
  <c r="K454" s="1"/>
  <c r="I453"/>
  <c r="K453" s="1"/>
  <c r="I452"/>
  <c r="K452" s="1"/>
  <c r="I451"/>
  <c r="I450"/>
  <c r="I444"/>
  <c r="K444" s="1"/>
  <c r="I443"/>
  <c r="K443" s="1"/>
  <c r="I442"/>
  <c r="K442" s="1"/>
  <c r="I441"/>
  <c r="I440"/>
  <c r="I434"/>
  <c r="K434" s="1"/>
  <c r="I433"/>
  <c r="K433" s="1"/>
  <c r="I432"/>
  <c r="K432" s="1"/>
  <c r="I431"/>
  <c r="I430"/>
  <c r="I424"/>
  <c r="K424" s="1"/>
  <c r="I423"/>
  <c r="K423" s="1"/>
  <c r="I422"/>
  <c r="K422" s="1"/>
  <c r="I421"/>
  <c r="I420"/>
  <c r="I414"/>
  <c r="K414" s="1"/>
  <c r="I413"/>
  <c r="K413" s="1"/>
  <c r="I412"/>
  <c r="K412" s="1"/>
  <c r="I411"/>
  <c r="I410"/>
  <c r="I404"/>
  <c r="K404" s="1"/>
  <c r="I403"/>
  <c r="K403" s="1"/>
  <c r="I402"/>
  <c r="K402" s="1"/>
  <c r="I401"/>
  <c r="I400"/>
  <c r="I395"/>
  <c r="K395" s="1"/>
  <c r="I394"/>
  <c r="K394" s="1"/>
  <c r="I393"/>
  <c r="K393" s="1"/>
  <c r="I392"/>
  <c r="I391"/>
  <c r="I385"/>
  <c r="K385" s="1"/>
  <c r="I384"/>
  <c r="K384" s="1"/>
  <c r="I383"/>
  <c r="K383" s="1"/>
  <c r="I382"/>
  <c r="I381"/>
  <c r="I375"/>
  <c r="K375" s="1"/>
  <c r="I374"/>
  <c r="K374" s="1"/>
  <c r="I373"/>
  <c r="K373" s="1"/>
  <c r="I372"/>
  <c r="I371"/>
  <c r="I337"/>
  <c r="K337" s="1"/>
  <c r="I336"/>
  <c r="K336" s="1"/>
  <c r="I335"/>
  <c r="K335" s="1"/>
  <c r="I334"/>
  <c r="I340" s="1"/>
  <c r="I333"/>
  <c r="I328"/>
  <c r="K328" s="1"/>
  <c r="I327"/>
  <c r="K327" s="1"/>
  <c r="I326"/>
  <c r="K326" s="1"/>
  <c r="I325"/>
  <c r="I324"/>
  <c r="I319"/>
  <c r="K319" s="1"/>
  <c r="I318"/>
  <c r="K318" s="1"/>
  <c r="I317"/>
  <c r="K317" s="1"/>
  <c r="I316"/>
  <c r="I322" s="1"/>
  <c r="I315"/>
  <c r="I310"/>
  <c r="K310" s="1"/>
  <c r="I309"/>
  <c r="K309" s="1"/>
  <c r="I308"/>
  <c r="K308" s="1"/>
  <c r="I307"/>
  <c r="I306"/>
  <c r="I301"/>
  <c r="K301" s="1"/>
  <c r="I300"/>
  <c r="K300" s="1"/>
  <c r="I299"/>
  <c r="K299" s="1"/>
  <c r="I298"/>
  <c r="I304" s="1"/>
  <c r="I297"/>
  <c r="I292"/>
  <c r="K292" s="1"/>
  <c r="I291"/>
  <c r="K291" s="1"/>
  <c r="I290"/>
  <c r="K290" s="1"/>
  <c r="I289"/>
  <c r="I294" s="1"/>
  <c r="I288"/>
  <c r="I283"/>
  <c r="K283" s="1"/>
  <c r="I282"/>
  <c r="K282" s="1"/>
  <c r="I281"/>
  <c r="K281" s="1"/>
  <c r="I280"/>
  <c r="I286" s="1"/>
  <c r="I279"/>
  <c r="I273"/>
  <c r="K273" s="1"/>
  <c r="I272"/>
  <c r="K272" s="1"/>
  <c r="I271"/>
  <c r="K271" s="1"/>
  <c r="I270"/>
  <c r="I269"/>
  <c r="I264"/>
  <c r="K264" s="1"/>
  <c r="I263"/>
  <c r="K263" s="1"/>
  <c r="I262"/>
  <c r="K262" s="1"/>
  <c r="I261"/>
  <c r="I260"/>
  <c r="I254"/>
  <c r="K254" s="1"/>
  <c r="I253"/>
  <c r="K253" s="1"/>
  <c r="I252"/>
  <c r="K252" s="1"/>
  <c r="I251"/>
  <c r="I250"/>
  <c r="I245"/>
  <c r="K245" s="1"/>
  <c r="I244"/>
  <c r="K244" s="1"/>
  <c r="I243"/>
  <c r="K243" s="1"/>
  <c r="I242"/>
  <c r="I241"/>
  <c r="I236"/>
  <c r="I235"/>
  <c r="I234"/>
  <c r="K234" s="1"/>
  <c r="I233"/>
  <c r="I232"/>
  <c r="I227"/>
  <c r="K227" s="1"/>
  <c r="I226"/>
  <c r="K226" s="1"/>
  <c r="I225"/>
  <c r="K225" s="1"/>
  <c r="I224"/>
  <c r="I223"/>
  <c r="I217"/>
  <c r="K217" s="1"/>
  <c r="I216"/>
  <c r="K216" s="1"/>
  <c r="I215"/>
  <c r="K215" s="1"/>
  <c r="I214"/>
  <c r="I220" s="1"/>
  <c r="I213"/>
  <c r="I207"/>
  <c r="K207" s="1"/>
  <c r="I206"/>
  <c r="K206" s="1"/>
  <c r="I205"/>
  <c r="K205" s="1"/>
  <c r="I204"/>
  <c r="I203"/>
  <c r="I197"/>
  <c r="K197" s="1"/>
  <c r="I196"/>
  <c r="K196" s="1"/>
  <c r="I195"/>
  <c r="K195" s="1"/>
  <c r="I194"/>
  <c r="I200" s="1"/>
  <c r="I193"/>
  <c r="I187"/>
  <c r="K187" s="1"/>
  <c r="I186"/>
  <c r="K186" s="1"/>
  <c r="I185"/>
  <c r="K185" s="1"/>
  <c r="I184"/>
  <c r="I183"/>
  <c r="I177"/>
  <c r="K177" s="1"/>
  <c r="I176"/>
  <c r="K176" s="1"/>
  <c r="I175"/>
  <c r="K175" s="1"/>
  <c r="I174"/>
  <c r="I173"/>
  <c r="I167"/>
  <c r="K167" s="1"/>
  <c r="I166"/>
  <c r="K166" s="1"/>
  <c r="I165"/>
  <c r="K165" s="1"/>
  <c r="I164"/>
  <c r="I163"/>
  <c r="I157"/>
  <c r="K157" s="1"/>
  <c r="I156"/>
  <c r="K156" s="1"/>
  <c r="I155"/>
  <c r="K155" s="1"/>
  <c r="I154"/>
  <c r="I160" s="1"/>
  <c r="I153"/>
  <c r="I147"/>
  <c r="K147" s="1"/>
  <c r="I146"/>
  <c r="K146" s="1"/>
  <c r="I145"/>
  <c r="K145" s="1"/>
  <c r="I144"/>
  <c r="I143"/>
  <c r="I137"/>
  <c r="K137" s="1"/>
  <c r="I136"/>
  <c r="K136" s="1"/>
  <c r="I135"/>
  <c r="K135" s="1"/>
  <c r="I134"/>
  <c r="I133"/>
  <c r="I127"/>
  <c r="K127" s="1"/>
  <c r="I126"/>
  <c r="K126" s="1"/>
  <c r="I125"/>
  <c r="K125" s="1"/>
  <c r="I124"/>
  <c r="I123"/>
  <c r="I117"/>
  <c r="K117" s="1"/>
  <c r="I116"/>
  <c r="K116" s="1"/>
  <c r="I115"/>
  <c r="K115" s="1"/>
  <c r="I114"/>
  <c r="I120" s="1"/>
  <c r="I113"/>
  <c r="I107"/>
  <c r="K107" s="1"/>
  <c r="I106"/>
  <c r="K106" s="1"/>
  <c r="I105"/>
  <c r="K105" s="1"/>
  <c r="I104"/>
  <c r="I103"/>
  <c r="I97"/>
  <c r="K97" s="1"/>
  <c r="I96"/>
  <c r="K96" s="1"/>
  <c r="I95"/>
  <c r="K95" s="1"/>
  <c r="I94"/>
  <c r="I100" s="1"/>
  <c r="I93"/>
  <c r="I88"/>
  <c r="K88" s="1"/>
  <c r="I87"/>
  <c r="K87" s="1"/>
  <c r="I86"/>
  <c r="K86" s="1"/>
  <c r="I85"/>
  <c r="I84"/>
  <c r="I79"/>
  <c r="K79" s="1"/>
  <c r="I78"/>
  <c r="K78" s="1"/>
  <c r="I77"/>
  <c r="K77" s="1"/>
  <c r="I76"/>
  <c r="I82" s="1"/>
  <c r="I75"/>
  <c r="I69"/>
  <c r="K69" s="1"/>
  <c r="I68"/>
  <c r="K68" s="1"/>
  <c r="I67"/>
  <c r="K67" s="1"/>
  <c r="I66"/>
  <c r="I65"/>
  <c r="I59"/>
  <c r="K59" s="1"/>
  <c r="I58"/>
  <c r="K58" s="1"/>
  <c r="I57"/>
  <c r="K57" s="1"/>
  <c r="I56"/>
  <c r="I62" s="1"/>
  <c r="I55"/>
  <c r="I49"/>
  <c r="K49" s="1"/>
  <c r="I48"/>
  <c r="K48" s="1"/>
  <c r="I47"/>
  <c r="K47" s="1"/>
  <c r="I46"/>
  <c r="I45"/>
  <c r="K894"/>
  <c r="I873"/>
  <c r="K873" s="1"/>
  <c r="I872"/>
  <c r="K872" s="1"/>
  <c r="I870"/>
  <c r="K870" s="1"/>
  <c r="I868"/>
  <c r="K868" s="1"/>
  <c r="I866"/>
  <c r="K866" s="1"/>
  <c r="I864"/>
  <c r="K864" s="1"/>
  <c r="I863"/>
  <c r="K863" s="1"/>
  <c r="I861"/>
  <c r="K861" s="1"/>
  <c r="I860"/>
  <c r="K860" s="1"/>
  <c r="I859"/>
  <c r="K859" s="1"/>
  <c r="I858"/>
  <c r="I557"/>
  <c r="K557" s="1"/>
  <c r="I556"/>
  <c r="K556" s="1"/>
  <c r="I554"/>
  <c r="K554" s="1"/>
  <c r="I553"/>
  <c r="K553" s="1"/>
  <c r="I552"/>
  <c r="K552" s="1"/>
  <c r="I551"/>
  <c r="K551" s="1"/>
  <c r="I357"/>
  <c r="K357" s="1"/>
  <c r="K356"/>
  <c r="I356"/>
  <c r="I354"/>
  <c r="K354" s="1"/>
  <c r="I352"/>
  <c r="K352" s="1"/>
  <c r="I350"/>
  <c r="K350" s="1"/>
  <c r="I348"/>
  <c r="K348" s="1"/>
  <c r="I347"/>
  <c r="K347" s="1"/>
  <c r="I345"/>
  <c r="K345" s="1"/>
  <c r="I344"/>
  <c r="K344" s="1"/>
  <c r="I343"/>
  <c r="K343" s="1"/>
  <c r="I39"/>
  <c r="K39" s="1"/>
  <c r="I38"/>
  <c r="K38" s="1"/>
  <c r="I37"/>
  <c r="K37" s="1"/>
  <c r="K361" s="1"/>
  <c r="I36"/>
  <c r="I360" s="1"/>
  <c r="I35"/>
  <c r="I359" s="1"/>
  <c r="I442" i="10" l="1"/>
  <c r="I257"/>
  <c r="K249"/>
  <c r="K443"/>
  <c r="K442"/>
  <c r="K257"/>
  <c r="K445" s="1"/>
  <c r="K447" s="1"/>
  <c r="K448" s="1"/>
  <c r="K449" s="1"/>
  <c r="I443"/>
  <c r="I435"/>
  <c r="K444"/>
  <c r="I792" i="9"/>
  <c r="I790"/>
  <c r="I793" s="1"/>
  <c r="I791"/>
  <c r="I783"/>
  <c r="I781"/>
  <c r="I782"/>
  <c r="I773"/>
  <c r="I771"/>
  <c r="I772"/>
  <c r="I764"/>
  <c r="I755"/>
  <c r="I753"/>
  <c r="I754"/>
  <c r="I746"/>
  <c r="I736"/>
  <c r="I734"/>
  <c r="I735"/>
  <c r="I704"/>
  <c r="I705"/>
  <c r="I696"/>
  <c r="I676"/>
  <c r="I674"/>
  <c r="I675"/>
  <c r="I656"/>
  <c r="I645"/>
  <c r="I644"/>
  <c r="I636"/>
  <c r="K622"/>
  <c r="I624"/>
  <c r="I625"/>
  <c r="I617"/>
  <c r="I605"/>
  <c r="I606"/>
  <c r="I598"/>
  <c r="I596"/>
  <c r="I597"/>
  <c r="K236"/>
  <c r="K363" s="1"/>
  <c r="I388"/>
  <c r="I386"/>
  <c r="I387"/>
  <c r="I522"/>
  <c r="I520"/>
  <c r="I521"/>
  <c r="I540"/>
  <c r="I538"/>
  <c r="I539"/>
  <c r="I52"/>
  <c r="I72"/>
  <c r="I91"/>
  <c r="I110"/>
  <c r="I130"/>
  <c r="I811"/>
  <c r="I829"/>
  <c r="I847"/>
  <c r="I51"/>
  <c r="I61"/>
  <c r="I81"/>
  <c r="I99"/>
  <c r="I303"/>
  <c r="I339"/>
  <c r="I361"/>
  <c r="I366" s="1"/>
  <c r="K235"/>
  <c r="I531"/>
  <c r="I529"/>
  <c r="I530"/>
  <c r="I549"/>
  <c r="I547"/>
  <c r="I548"/>
  <c r="I42"/>
  <c r="K858"/>
  <c r="I895"/>
  <c r="I896" s="1"/>
  <c r="I897" s="1"/>
  <c r="I276"/>
  <c r="I295"/>
  <c r="K298"/>
  <c r="K304" s="1"/>
  <c r="I313"/>
  <c r="I331"/>
  <c r="I378"/>
  <c r="I513"/>
  <c r="I588"/>
  <c r="I607"/>
  <c r="I626"/>
  <c r="I646"/>
  <c r="I666"/>
  <c r="I686"/>
  <c r="I706"/>
  <c r="I726"/>
  <c r="K786"/>
  <c r="K792" s="1"/>
  <c r="I50"/>
  <c r="I60"/>
  <c r="I80"/>
  <c r="I98"/>
  <c r="I293"/>
  <c r="I302"/>
  <c r="I311"/>
  <c r="I312"/>
  <c r="I320"/>
  <c r="I321"/>
  <c r="I338"/>
  <c r="I362"/>
  <c r="I363"/>
  <c r="I494"/>
  <c r="I484"/>
  <c r="I475"/>
  <c r="I466"/>
  <c r="I457"/>
  <c r="I447"/>
  <c r="I445"/>
  <c r="I446"/>
  <c r="I437"/>
  <c r="I427"/>
  <c r="I417"/>
  <c r="I407"/>
  <c r="I405"/>
  <c r="I406"/>
  <c r="I398"/>
  <c r="I396"/>
  <c r="I397"/>
  <c r="K90" i="10"/>
  <c r="K92" s="1"/>
  <c r="I63"/>
  <c r="I53"/>
  <c r="I92"/>
  <c r="I43"/>
  <c r="I82"/>
  <c r="K81"/>
  <c r="K80"/>
  <c r="K79"/>
  <c r="K62"/>
  <c r="K61"/>
  <c r="K60"/>
  <c r="K72"/>
  <c r="K64"/>
  <c r="K52"/>
  <c r="K51"/>
  <c r="K50"/>
  <c r="K42"/>
  <c r="K41"/>
  <c r="K40"/>
  <c r="I72"/>
  <c r="I267" i="9"/>
  <c r="I257"/>
  <c r="I248"/>
  <c r="I239"/>
  <c r="I230"/>
  <c r="I210"/>
  <c r="I190"/>
  <c r="I180"/>
  <c r="I170"/>
  <c r="I150"/>
  <c r="I140"/>
  <c r="I90"/>
  <c r="I89"/>
  <c r="I71"/>
  <c r="I70"/>
  <c r="K850"/>
  <c r="I857"/>
  <c r="K841"/>
  <c r="I845"/>
  <c r="I846"/>
  <c r="K832"/>
  <c r="I839"/>
  <c r="K823"/>
  <c r="K814"/>
  <c r="I821"/>
  <c r="K805"/>
  <c r="K796"/>
  <c r="I800"/>
  <c r="I801"/>
  <c r="K785"/>
  <c r="K791"/>
  <c r="K777"/>
  <c r="I784"/>
  <c r="K767"/>
  <c r="K758"/>
  <c r="I762"/>
  <c r="I765" s="1"/>
  <c r="I763"/>
  <c r="K749"/>
  <c r="K740"/>
  <c r="I744"/>
  <c r="I745"/>
  <c r="K730"/>
  <c r="I737"/>
  <c r="K720"/>
  <c r="I724"/>
  <c r="I725"/>
  <c r="K710"/>
  <c r="I714"/>
  <c r="I717" s="1"/>
  <c r="I715"/>
  <c r="K700"/>
  <c r="K690"/>
  <c r="I694"/>
  <c r="I695"/>
  <c r="K680"/>
  <c r="I684"/>
  <c r="I685"/>
  <c r="K670"/>
  <c r="I677"/>
  <c r="K660"/>
  <c r="I664"/>
  <c r="I665"/>
  <c r="K650"/>
  <c r="I654"/>
  <c r="I655"/>
  <c r="K640"/>
  <c r="K630"/>
  <c r="I634"/>
  <c r="I635"/>
  <c r="K620"/>
  <c r="K611"/>
  <c r="I615"/>
  <c r="I616"/>
  <c r="K601"/>
  <c r="K592"/>
  <c r="I599"/>
  <c r="K582"/>
  <c r="K572"/>
  <c r="I576"/>
  <c r="I577"/>
  <c r="K543"/>
  <c r="I550"/>
  <c r="K534"/>
  <c r="I541"/>
  <c r="K525"/>
  <c r="I532"/>
  <c r="K516"/>
  <c r="I523"/>
  <c r="K507"/>
  <c r="I511"/>
  <c r="I512"/>
  <c r="K497"/>
  <c r="I501"/>
  <c r="I504" s="1"/>
  <c r="I502"/>
  <c r="K488"/>
  <c r="I492"/>
  <c r="I493"/>
  <c r="K478"/>
  <c r="I482"/>
  <c r="I483"/>
  <c r="K469"/>
  <c r="I473"/>
  <c r="I474"/>
  <c r="K460"/>
  <c r="I464"/>
  <c r="I465"/>
  <c r="K451"/>
  <c r="I455"/>
  <c r="I456"/>
  <c r="K441"/>
  <c r="I448"/>
  <c r="K431"/>
  <c r="I435"/>
  <c r="I436"/>
  <c r="K421"/>
  <c r="I425"/>
  <c r="I426"/>
  <c r="K411"/>
  <c r="I415"/>
  <c r="I416"/>
  <c r="K401"/>
  <c r="I408"/>
  <c r="K392"/>
  <c r="I399"/>
  <c r="K382"/>
  <c r="K372"/>
  <c r="I376"/>
  <c r="I377"/>
  <c r="K334"/>
  <c r="I341"/>
  <c r="K325"/>
  <c r="I329"/>
  <c r="I330"/>
  <c r="K316"/>
  <c r="I323"/>
  <c r="K307"/>
  <c r="I314"/>
  <c r="K297"/>
  <c r="K302"/>
  <c r="K303"/>
  <c r="I305"/>
  <c r="K289"/>
  <c r="I296"/>
  <c r="K280"/>
  <c r="I284"/>
  <c r="I287" s="1"/>
  <c r="I285"/>
  <c r="K270"/>
  <c r="I274"/>
  <c r="I275"/>
  <c r="K261"/>
  <c r="I265"/>
  <c r="I266"/>
  <c r="K251"/>
  <c r="I255"/>
  <c r="I256"/>
  <c r="K242"/>
  <c r="I246"/>
  <c r="I249" s="1"/>
  <c r="I247"/>
  <c r="K233"/>
  <c r="I237"/>
  <c r="I238"/>
  <c r="K224"/>
  <c r="I228"/>
  <c r="I231" s="1"/>
  <c r="I229"/>
  <c r="K214"/>
  <c r="I218"/>
  <c r="I219"/>
  <c r="K204"/>
  <c r="I208"/>
  <c r="I209"/>
  <c r="K194"/>
  <c r="I198"/>
  <c r="I199"/>
  <c r="K184"/>
  <c r="I188"/>
  <c r="I191" s="1"/>
  <c r="I189"/>
  <c r="K174"/>
  <c r="I178"/>
  <c r="I179"/>
  <c r="K164"/>
  <c r="I168"/>
  <c r="I171" s="1"/>
  <c r="I169"/>
  <c r="K154"/>
  <c r="I158"/>
  <c r="I159"/>
  <c r="K144"/>
  <c r="I148"/>
  <c r="I149"/>
  <c r="K134"/>
  <c r="I138"/>
  <c r="I139"/>
  <c r="K124"/>
  <c r="I128"/>
  <c r="I131" s="1"/>
  <c r="I129"/>
  <c r="K114"/>
  <c r="I118"/>
  <c r="I119"/>
  <c r="K104"/>
  <c r="I108"/>
  <c r="I109"/>
  <c r="K94"/>
  <c r="I101"/>
  <c r="K85"/>
  <c r="I92"/>
  <c r="K76"/>
  <c r="I83"/>
  <c r="K66"/>
  <c r="I73"/>
  <c r="K56"/>
  <c r="I63"/>
  <c r="K46"/>
  <c r="I41"/>
  <c r="K36"/>
  <c r="K41" s="1"/>
  <c r="I40"/>
  <c r="K40"/>
  <c r="I25" i="10" l="1"/>
  <c r="I29" i="11"/>
  <c r="I445" i="10"/>
  <c r="I447" s="1"/>
  <c r="I448" s="1"/>
  <c r="I449" s="1"/>
  <c r="G25" s="1"/>
  <c r="I803" i="9"/>
  <c r="K790"/>
  <c r="I697"/>
  <c r="I657"/>
  <c r="I637"/>
  <c r="I618"/>
  <c r="I579"/>
  <c r="K312"/>
  <c r="K311"/>
  <c r="K321"/>
  <c r="K320"/>
  <c r="I364"/>
  <c r="I367" s="1"/>
  <c r="I365"/>
  <c r="I121"/>
  <c r="I161"/>
  <c r="I221"/>
  <c r="K305"/>
  <c r="I332"/>
  <c r="I514"/>
  <c r="I589"/>
  <c r="I608"/>
  <c r="I627"/>
  <c r="I647"/>
  <c r="I667"/>
  <c r="I687"/>
  <c r="I707"/>
  <c r="I727"/>
  <c r="I756"/>
  <c r="I774"/>
  <c r="K793"/>
  <c r="I812"/>
  <c r="I830"/>
  <c r="I848"/>
  <c r="K42"/>
  <c r="K35" s="1"/>
  <c r="K360"/>
  <c r="K366" s="1"/>
  <c r="K362"/>
  <c r="I495"/>
  <c r="I485"/>
  <c r="I476"/>
  <c r="I467"/>
  <c r="I458"/>
  <c r="I438"/>
  <c r="I428"/>
  <c r="I418"/>
  <c r="I389"/>
  <c r="I379"/>
  <c r="K74" i="10"/>
  <c r="K82"/>
  <c r="K43"/>
  <c r="K35"/>
  <c r="K45"/>
  <c r="K53"/>
  <c r="K55"/>
  <c r="K63"/>
  <c r="I104"/>
  <c r="I277" i="9"/>
  <c r="I268"/>
  <c r="I258"/>
  <c r="I240"/>
  <c r="I211"/>
  <c r="I201"/>
  <c r="I181"/>
  <c r="I151"/>
  <c r="I141"/>
  <c r="I111"/>
  <c r="I53"/>
  <c r="I43"/>
  <c r="K856"/>
  <c r="K855"/>
  <c r="K854"/>
  <c r="K847"/>
  <c r="K846"/>
  <c r="K845"/>
  <c r="K838"/>
  <c r="K837"/>
  <c r="K836"/>
  <c r="K829"/>
  <c r="K828"/>
  <c r="K827"/>
  <c r="K820"/>
  <c r="K819"/>
  <c r="K818"/>
  <c r="K811"/>
  <c r="K810"/>
  <c r="K809"/>
  <c r="K802"/>
  <c r="K801"/>
  <c r="K800"/>
  <c r="K783"/>
  <c r="K782"/>
  <c r="K781"/>
  <c r="K773"/>
  <c r="K772"/>
  <c r="K771"/>
  <c r="K764"/>
  <c r="K763"/>
  <c r="K762"/>
  <c r="K895"/>
  <c r="K896" s="1"/>
  <c r="K897" s="1"/>
  <c r="K755"/>
  <c r="K754"/>
  <c r="K753"/>
  <c r="K746"/>
  <c r="K745"/>
  <c r="K744"/>
  <c r="I747"/>
  <c r="K736"/>
  <c r="K735"/>
  <c r="K734"/>
  <c r="K726"/>
  <c r="K725"/>
  <c r="K724"/>
  <c r="K716"/>
  <c r="K715"/>
  <c r="K714"/>
  <c r="K706"/>
  <c r="K705"/>
  <c r="K704"/>
  <c r="K696"/>
  <c r="K695"/>
  <c r="K694"/>
  <c r="K686"/>
  <c r="K685"/>
  <c r="K684"/>
  <c r="K676"/>
  <c r="K675"/>
  <c r="K674"/>
  <c r="K666"/>
  <c r="K665"/>
  <c r="K664"/>
  <c r="K656"/>
  <c r="K655"/>
  <c r="K654"/>
  <c r="K646"/>
  <c r="K645"/>
  <c r="K644"/>
  <c r="K636"/>
  <c r="K635"/>
  <c r="K634"/>
  <c r="K626"/>
  <c r="K625"/>
  <c r="K624"/>
  <c r="K617"/>
  <c r="K616"/>
  <c r="K615"/>
  <c r="K607"/>
  <c r="K606"/>
  <c r="K605"/>
  <c r="K598"/>
  <c r="K597"/>
  <c r="K596"/>
  <c r="K588"/>
  <c r="K587"/>
  <c r="K586"/>
  <c r="K578"/>
  <c r="K577"/>
  <c r="K576"/>
  <c r="K549"/>
  <c r="K548"/>
  <c r="K547"/>
  <c r="K540"/>
  <c r="K539"/>
  <c r="K538"/>
  <c r="K531"/>
  <c r="K530"/>
  <c r="K529"/>
  <c r="K522"/>
  <c r="K521"/>
  <c r="K520"/>
  <c r="K513"/>
  <c r="K512"/>
  <c r="K511"/>
  <c r="K503"/>
  <c r="K502"/>
  <c r="K501"/>
  <c r="K494"/>
  <c r="K493"/>
  <c r="K492"/>
  <c r="K484"/>
  <c r="K483"/>
  <c r="K482"/>
  <c r="K475"/>
  <c r="K474"/>
  <c r="K473"/>
  <c r="K466"/>
  <c r="K465"/>
  <c r="K464"/>
  <c r="K457"/>
  <c r="K456"/>
  <c r="K455"/>
  <c r="K447"/>
  <c r="K446"/>
  <c r="K445"/>
  <c r="K437"/>
  <c r="K436"/>
  <c r="K435"/>
  <c r="K427"/>
  <c r="K426"/>
  <c r="K425"/>
  <c r="K417"/>
  <c r="K416"/>
  <c r="K415"/>
  <c r="K407"/>
  <c r="K406"/>
  <c r="K405"/>
  <c r="K398"/>
  <c r="K397"/>
  <c r="K396"/>
  <c r="K388"/>
  <c r="K387"/>
  <c r="K386"/>
  <c r="K378"/>
  <c r="K377"/>
  <c r="K376"/>
  <c r="K340"/>
  <c r="K339"/>
  <c r="K338"/>
  <c r="K331"/>
  <c r="K330"/>
  <c r="K329"/>
  <c r="K322"/>
  <c r="K313"/>
  <c r="K295"/>
  <c r="K294"/>
  <c r="K293"/>
  <c r="K286"/>
  <c r="K285"/>
  <c r="K284"/>
  <c r="K276"/>
  <c r="K275"/>
  <c r="K274"/>
  <c r="K267"/>
  <c r="K266"/>
  <c r="K265"/>
  <c r="K257"/>
  <c r="K256"/>
  <c r="K255"/>
  <c r="K248"/>
  <c r="K247"/>
  <c r="K246"/>
  <c r="K239"/>
  <c r="K238"/>
  <c r="K237"/>
  <c r="K230"/>
  <c r="K229"/>
  <c r="K228"/>
  <c r="K220"/>
  <c r="K219"/>
  <c r="K218"/>
  <c r="K210"/>
  <c r="K209"/>
  <c r="K208"/>
  <c r="K200"/>
  <c r="K199"/>
  <c r="K198"/>
  <c r="K190"/>
  <c r="K189"/>
  <c r="K188"/>
  <c r="K180"/>
  <c r="K179"/>
  <c r="K178"/>
  <c r="K170"/>
  <c r="K169"/>
  <c r="K168"/>
  <c r="K160"/>
  <c r="K159"/>
  <c r="K158"/>
  <c r="K150"/>
  <c r="K149"/>
  <c r="K148"/>
  <c r="K140"/>
  <c r="K139"/>
  <c r="K138"/>
  <c r="K130"/>
  <c r="K129"/>
  <c r="K128"/>
  <c r="K120"/>
  <c r="K119"/>
  <c r="K118"/>
  <c r="K110"/>
  <c r="K109"/>
  <c r="K108"/>
  <c r="K100"/>
  <c r="K99"/>
  <c r="K98"/>
  <c r="K91"/>
  <c r="K90"/>
  <c r="K89"/>
  <c r="K82"/>
  <c r="K81"/>
  <c r="K80"/>
  <c r="K72"/>
  <c r="K71"/>
  <c r="K70"/>
  <c r="K62"/>
  <c r="K61"/>
  <c r="K60"/>
  <c r="K52"/>
  <c r="K51"/>
  <c r="K365" s="1"/>
  <c r="K50"/>
  <c r="K364" s="1"/>
  <c r="K367" s="1"/>
  <c r="I566" l="1"/>
  <c r="I567" s="1"/>
  <c r="K43"/>
  <c r="K857"/>
  <c r="K849"/>
  <c r="K848"/>
  <c r="K840"/>
  <c r="K839"/>
  <c r="K831"/>
  <c r="K830"/>
  <c r="K822"/>
  <c r="K821"/>
  <c r="K813"/>
  <c r="K812"/>
  <c r="K804"/>
  <c r="K803"/>
  <c r="K795"/>
  <c r="K784"/>
  <c r="K776"/>
  <c r="K774"/>
  <c r="K766"/>
  <c r="K765"/>
  <c r="K757"/>
  <c r="K756"/>
  <c r="K748"/>
  <c r="K747"/>
  <c r="K739"/>
  <c r="K737"/>
  <c r="K729"/>
  <c r="K727"/>
  <c r="K719"/>
  <c r="K717"/>
  <c r="K709"/>
  <c r="K707"/>
  <c r="K699"/>
  <c r="K697"/>
  <c r="K689"/>
  <c r="K687"/>
  <c r="K679"/>
  <c r="K677"/>
  <c r="K669"/>
  <c r="K667"/>
  <c r="K659"/>
  <c r="K657"/>
  <c r="K649"/>
  <c r="K647"/>
  <c r="K639"/>
  <c r="K637"/>
  <c r="K629"/>
  <c r="K627"/>
  <c r="K619"/>
  <c r="K618"/>
  <c r="K610"/>
  <c r="K608"/>
  <c r="K600"/>
  <c r="K599"/>
  <c r="K591"/>
  <c r="K589"/>
  <c r="K581"/>
  <c r="K579"/>
  <c r="K571"/>
  <c r="K550"/>
  <c r="K542"/>
  <c r="K541"/>
  <c r="K533"/>
  <c r="K532"/>
  <c r="K524"/>
  <c r="K523"/>
  <c r="K515"/>
  <c r="K514"/>
  <c r="K506"/>
  <c r="K504"/>
  <c r="K496"/>
  <c r="K495"/>
  <c r="K487"/>
  <c r="K485"/>
  <c r="K477"/>
  <c r="K476"/>
  <c r="K468"/>
  <c r="K467"/>
  <c r="K459"/>
  <c r="K458"/>
  <c r="K450"/>
  <c r="K448"/>
  <c r="K440"/>
  <c r="K438"/>
  <c r="K430"/>
  <c r="K428"/>
  <c r="K420"/>
  <c r="K418"/>
  <c r="K410"/>
  <c r="K408"/>
  <c r="K400"/>
  <c r="K399"/>
  <c r="K391"/>
  <c r="K389"/>
  <c r="K381"/>
  <c r="K379"/>
  <c r="K371"/>
  <c r="K341"/>
  <c r="K333"/>
  <c r="K332"/>
  <c r="K324"/>
  <c r="K323"/>
  <c r="K315"/>
  <c r="K314"/>
  <c r="K306"/>
  <c r="K296"/>
  <c r="K288"/>
  <c r="K287"/>
  <c r="K279"/>
  <c r="K277"/>
  <c r="K269"/>
  <c r="K268"/>
  <c r="K260"/>
  <c r="K258"/>
  <c r="K250"/>
  <c r="K249"/>
  <c r="K241"/>
  <c r="K240"/>
  <c r="K232"/>
  <c r="K231"/>
  <c r="K223"/>
  <c r="K221"/>
  <c r="K213"/>
  <c r="K211"/>
  <c r="K203"/>
  <c r="K201"/>
  <c r="K193"/>
  <c r="K191"/>
  <c r="K183"/>
  <c r="K181"/>
  <c r="K173"/>
  <c r="K171"/>
  <c r="K163"/>
  <c r="K161"/>
  <c r="K153"/>
  <c r="K151"/>
  <c r="K143"/>
  <c r="K141"/>
  <c r="K133"/>
  <c r="K131"/>
  <c r="K123"/>
  <c r="K121"/>
  <c r="K113"/>
  <c r="K111"/>
  <c r="K103"/>
  <c r="K101"/>
  <c r="K93"/>
  <c r="K92"/>
  <c r="K84"/>
  <c r="K83"/>
  <c r="K75"/>
  <c r="K73"/>
  <c r="K65"/>
  <c r="K63"/>
  <c r="K55"/>
  <c r="K53"/>
  <c r="K45"/>
  <c r="K359" s="1"/>
</calcChain>
</file>

<file path=xl/comments1.xml><?xml version="1.0" encoding="utf-8"?>
<comments xmlns="http://schemas.openxmlformats.org/spreadsheetml/2006/main">
  <authors>
    <author>Сергей</author>
    <author>Alex</author>
  </authors>
  <commentList>
    <comment ref="B32" authorId="0">
      <text>
        <r>
          <rPr>
            <sz val="8"/>
            <color indexed="81"/>
            <rFont val="Tahoma"/>
            <family val="2"/>
            <charset val="204"/>
          </rPr>
          <t xml:space="preserve">   /&lt;Заказчик&gt;/</t>
        </r>
      </text>
    </comment>
    <comment ref="I32" authorId="0">
      <text>
        <r>
          <rPr>
            <sz val="8"/>
            <color indexed="81"/>
            <rFont val="Tahoma"/>
            <family val="2"/>
            <charset val="204"/>
          </rPr>
          <t xml:space="preserve">  /&lt;Подрядчик&gt;/</t>
        </r>
      </text>
    </comment>
    <comment ref="C89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ЭМ&gt;</t>
        </r>
      </text>
    </comment>
    <comment ref="J89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ЭМ&gt;</t>
        </r>
      </text>
    </comment>
    <comment ref="K89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ЭМ&gt;</t>
        </r>
      </text>
    </comment>
  </commentList>
</comments>
</file>

<file path=xl/comments2.xml><?xml version="1.0" encoding="utf-8"?>
<comments xmlns="http://schemas.openxmlformats.org/spreadsheetml/2006/main">
  <authors>
    <author>Сергей</author>
    <author>Alex</author>
  </authors>
  <commentList>
    <comment ref="A32" authorId="0">
      <text>
        <r>
          <rPr>
            <sz val="8"/>
            <color indexed="81"/>
            <rFont val="Tahoma"/>
            <family val="2"/>
            <charset val="204"/>
          </rPr>
          <t xml:space="preserve">   /&lt;Заказчик&gt;/</t>
        </r>
      </text>
    </comment>
    <comment ref="C446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ЭМ&gt;</t>
        </r>
      </text>
    </comment>
    <comment ref="J446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ЭМ&gt;</t>
        </r>
      </text>
    </comment>
    <comment ref="K446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ЭМ&gt;</t>
        </r>
      </text>
    </comment>
  </commentList>
</comments>
</file>

<file path=xl/sharedStrings.xml><?xml version="1.0" encoding="utf-8"?>
<sst xmlns="http://schemas.openxmlformats.org/spreadsheetml/2006/main" count="5437" uniqueCount="371">
  <si>
    <t>№ п/п</t>
  </si>
  <si>
    <t>Шифр расценки и коды ресурсов</t>
  </si>
  <si>
    <t>Наименование работ и затрат</t>
  </si>
  <si>
    <t>Единица измерения</t>
  </si>
  <si>
    <t>Кол-во единиц</t>
  </si>
  <si>
    <t xml:space="preserve">                           Раздел 1. Перегон Кварцит-Тарбинский</t>
  </si>
  <si>
    <t>ОЕРЖ01-02-057-04</t>
  </si>
  <si>
    <t>Разработка грунта вручную в траншеях глубиной до 2 м без креплений с откосами, группа грунтов 4
КОЭФ. К ПОЗИЦИИ:
ОЗП=1,15; ЭМ=1,15 к расх.; ЗПМ=1,15; ТЗ=1,15; ТЗМ=1,15</t>
  </si>
  <si>
    <t>100 м3 грунта</t>
  </si>
  <si>
    <t/>
  </si>
  <si>
    <t>ЗП</t>
  </si>
  <si>
    <t>ЭМ</t>
  </si>
  <si>
    <t>в т.ч. ЗПМ</t>
  </si>
  <si>
    <t>МР</t>
  </si>
  <si>
    <t>НР от ФОТ</t>
  </si>
  <si>
    <t>%</t>
  </si>
  <si>
    <t>СП от ФОТ</t>
  </si>
  <si>
    <t xml:space="preserve">                                   траншея под кабель СБЗПУ вблизи ж.д. путей</t>
  </si>
  <si>
    <t xml:space="preserve">                                   (в условиях движения поездов)</t>
  </si>
  <si>
    <t>ОЕРЖ01-02-061-03</t>
  </si>
  <si>
    <t>Засыпка вручную траншей, пазух котлованов и ям, группа грунтов 3
КОЭФ. К ПОЗИЦИИ:
ОЗП=1,15; ЭМ=1,15 к расх.; ЗПМ=1,15; ТЗ=1,15; ТЗМ=1,15</t>
  </si>
  <si>
    <t xml:space="preserve">                                   Рытье траншеи под кабеля ТЗПАБпШп</t>
  </si>
  <si>
    <t xml:space="preserve">                                   котлован под муфты</t>
  </si>
  <si>
    <t>ОЕРЖ01-02-062-03</t>
  </si>
  <si>
    <t>Разработка грунта вручную в траншеях на действующей железной дороге под путями, группа грунтов 3</t>
  </si>
  <si>
    <t xml:space="preserve">                                   под ж.д. путями и автодорогой</t>
  </si>
  <si>
    <t>ОЕРЖ34-02-003-01</t>
  </si>
  <si>
    <t>Устройство трубопроводов из полиэтиленовых труб до 2 отверстий
КОЭФ. К ПОЗИЦИИ:
ОЗП=1,76</t>
  </si>
  <si>
    <t>1 канало-километр трубопровода</t>
  </si>
  <si>
    <t xml:space="preserve">                                   Прокладка кабеля ТЗПАБпШп в а/ц трубах под ж.д. путями</t>
  </si>
  <si>
    <t>ОЕРЖм10-07-074-02</t>
  </si>
  <si>
    <t>Прокладка кабелей связи в телефонной канализации на железнодорожных станциях по свободному каналу, кабели массой 1 м, кг, до: 2</t>
  </si>
  <si>
    <t>1 км кабеля</t>
  </si>
  <si>
    <t xml:space="preserve">                                   Прокладка кабеля ТЗПАБпШп, 7х4х0,9 в траншее</t>
  </si>
  <si>
    <t>ОЕРЖм10-06-003-02</t>
  </si>
  <si>
    <t>Кабель, прокладываемый в траншее, масса 1м кабеля до 2 кг
КОЭФ. К ПОЗИЦИИ:
ОЗП=1,15; ЭМ=1,15 к расх.; ЗПМ=1,15; ТЗ=1,15; ТЗМ=1,15</t>
  </si>
  <si>
    <t xml:space="preserve">                                   прокладка опознавательной ленты</t>
  </si>
  <si>
    <t>ОЕРЖм10-06-048-05</t>
  </si>
  <si>
    <t>Прокладка волоконно-оптических кабелей в траншее
КОЭФ. К ПОЗИЦИИ:
ОЗП=0,3; ЭМ=0,3 к расх.; ЗПМ=0,3; МАТ=0,3 (1-й уровень);
 ОЗП=1,15; ЭМ=1,15 к расх.; ЗПМ=1,15; ТЗ=1,15; ТЗМ=1,15 (1-й уровень)</t>
  </si>
  <si>
    <t>0,3; 1,15</t>
  </si>
  <si>
    <t xml:space="preserve">                                   Демонтаж стойки СКПС с учетом демонтажа боксов</t>
  </si>
  <si>
    <t>ОЕРЖм10-07-015-02</t>
  </si>
  <si>
    <t>Стойка перегонной связи (СКПС)
КОЭФ. К ПОЗИЦИИ:
ОЗП=0,5; ЭМ=0,5 к расх.; ЗПМ=0,5; МАТ=0 (1-й уровень);
 ОЗП=1,15; ЭМ=1,15 к расх.; ЗПМ=1,15; ТЗ=1,15; ТЗМ=1,15 (1-й уровень)</t>
  </si>
  <si>
    <t>1 стойка</t>
  </si>
  <si>
    <t>0,5; 1,15</t>
  </si>
  <si>
    <t xml:space="preserve">                                   Установка стойки ДСКПС с учетом ввода кабеля ответвления и установки плинтов</t>
  </si>
  <si>
    <t>Стойка перегонной связи (СКПС)
КОЭФ. К ПОЗИЦИИ:
ОЗП=1,15; ЭМ=1,15 к расх.; ЗПМ=1,15; ТЗ=1,15; ТЗМ=1,15</t>
  </si>
  <si>
    <t xml:space="preserve">                                   Герметизация вводов кабелей в стойку ДСКПСУ в условиях движения поездов</t>
  </si>
  <si>
    <t>ОЕРЖм10-06-034-29</t>
  </si>
  <si>
    <t>Герметизация канала в помещении ввода кабелей (в шахте АТС) свободного
КОЭФ. К ПОЗИЦИИ:
ОЗП=1,15; ЭМ=1,15 к расх.; ЗПМ=1,15; ТЗ=1,15; ТЗМ=1,15</t>
  </si>
  <si>
    <t>1 канал</t>
  </si>
  <si>
    <t xml:space="preserve">                                   Устройство ввода кабеля СБЗПу в ДСКПСУ и РШ в условиях движения поездов</t>
  </si>
  <si>
    <t>ОЕРЖм10-06-015-10</t>
  </si>
  <si>
    <t>Устройство ввода кабеля в НУП
КОЭФ. К ПОЗИЦИИ:
ОЗП=1,15; ЭМ=1,15 к расх.; ЗПМ=1,15; ТЗ=1,15; ТЗМ=1,15</t>
  </si>
  <si>
    <t>1 шт.</t>
  </si>
  <si>
    <t xml:space="preserve">                                   Прокладка кабеля СБЗПУ 14х2х0,9 в условиях движения поездов</t>
  </si>
  <si>
    <t>ОЕРЖм10-06-003-01</t>
  </si>
  <si>
    <t>Кабель, прокладываемый в траншее, масса 1м кабеля до 0,6 кг
КОЭФ. К ПОЗИЦИИ:
ОЗП=1,15; ЭМ=1,15 к расх.; ЗПМ=1,15; ТЗ=1,15; ТЗМ=1,15</t>
  </si>
  <si>
    <t xml:space="preserve">                                   (Монтаж муфты МС-30, ГМВИ-40, МП-АБ-ТУМ-4, МР-АБ-ТУМ-7+</t>
  </si>
  <si>
    <t>ОЕРЖм10-07-055-04</t>
  </si>
  <si>
    <t>Муфта ответвления, монтируемая методом горячей пайки: ответвление от магистрального кабеля емкостью 7х4 при емкости кабеля ответвления до 7х4
КОЭФ. К ПОЗИЦИИ:
ОЗП=1,15; ЭМ=1,15 к расх.; ЗПМ=1,15; ТЗ=1,15; ТЗМ=1,15</t>
  </si>
  <si>
    <t>1 ответвление</t>
  </si>
  <si>
    <t xml:space="preserve">                                   Демонтаж</t>
  </si>
  <si>
    <t>ОЕРЖм10-07-050-02</t>
  </si>
  <si>
    <t>Муфта соединительная, монтируемая методом горячей пайки, прямая на кабеле емкостью, до: 7х4
КОЭФ. К ПОЗИЦИИ:
ОЗП=0,5; ЭМ=1,15 к расх.; ЗПМ=1,15; МАТ=0; ТЗМ=1,15 (1-й уровень);
 ОЗП=1,15; ТЗ=1,15 (1-й уровень)</t>
  </si>
  <si>
    <t>1 муфта</t>
  </si>
  <si>
    <t xml:space="preserve">                                   Монтаж муфты МС-30, МП-АБ-ТУМ-7+</t>
  </si>
  <si>
    <t>Муфта соединительная, монтируемая методом горячей пайки, прямая на кабеле емкостью, до: 7х4
КОЭФ. К ПОЗИЦИИ:
ОЗП=1,15; ЭМ=1,15 к расх.; ЗПМ=1,15; ТЗ=1,15; ТЗМ=1,15</t>
  </si>
  <si>
    <t>ОЕРЖм10-06-015-08</t>
  </si>
  <si>
    <t>Установка столбика замерного для линии связи
КОЭФ. К ПОЗИЦИИ:
ОЗП=0,5; ЭМ=0,5 к расх.; ЗПМ=0,5; МАТ=0 (1-й уровень);
 ОЗП=1,15; ЭМ=1,15 к расх.; ЗПМ=1,15; ТЗ=1,15; ТЗМ=1,15 (1-й уровень)</t>
  </si>
  <si>
    <t>Установка столбика замерного для линии связи
КОЭФ. К ПОЗИЦИИ:
ОЗП=1,15; ЭМ=1,15 к расх.; ЗПМ=1,15; ТЗ=1,15; ТЗМ=1,15</t>
  </si>
  <si>
    <t>ОЕРЖм08-02-472-02</t>
  </si>
  <si>
    <t>Заземлитель горизонтальный из стали полосовой сечением 160 мм2
КОЭФ. К ПОЗИЦИИ:
ОЗП=1,15; ЭМ=1,15 к расх.; ЗПМ=1,15; ТЗ=1,15; ТЗМ=1,15</t>
  </si>
  <si>
    <t>100 м</t>
  </si>
  <si>
    <t>ОЕРЖм08-02-471-02</t>
  </si>
  <si>
    <t>Заземлитель вертикальный из угловой стали размером 63х63х6 мм
КОЭФ. К ПОЗИЦИИ:
ОЗП=1,15; ЭМ=1,15 к расх.; ЗПМ=1,15; ТЗ=1,15; ТЗМ=1,15</t>
  </si>
  <si>
    <t>10 шт.</t>
  </si>
  <si>
    <t xml:space="preserve">                                   Прокладка провода заземления</t>
  </si>
  <si>
    <t>ОЕРЖм08-02-403-03</t>
  </si>
  <si>
    <t>Провод групповой осветительных сетей в защитной оболочке или кабель двух-трехжильный под штукатурку по стенам или в бороздах
КОЭФ. К ПОЗИЦИИ:
ОЗП=1,15; ЭМ=1,15 к расх.; ЗПМ=1,15; ТЗ=1,15; ТЗМ=1,15</t>
  </si>
  <si>
    <t>ОЕРЖм08-02-144-03</t>
  </si>
  <si>
    <t>Присоединение к зажимам жил проводов или кабелей сечением до 16 мм2
КОЭФ. К ПОЗИЦИИ:
ОЗП=1,15; ЭМ=1,15 к расх.; ЗПМ=1,15; ТЗ=1,15; ТЗМ=1,15</t>
  </si>
  <si>
    <t>100 шт.</t>
  </si>
  <si>
    <t xml:space="preserve">                                   Перед началом работ</t>
  </si>
  <si>
    <t>ОЕРЖм10-06-013-01</t>
  </si>
  <si>
    <t>Измерение сопротивления изоляции на смонтированном усилительном участке</t>
  </si>
  <si>
    <t>10 х 4 жил</t>
  </si>
  <si>
    <t>ОЕРЖм10-06-013-02</t>
  </si>
  <si>
    <t>Измерение переходного затухания на смонтированном усилительном участке на ближнем конце</t>
  </si>
  <si>
    <t>100 измерений при одной частоте</t>
  </si>
  <si>
    <t>ОЕРЖм10-06-013-03</t>
  </si>
  <si>
    <t>Измерение переходного затухания на смонтированном усилительном участке на дальнем конце</t>
  </si>
  <si>
    <t>ОЕРЖм10-06-013-06</t>
  </si>
  <si>
    <t>Испытание электрической прочности изоляции симметричного кабеля на усилительном участке с оконечных устройств на однокабельной линии, емкость 7х4</t>
  </si>
  <si>
    <t>1 кабель</t>
  </si>
  <si>
    <t>ОЕРЖм10-06-014-17</t>
  </si>
  <si>
    <t>Накачивание кабеля сжатым газом на усилительном участке длиной до 20 км, диаметр кабеля свыше 60 мм</t>
  </si>
  <si>
    <t>ОЕРЖм10-06-032-01</t>
  </si>
  <si>
    <t>Комплекс измерений постоянным током смонтированных парных кабелей до и после включения в оконечные устройства</t>
  </si>
  <si>
    <t>100 пар</t>
  </si>
  <si>
    <t>ОЕРЖм10-06-032-02</t>
  </si>
  <si>
    <t>Прослушивание и измерение переходных затуханий на парных кабелях, емкость 100х2</t>
  </si>
  <si>
    <t>ОССЦЖ-500-9075-318</t>
  </si>
  <si>
    <t>Кабель связи низкочастотный с пористой полиэтиленовой изоляцией, в алюминиевой оболочке, с защитным покровом типа БпШп, марки ТЗПАБпШп, с числом четверок и диаметром жилы, мм: 7х4х0,9
КОЭФ. К ПОЗИЦИИ:
ОЗП=1,15; ЭМ=1,15 к расх.; ЗПМ=1,15; ТЗ=1,15; ТЗМ=1,15</t>
  </si>
  <si>
    <t>1000 м</t>
  </si>
  <si>
    <t>ОССЦЖ-504-8714-001</t>
  </si>
  <si>
    <t>Кабель сигнально-блокировочный с медными жилами, с изоляцией из полиэтилена, в утолщенной оболочке из полиэтилена, с гидрофобным заполнением сердечника, марки СБЗПу, с числом пар и диаметром жилы, мм: 14х2х0,9
КОЭФ. К ПОЗИЦИИ:
ОЗП=1,15; ЭМ=1,15 к расх.; ЗПМ=1,15; ТЗ=1,15; ТЗМ=1,15</t>
  </si>
  <si>
    <t>ОССЦЖ-512-3000-001</t>
  </si>
  <si>
    <t>Лента сигнальная предупредительная, трехслойная с пленочной защитой надписи от истирания, шириной 40 мм, толщиной 0,3 мм
КОЭФ. К ПОЗИЦИИ:
ОЗП=1,15; ЭМ=1,15 к расх.; ЗПМ=1,15; ТЗ=1,15; ТЗМ=1,15</t>
  </si>
  <si>
    <t xml:space="preserve">                                   Стойка ДСКПСУ с плинтами (2шт)</t>
  </si>
  <si>
    <t>ОССЦЖ-511-1104-001</t>
  </si>
  <si>
    <t>Бокс кабельный для городских телефонных сетей 300х2 с плинтом "КRONE"
КОЭФ. К ПОЗИЦИИ:
ОЗП=1,15; ЭМ=1,15 к расх.; ЗПМ=1,15; ТЗ=1,15; ТЗМ=1,15</t>
  </si>
  <si>
    <t>шт.</t>
  </si>
  <si>
    <t>ОССЦЖ-510-9110-003</t>
  </si>
  <si>
    <t>Муфта свинцовая прямая соединительная для кабелей железнодорожной связи МС - 30
КОЭФ. К ПОЗИЦИИ:
ОЗП=1,15; ЭМ=1,15 к расх.; ЗПМ=1,15; ТЗ=1,15; ТЗМ=1,15</t>
  </si>
  <si>
    <t xml:space="preserve">                                   Муфта ТУТ МП-АБ-ТУМ 7+</t>
  </si>
  <si>
    <t>ОССЦЖ-510-3001-005</t>
  </si>
  <si>
    <t>Манжета термоусаживаемая XAGA-SLVР 130/30-1500
КОЭФ. К ПОЗИЦИИ:
ОЗП=1,15; ЭМ=1,15 к расх.; ЗПМ=1,15; ТЗ=1,15; ТЗМ=1,15</t>
  </si>
  <si>
    <t xml:space="preserve">                                   Муфта ТУТ МП-АБ-ТУТ-4</t>
  </si>
  <si>
    <t>ОССЦЖ-510-3001-001</t>
  </si>
  <si>
    <t>Манжета термоусаживаемая XAGA-SLVU 43/8-1500
КОЭФ. К ПОЗИЦИИ:
ОЗП=1,15; ЭМ=1,15 к расх.; ЗПМ=1,15; ТЗ=1,15; ТЗМ=1,15</t>
  </si>
  <si>
    <t xml:space="preserve">                                   Муфта ТУТ МР-АБ-ТУМ-7+</t>
  </si>
  <si>
    <t>ОССЦЖ-510-3001-006</t>
  </si>
  <si>
    <t>Манжета термоусаживаемая XAGA-SLVР 168/42-1500
КОЭФ. К ПОЗИЦИИ:
ОЗП=1,15; ЭМ=1,15 к расх.; ЗПМ=1,15; ТЗ=1,15; ТЗМ=1,15</t>
  </si>
  <si>
    <t xml:space="preserve">                                   Муфта ГМВИ-40</t>
  </si>
  <si>
    <t>ОССЦЖ-510-0011-001</t>
  </si>
  <si>
    <t>Муфта компрессионная соединительная ВССК 100-ССД на 100 пар
КОЭФ. К ПОЗИЦИИ:
ОЗП=1,15; ЭМ=1,15 к расх.; ЗПМ=1,15; ТЗ=1,15; ТЗМ=1,15</t>
  </si>
  <si>
    <t>компл.</t>
  </si>
  <si>
    <t>ОССЦЖ-502-0504-001</t>
  </si>
  <si>
    <t>Провод силовой для электрических установок на напряжение до 450 В с медной жилой, марки ПВ1, номинальным сечением жилы, мм2: 16
КОЭФ. К ПОЗИЦИИ:
ОЗП=1,15; ЭМ=1,15 к расх.; ЗПМ=1,15; ТЗ=1,15; ТЗМ=1,15</t>
  </si>
  <si>
    <t xml:space="preserve">                           Раздел 2. Перегон Туманшет-Саранчет</t>
  </si>
  <si>
    <t xml:space="preserve">                                   Рытье шурфов для отыскания существующего кабеля</t>
  </si>
  <si>
    <t>ОЕРЖ01-02-057-03</t>
  </si>
  <si>
    <t>Разработка грунта вручную в траншеях глубиной до 2 м без креплений с откосами, группа грунтов 3
КОЭФ. К ПОЗИЦИИ:
ОЗП=1,15; ЭМ=1,15 к расх.; ЗПМ=1,15; ТЗ=1,15; ТЗМ=1,15</t>
  </si>
  <si>
    <t xml:space="preserve">                                   Рытье траншеи под кабеля</t>
  </si>
  <si>
    <t xml:space="preserve">                                   Рытье котлованов под муфты</t>
  </si>
  <si>
    <t>ОЕРЖ01-02-061-02</t>
  </si>
  <si>
    <t>Засыпка вручную траншей, пазух котлованов и ям, группа грунтов 2
КОЭФ. К ПОЗИЦИИ:
ОЗП=1,15; ЭМ=1,15 к расх.; ЗПМ=1,15; ТЗ=1,15; ТЗМ=1,15</t>
  </si>
  <si>
    <t xml:space="preserve">                                   Прокладка кабеля МКПпАБпШп и МКПпАБп в траншее</t>
  </si>
  <si>
    <t>ОЕРЖм10-06-003-03</t>
  </si>
  <si>
    <t>Кабель, прокладываемый в траншее, масса 1м кабеля до 3 кг
КОЭФ. К ПОЗИЦИИ:
ОЗП=1,15; ЭМ=1,15 к расх.; ЗПМ=1,15; ТЗ=1,15; ТЗМ=1,15</t>
  </si>
  <si>
    <t xml:space="preserve">                                   (прокладка опознавательной ленты</t>
  </si>
  <si>
    <t>ОССЦЖ-500-9075-959</t>
  </si>
  <si>
    <t>Кабель связи магистральный симметричный высокочастотный с пленкопористой полиэтиленовой изоляцией, в алюминиевой оболочке, с защитным покровом типа БпШп, марки МКПпАБпШп, с числом четверок и диаметром жилы мм, с числом и даметром сигнальных пар и вспомогательной жилы, мм: 7х4х1,05+5х2х0,7+1х0,7
КОЭФ. К ПОЗИЦИИ:
ОЗП=1,15; ЭМ=1,15 к расх.; ЗПМ=1,15; ТЗ=1,15; ТЗМ=1,15</t>
  </si>
  <si>
    <t>ОССЦЖ-500-9075-285</t>
  </si>
  <si>
    <t>Кабель связи магистральный симметричный высокочастотный с пленкопористой полиэтиленовой изоляцией, в алюминиевой оболочке, с защитным покровом типа Бп, марки МКПпАБп, с числом четверок и диаметром жилы, мм: 7х4х1,05
КОЭФ. К ПОЗИЦИИ:
ОЗП=1,15; ЭМ=1,15 к расх.; ЗПМ=1,15; ТЗ=1,15; ТЗМ=1,15</t>
  </si>
  <si>
    <t xml:space="preserve">                                   (Муфта ТУТ МП-АБ-ТУМ 7+</t>
  </si>
  <si>
    <t xml:space="preserve">                           Раздел 3. Перегон Запань-Туманшет</t>
  </si>
  <si>
    <t xml:space="preserve">                                   Рытье траншеи под кабели</t>
  </si>
  <si>
    <t>ОЕРЖ01-01-004-06</t>
  </si>
  <si>
    <t>Разработка грунта в отвал экскаваторами «драглайн» или «обратная лопата» с ковшом вместимостью 0,25 м3, группа грунтов 3
КОЭФ. К ПОЗИЦИИ:
ОЗП=1,15; ЭМ=1,15 к расх.; ЗПМ=1,15; ТЗ=1,15; ТЗМ=1,15</t>
  </si>
  <si>
    <t>1000 м3 грунта</t>
  </si>
  <si>
    <t>ОЕРЖ01-01-033-06</t>
  </si>
  <si>
    <t>Засыпка траншей и котлованов с перемещением грунта до 5 м бульдозерами мощностью 79 кВт (108 л.с.), группа грунтов 3
КОЭФ. К ПОЗИЦИИ:
ОЗП=1,15; ЭМ=1,15 к расх.; ЗПМ=1,15; ТЗ=1,15; ТЗМ=1,15</t>
  </si>
  <si>
    <t xml:space="preserve">                                   Прокладка кабеля МКПпАБпШп в траншее</t>
  </si>
  <si>
    <t xml:space="preserve">                                   Прокладка кабеля ТЗ в траншее</t>
  </si>
  <si>
    <t xml:space="preserve">                                   Установка стойки ДСКПС с учетом ввода кабеля ответвлния и установки плинтов</t>
  </si>
  <si>
    <t xml:space="preserve">                                   Монтаж муфты МС-30, ГМВИ-40, МП-АБ-ТУМ-4, МР-АБ-ТУМ-7+</t>
  </si>
  <si>
    <t>Унифицированная  форма № КС-2</t>
  </si>
  <si>
    <t>Утверждена  распоряжением ОАО "РЖД" от 15.12. 2008 г.</t>
  </si>
  <si>
    <t>№ 2688р</t>
  </si>
  <si>
    <t>Код</t>
  </si>
  <si>
    <t>Форма по ОКУД</t>
  </si>
  <si>
    <t>0322005</t>
  </si>
  <si>
    <t xml:space="preserve">Заказчик </t>
  </si>
  <si>
    <t>Открытое акционерное общество "Российские железные дороги"                                                                       107174, г. Москва, ул. Новая Басманная, д. 2</t>
  </si>
  <si>
    <t>по ОКПО</t>
  </si>
  <si>
    <t>0083262</t>
  </si>
  <si>
    <t>БЕ</t>
  </si>
  <si>
    <t>Дирекция по строительству сетей связи - филиал ОАО "РЖД" г. Москва, Переведеновский пер., д. 13, стр.16 тел.: (499) 262-42-57/262-02-50</t>
  </si>
  <si>
    <t>Красноярская дирекция по капитальному строительству - структурное подразделение Дирекции по строительству сетей связи - филиала ОАО "РЖД" 660021 Красноярский край,  г Красноярск, ул. Горького, 6.  тел./факс (391) 259-47-02/(391) 248-00-19</t>
  </si>
  <si>
    <t>Подрядчик</t>
  </si>
  <si>
    <t xml:space="preserve">ЗАО "Компания ТрансТелеКом", г.Москва, ул.Тестовская д.8 тел./факс 784-66-70/784-66-71 </t>
  </si>
  <si>
    <t>(организация,адрес,телефон,факс)</t>
  </si>
  <si>
    <t>Стройка</t>
  </si>
  <si>
    <t>Капитальный ремонт объектов основных средств хозяйства Центральной станции связи-филиала ОАО "РЖД" на 2013г., заказчиком по которым является ДКСС</t>
  </si>
  <si>
    <t>(наименование,адрес)</t>
  </si>
  <si>
    <t>Объект</t>
  </si>
  <si>
    <t>Код титула</t>
  </si>
  <si>
    <t>(наименование)</t>
  </si>
  <si>
    <t>Вид деятельности по ОКДП</t>
  </si>
  <si>
    <t>Договор подряда (контракт)</t>
  </si>
  <si>
    <t>Номер</t>
  </si>
  <si>
    <t>КРс-13068</t>
  </si>
  <si>
    <t>дата</t>
  </si>
  <si>
    <t>Вид операции</t>
  </si>
  <si>
    <t>Отчетный период</t>
  </si>
  <si>
    <t>Номер документа</t>
  </si>
  <si>
    <t>Дата составления</t>
  </si>
  <si>
    <t>с</t>
  </si>
  <si>
    <t>по</t>
  </si>
  <si>
    <t>АКТ О ПРИЕМКЕ ВЫПОЛНЕННЫХ РАБОТ</t>
  </si>
  <si>
    <t>Сметная (договорная) стоимость в соответствии с договором подряда (субподряда):</t>
  </si>
  <si>
    <t>Цена на единицу измерения,
руб.</t>
  </si>
  <si>
    <t>Попра-
вочные коэфф., нормы
НР и СП</t>
  </si>
  <si>
    <t>Всего затрат в базисном уровне цен, руб.</t>
  </si>
  <si>
    <t>Индексы пересчета, нормы
НР и СП</t>
  </si>
  <si>
    <t>ВСЕГО затрат,
руб.</t>
  </si>
  <si>
    <t>поз. по смете</t>
  </si>
  <si>
    <t>август</t>
  </si>
  <si>
    <t>Остаток</t>
  </si>
  <si>
    <t>АКТ 1</t>
  </si>
  <si>
    <t>АКТ 2</t>
  </si>
  <si>
    <t>АКТ 3</t>
  </si>
  <si>
    <t>сентябрь</t>
  </si>
  <si>
    <t>октябрь</t>
  </si>
  <si>
    <t xml:space="preserve">Объектная смета № ___   Капитальный ремонт Кабельная линия магистральной связи на участке 900,1-1025,1 км Абакан-Тайшет (Кварцит-Тарбинский, Туманшет-Саранчет, Запань-Туманшет) Красноярской ж.д. – филиала ОАО «РЖД»  (Красноярская дирекции связи)  </t>
  </si>
  <si>
    <t xml:space="preserve">Локальная смета № ___ Капитальный ремонт Кабельная линия магистральной связи на участке 900,1-1025,1 км Абакан-Тайшет (Кварцит-Тарбинский, Туманшет-Саранчет, Запань-Туманшет) Красноярской ж.д. – филиала ОАО «РЖД»  (Красноярская дирекции связи)  </t>
  </si>
  <si>
    <t>1/388-03-001.13</t>
  </si>
  <si>
    <t>388-03-001.13</t>
  </si>
  <si>
    <t>Капитальный ремонт Кабельная линия магистральной связи на участке 900,1-1025,1 км Абакан-Тайшет (Кварцит-Тарбинский, Туманшет-Саранчет, Запань-Туманшет) Красноярской ж.д. – филиала ОАО «РЖД»  (Красноярская дирекции связи)                                                                                                        сет. № 78061200000000170000, инв. № 120000000028/0000/9970</t>
  </si>
  <si>
    <t>Наружные сети связи</t>
  </si>
  <si>
    <t>Кабель связи низкочастотный с пористой полиэтиленовой изоляцией, в алюминиевой оболочке, с защитным покровом типа БпШп, марки ТЗПАБпШп, с числом четверок и диаметром жилы, мм: 7х4х0,9</t>
  </si>
  <si>
    <t>Итого прямые затраты по разделу 1</t>
  </si>
  <si>
    <t>в том числе ЗПМ</t>
  </si>
  <si>
    <t>Материалы</t>
  </si>
  <si>
    <t>НР</t>
  </si>
  <si>
    <t>СП</t>
  </si>
  <si>
    <t>Сметная стоимость без НР и СП</t>
  </si>
  <si>
    <t>Сметная стоимость</t>
  </si>
  <si>
    <t>Итого прямые затраты по разделу 3</t>
  </si>
  <si>
    <t>Итого прямые затраты по акту</t>
  </si>
  <si>
    <t>Сметная стоимость по акту</t>
  </si>
  <si>
    <t>Расходы ПИР (сметные расчеты):</t>
  </si>
  <si>
    <t xml:space="preserve">ВСЕГО </t>
  </si>
  <si>
    <t>Итого с к=0,9</t>
  </si>
  <si>
    <t>ИТОГО  ПО  АКТУ</t>
  </si>
  <si>
    <t>Сдал</t>
  </si>
  <si>
    <t>Директор Дирекции отраслевого строительства ЗАО "Компания ТрансТелеКом" по доверенности № 0257/2013 от 06.05.2013г.</t>
  </si>
  <si>
    <t>И.О. Маленков</t>
  </si>
  <si>
    <t>(должность)</t>
  </si>
  <si>
    <t>(подпись)</t>
  </si>
  <si>
    <t>(расшифровка подписи)</t>
  </si>
  <si>
    <t>Принял</t>
  </si>
  <si>
    <t>Зам. начальника Красноярской дирекции по капитальному строительству - структурного подразделения Дирекции по строительству сетей связи - филиала ОАО "РЖД"  по доверенности №НЮ-12/236 от 05.07.2012</t>
  </si>
  <si>
    <t>К.А.Амузин</t>
  </si>
  <si>
    <t xml:space="preserve"> Объемы выполненных работ подтверждаю.  Качество работ</t>
  </si>
  <si>
    <t>Инспектор ДКСС</t>
  </si>
  <si>
    <t>А.Н. Кошин</t>
  </si>
  <si>
    <t xml:space="preserve">                (должность)</t>
  </si>
  <si>
    <t>Объемы выполненных работ подтверждаю:</t>
  </si>
  <si>
    <t>Начальник Красноярской дирекции связи</t>
  </si>
  <si>
    <t>Е.В.Тупицын</t>
  </si>
  <si>
    <t>Начальник Красноярского регионального центра связи (РЦС)</t>
  </si>
  <si>
    <t>К.Д. Кушинов</t>
  </si>
  <si>
    <t>38</t>
  </si>
  <si>
    <t>0,06</t>
  </si>
  <si>
    <t>0,52</t>
  </si>
  <si>
    <t>0,18</t>
  </si>
  <si>
    <t>0,82</t>
  </si>
  <si>
    <t>0,11</t>
  </si>
  <si>
    <t>55</t>
  </si>
  <si>
    <t>85</t>
  </si>
  <si>
    <t>44</t>
  </si>
  <si>
    <t>78</t>
  </si>
  <si>
    <t>40</t>
  </si>
  <si>
    <t>102</t>
  </si>
  <si>
    <t>56</t>
  </si>
  <si>
    <t>52</t>
  </si>
  <si>
    <t>81</t>
  </si>
  <si>
    <t>Унифицированная форма № КС-3</t>
  </si>
  <si>
    <t>Утверждена распоряжением ОАО " РЖД"</t>
  </si>
  <si>
    <t>от 15.12.2008  № 2688р</t>
  </si>
  <si>
    <t xml:space="preserve"> Код </t>
  </si>
  <si>
    <t xml:space="preserve"> Форма по ОКУД </t>
  </si>
  <si>
    <t xml:space="preserve">Инвестор: </t>
  </si>
  <si>
    <t xml:space="preserve">Открытое акционерное общество "Российские железные дороги" , 107174, г. Москва, ул. Новая Басманная, д. 2 </t>
  </si>
  <si>
    <t xml:space="preserve">Заказчик: </t>
  </si>
  <si>
    <t>Дирекция по строительству сетей связи - филиал ОАО "РЖД" г. Москва, Переведеновский пер., д. 13, стр.16 тел.: (495) 262-42-57/262-02-50                                                                                                              Красноярская дирекция по капитальному строительству - структурное подразделение Дирекции по строительству сетей связи - филиала ОАО "РЖД" 660021 Красноярский край,  г Красноярск, ул. Горького, 6. тел./факс (391) 259-47-02/(391) 248-00-19</t>
  </si>
  <si>
    <t xml:space="preserve">  по ОКПО </t>
  </si>
  <si>
    <t>18346064</t>
  </si>
  <si>
    <t>1403</t>
  </si>
  <si>
    <t xml:space="preserve">Генподрядчик: </t>
  </si>
  <si>
    <t>Стройка:</t>
  </si>
  <si>
    <t xml:space="preserve"> Договор подряда (контракт)</t>
  </si>
  <si>
    <t>номер</t>
  </si>
  <si>
    <t>КРс-13065</t>
  </si>
  <si>
    <t xml:space="preserve"> </t>
  </si>
  <si>
    <t xml:space="preserve"> дата</t>
  </si>
  <si>
    <t xml:space="preserve"> Номер </t>
  </si>
  <si>
    <t xml:space="preserve"> Дата </t>
  </si>
  <si>
    <t>документа</t>
  </si>
  <si>
    <t>составления</t>
  </si>
  <si>
    <t xml:space="preserve"> с </t>
  </si>
  <si>
    <t xml:space="preserve"> по </t>
  </si>
  <si>
    <t xml:space="preserve">СПРАВКА                    </t>
  </si>
  <si>
    <t>О СТОИМОСТИ ВЫПОЛНЕННЫХ РАБОТ И ЗАТРАТ</t>
  </si>
  <si>
    <t>№№</t>
  </si>
  <si>
    <t>Наименование пусковых комплексов, объектов, видов работ, оборудавания. затрат</t>
  </si>
  <si>
    <t>Стоимость выполненных работ и затрат, руб</t>
  </si>
  <si>
    <t>с начала проведения работ без НДС</t>
  </si>
  <si>
    <t>с начала года по отчетный месяц вкл. без НДС</t>
  </si>
  <si>
    <t>в том числе за отчетный месяц</t>
  </si>
  <si>
    <t>Всего работ и затрат, включаемых в стоимость работ                                                                                                    в том числе:</t>
  </si>
  <si>
    <t>1</t>
  </si>
  <si>
    <t>Строительно-монтажные работы</t>
  </si>
  <si>
    <t>Итого</t>
  </si>
  <si>
    <t>Сумма НДС</t>
  </si>
  <si>
    <t>Всего с учетом НДС</t>
  </si>
  <si>
    <t>Зам. начальника Красноярской дирекции по капитальному строительству - структурного подразделения ДКСС - филиала ОАО "РЖД"  по доверенности №НЮ-12/236 от 05.07.2012</t>
  </si>
  <si>
    <t>К. А. Амузин</t>
  </si>
  <si>
    <t>М.П.</t>
  </si>
  <si>
    <t>Должность</t>
  </si>
  <si>
    <t>Подпись</t>
  </si>
  <si>
    <t>Расшифровка подписи</t>
  </si>
  <si>
    <t>Генподрядчик</t>
  </si>
  <si>
    <t>Директор Дирекции отраслевого строительства ЗАО "Компания ТрансТелеКом" по доверенность №0257/2013 от 06.05.2013г.</t>
  </si>
  <si>
    <t>И. О. Маленков</t>
  </si>
  <si>
    <t xml:space="preserve">Капитальный ремонт Кабельная линия магистральной связи на участке 900,1-1025,1 км Абакан-Тайшет (Кварцит-Тарбинский, Туманшет-Саранчет, Запань-Туманшет) Красноярской ж.д. – филиала ОАО «РЖД»  (Красноярская дирекции связи)                         </t>
  </si>
  <si>
    <t>сет. № 78061200000000170000, инв. № 120000000028/0000/9970</t>
  </si>
  <si>
    <t>68</t>
  </si>
  <si>
    <t>31</t>
  </si>
  <si>
    <t>43</t>
  </si>
  <si>
    <t>34</t>
  </si>
  <si>
    <t>2/388-03-001.13</t>
  </si>
  <si>
    <t>8</t>
  </si>
  <si>
    <t>0,1</t>
  </si>
  <si>
    <t>5,523</t>
  </si>
  <si>
    <t>5,619</t>
  </si>
  <si>
    <t>1,86</t>
  </si>
  <si>
    <t>0,93</t>
  </si>
  <si>
    <t>6,15</t>
  </si>
  <si>
    <t>4,1</t>
  </si>
  <si>
    <t>1,4</t>
  </si>
  <si>
    <t>3,64</t>
  </si>
  <si>
    <t>2</t>
  </si>
  <si>
    <t>0,07</t>
  </si>
  <si>
    <t>0,0755</t>
  </si>
  <si>
    <t>0,1443</t>
  </si>
  <si>
    <t>0,3</t>
  </si>
  <si>
    <t>0,301</t>
  </si>
  <si>
    <t>1,02</t>
  </si>
  <si>
    <t>2,04</t>
  </si>
  <si>
    <t>2,1</t>
  </si>
  <si>
    <t>0,7</t>
  </si>
  <si>
    <t>2,38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</si>
  <si>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</si>
  <si>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</si>
  <si>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</si>
  <si>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</si>
  <si>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</si>
  <si>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</si>
  <si>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</si>
  <si>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</si>
  <si>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</si>
  <si>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</si>
  <si>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</si>
  <si>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</si>
  <si>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</si>
  <si>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</si>
  <si>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</si>
  <si>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</si>
  <si>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</si>
  <si>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</si>
  <si>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</si>
  <si>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</si>
  <si>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</si>
  <si>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</si>
  <si>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</si>
  <si>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</si>
  <si>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</si>
  <si>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</si>
  <si>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</si>
  <si>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32</t>
  </si>
  <si>
    <t>33</t>
  </si>
  <si>
    <t>35</t>
  </si>
  <si>
    <t>36</t>
  </si>
  <si>
    <t>37</t>
  </si>
  <si>
    <t>39</t>
  </si>
  <si>
    <t>41</t>
  </si>
  <si>
    <t>42</t>
  </si>
</sst>
</file>

<file path=xl/styles.xml><?xml version="1.0" encoding="utf-8"?>
<styleSheet xmlns="http://schemas.openxmlformats.org/spreadsheetml/2006/main">
  <numFmts count="3">
    <numFmt numFmtId="164" formatCode="#,##0.0000"/>
    <numFmt numFmtId="165" formatCode="#,##0&quot;р.&quot;"/>
    <numFmt numFmtId="166" formatCode="#,##0.00_р_.;[Red]#,##0.00_р_."/>
  </numFmts>
  <fonts count="56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color indexed="81"/>
      <name val="Tahoma"/>
      <family val="2"/>
      <charset val="204"/>
    </font>
    <font>
      <b/>
      <sz val="13"/>
      <color theme="3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1"/>
      <name val="Arial Cyr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 Cyr"/>
      <charset val="204"/>
    </font>
    <font>
      <sz val="10"/>
      <name val="Helv"/>
      <charset val="204"/>
    </font>
    <font>
      <sz val="8"/>
      <name val="Times New Roman"/>
      <family val="2"/>
      <charset val="204"/>
    </font>
    <font>
      <sz val="8"/>
      <name val="Times New Roman"/>
      <family val="1"/>
      <charset val="204"/>
    </font>
    <font>
      <sz val="12"/>
      <name val="Times New Roman"/>
      <family val="2"/>
      <charset val="204"/>
    </font>
    <font>
      <sz val="10"/>
      <name val="Arial Cyr"/>
      <family val="2"/>
      <charset val="204"/>
    </font>
    <font>
      <sz val="12"/>
      <color rgb="FFC00000"/>
      <name val="Times New Roman"/>
      <family val="2"/>
      <charset val="204"/>
    </font>
    <font>
      <b/>
      <i/>
      <sz val="10"/>
      <color rgb="FFC00000"/>
      <name val="Times New Roman"/>
      <family val="1"/>
      <charset val="204"/>
    </font>
    <font>
      <sz val="8"/>
      <color rgb="FFC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C00000"/>
      <name val="Arial"/>
      <family val="2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1"/>
      <name val="Times New Roman"/>
      <family val="2"/>
      <charset val="204"/>
    </font>
    <font>
      <sz val="11"/>
      <name val="Helv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sz val="9"/>
      <name val="Times New Roman"/>
      <family val="2"/>
      <charset val="204"/>
    </font>
    <font>
      <sz val="9"/>
      <name val="Helv"/>
      <charset val="204"/>
    </font>
    <font>
      <sz val="10"/>
      <name val="Times New Roman Cyr"/>
      <family val="1"/>
      <charset val="204"/>
    </font>
    <font>
      <sz val="8"/>
      <name val="Arial Cyr"/>
      <family val="2"/>
      <charset val="204"/>
    </font>
    <font>
      <sz val="8"/>
      <name val="Arial"/>
      <family val="2"/>
    </font>
    <font>
      <b/>
      <sz val="7"/>
      <name val="Arial"/>
      <family val="2"/>
      <charset val="204"/>
    </font>
    <font>
      <b/>
      <sz val="10"/>
      <name val="Arial Cyr"/>
      <family val="2"/>
      <charset val="204"/>
    </font>
    <font>
      <sz val="11"/>
      <name val="Arial Cyr"/>
      <family val="2"/>
      <charset val="204"/>
    </font>
    <font>
      <b/>
      <sz val="14"/>
      <name val="Arial Cyr"/>
      <family val="2"/>
      <charset val="204"/>
    </font>
    <font>
      <b/>
      <sz val="10"/>
      <name val="Arial Cyr"/>
      <charset val="204"/>
    </font>
    <font>
      <sz val="14"/>
      <name val="Arial Cyr"/>
      <family val="2"/>
      <charset val="204"/>
    </font>
    <font>
      <b/>
      <sz val="12"/>
      <name val="Arial Cyr"/>
      <family val="2"/>
      <charset val="204"/>
    </font>
    <font>
      <sz val="9.5"/>
      <name val="Arial Cyr"/>
      <family val="2"/>
      <charset val="204"/>
    </font>
    <font>
      <sz val="10"/>
      <name val="Arial"/>
      <family val="2"/>
    </font>
    <font>
      <sz val="8.5"/>
      <name val="Arial Cyr"/>
      <family val="2"/>
      <charset val="204"/>
    </font>
    <font>
      <u/>
      <sz val="11"/>
      <color indexed="8"/>
      <name val="Arial Cyr"/>
      <family val="2"/>
      <charset val="204"/>
    </font>
    <font>
      <sz val="11"/>
      <color indexed="8"/>
      <name val="Arial Cyr"/>
      <family val="2"/>
      <charset val="204"/>
    </font>
    <font>
      <sz val="10"/>
      <color indexed="8"/>
      <name val="Arial Cyr"/>
      <family val="2"/>
      <charset val="204"/>
    </font>
    <font>
      <sz val="9.5"/>
      <color indexed="8"/>
      <name val="Arial Cyr"/>
      <family val="2"/>
      <charset val="204"/>
    </font>
    <font>
      <sz val="12"/>
      <color indexed="8"/>
      <name val="Times New Roman CYR"/>
      <family val="1"/>
      <charset val="204"/>
    </font>
    <font>
      <sz val="10"/>
      <color indexed="8"/>
      <name val="Arial"/>
      <family val="2"/>
    </font>
    <font>
      <sz val="8.5"/>
      <color indexed="8"/>
      <name val="Arial Cyr"/>
      <family val="2"/>
      <charset val="204"/>
    </font>
    <font>
      <sz val="10"/>
      <color indexed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4">
    <xf numFmtId="0" fontId="0" fillId="0" borderId="0"/>
    <xf numFmtId="0" fontId="2" fillId="0" borderId="1">
      <alignment horizontal="center"/>
    </xf>
    <xf numFmtId="0" fontId="1" fillId="0" borderId="0">
      <alignment vertical="top"/>
    </xf>
    <xf numFmtId="0" fontId="2" fillId="0" borderId="1">
      <alignment horizontal="center"/>
    </xf>
    <xf numFmtId="0" fontId="2" fillId="0" borderId="0">
      <alignment vertical="top"/>
    </xf>
    <xf numFmtId="0" fontId="2" fillId="0" borderId="0">
      <alignment horizontal="right" vertical="top" wrapText="1"/>
    </xf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2" fillId="0" borderId="0"/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1" fillId="0" borderId="0"/>
    <xf numFmtId="0" fontId="2" fillId="0" borderId="0">
      <alignment horizontal="center"/>
    </xf>
    <xf numFmtId="0" fontId="2" fillId="0" borderId="0">
      <alignment horizontal="left" vertical="top"/>
    </xf>
    <xf numFmtId="0" fontId="2" fillId="0" borderId="0"/>
    <xf numFmtId="0" fontId="10" fillId="0" borderId="8" applyNumberFormat="0" applyFill="0" applyAlignment="0" applyProtection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14" fillId="0" borderId="0">
      <alignment horizontal="left"/>
    </xf>
    <xf numFmtId="0" fontId="4" fillId="0" borderId="0"/>
    <xf numFmtId="0" fontId="5" fillId="0" borderId="0">
      <alignment vertical="top"/>
    </xf>
    <xf numFmtId="0" fontId="1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top"/>
    </xf>
    <xf numFmtId="0" fontId="5" fillId="0" borderId="0"/>
    <xf numFmtId="0" fontId="5" fillId="0" borderId="0"/>
    <xf numFmtId="0" fontId="5" fillId="0" borderId="0"/>
    <xf numFmtId="0" fontId="14" fillId="0" borderId="0">
      <alignment horizontal="left"/>
    </xf>
    <xf numFmtId="0" fontId="14" fillId="0" borderId="0">
      <alignment horizontal="left"/>
    </xf>
    <xf numFmtId="0" fontId="14" fillId="0" borderId="0">
      <alignment horizontal="left"/>
    </xf>
    <xf numFmtId="0" fontId="4" fillId="0" borderId="0"/>
    <xf numFmtId="0" fontId="1" fillId="0" borderId="0"/>
    <xf numFmtId="0" fontId="1" fillId="0" borderId="0"/>
  </cellStyleXfs>
  <cellXfs count="433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vertical="top" wrapText="1"/>
    </xf>
    <xf numFmtId="0" fontId="7" fillId="0" borderId="0" xfId="0" applyFont="1" applyBorder="1"/>
    <xf numFmtId="49" fontId="7" fillId="0" borderId="0" xfId="0" applyNumberFormat="1" applyFont="1" applyBorder="1" applyAlignment="1">
      <alignment horizontal="right" vertical="top" wrapText="1"/>
    </xf>
    <xf numFmtId="0" fontId="4" fillId="0" borderId="0" xfId="0" applyNumberFormat="1" applyFont="1" applyBorder="1" applyAlignment="1">
      <alignment horizontal="left" vertical="top" wrapText="1"/>
    </xf>
    <xf numFmtId="49" fontId="4" fillId="0" borderId="0" xfId="0" applyNumberFormat="1" applyFont="1" applyBorder="1" applyAlignment="1">
      <alignment horizontal="right" vertical="top" wrapText="1"/>
    </xf>
    <xf numFmtId="0" fontId="4" fillId="0" borderId="0" xfId="0" applyNumberFormat="1" applyFont="1" applyBorder="1" applyAlignment="1">
      <alignment horizontal="right" vertical="top" wrapText="1"/>
    </xf>
    <xf numFmtId="49" fontId="7" fillId="0" borderId="1" xfId="0" applyNumberFormat="1" applyFont="1" applyBorder="1" applyAlignment="1">
      <alignment horizontal="right" vertical="top" wrapText="1"/>
    </xf>
    <xf numFmtId="49" fontId="7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right" vertical="top" wrapText="1"/>
    </xf>
    <xf numFmtId="0" fontId="4" fillId="0" borderId="1" xfId="0" applyNumberFormat="1" applyFont="1" applyBorder="1" applyAlignment="1">
      <alignment horizontal="right" vertical="top" wrapText="1"/>
    </xf>
    <xf numFmtId="49" fontId="13" fillId="0" borderId="1" xfId="0" applyNumberFormat="1" applyFont="1" applyBorder="1" applyAlignment="1">
      <alignment horizontal="right" vertical="top" wrapText="1"/>
    </xf>
    <xf numFmtId="49" fontId="13" fillId="0" borderId="1" xfId="0" applyNumberFormat="1" applyFont="1" applyBorder="1" applyAlignment="1">
      <alignment horizontal="left" vertical="top" wrapText="1"/>
    </xf>
    <xf numFmtId="0" fontId="14" fillId="0" borderId="1" xfId="0" applyNumberFormat="1" applyFont="1" applyBorder="1" applyAlignment="1">
      <alignment horizontal="left" vertical="top" wrapText="1"/>
    </xf>
    <xf numFmtId="49" fontId="14" fillId="0" borderId="1" xfId="0" applyNumberFormat="1" applyFont="1" applyBorder="1" applyAlignment="1">
      <alignment horizontal="center" vertical="top" wrapText="1"/>
    </xf>
    <xf numFmtId="49" fontId="14" fillId="0" borderId="1" xfId="0" applyNumberFormat="1" applyFont="1" applyBorder="1" applyAlignment="1">
      <alignment horizontal="right" vertical="top" wrapText="1"/>
    </xf>
    <xf numFmtId="0" fontId="14" fillId="0" borderId="1" xfId="0" applyNumberFormat="1" applyFont="1" applyBorder="1" applyAlignment="1">
      <alignment horizontal="right" vertical="top" wrapText="1"/>
    </xf>
    <xf numFmtId="49" fontId="15" fillId="0" borderId="1" xfId="0" applyNumberFormat="1" applyFont="1" applyBorder="1" applyAlignment="1">
      <alignment horizontal="right" vertical="top" wrapText="1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center" vertical="top" wrapText="1"/>
    </xf>
    <xf numFmtId="0" fontId="15" fillId="0" borderId="1" xfId="0" applyNumberFormat="1" applyFont="1" applyBorder="1" applyAlignment="1">
      <alignment horizontal="right" vertical="top" wrapText="1"/>
    </xf>
    <xf numFmtId="49" fontId="7" fillId="0" borderId="2" xfId="0" applyNumberFormat="1" applyFont="1" applyBorder="1" applyAlignment="1">
      <alignment horizontal="right" vertical="top" wrapText="1"/>
    </xf>
    <xf numFmtId="49" fontId="7" fillId="0" borderId="2" xfId="0" applyNumberFormat="1" applyFont="1" applyBorder="1" applyAlignment="1">
      <alignment horizontal="left" vertical="top" wrapText="1"/>
    </xf>
    <xf numFmtId="0" fontId="4" fillId="0" borderId="2" xfId="0" applyNumberFormat="1" applyFont="1" applyBorder="1" applyAlignment="1">
      <alignment horizontal="left" vertical="top" wrapText="1"/>
    </xf>
    <xf numFmtId="49" fontId="4" fillId="0" borderId="2" xfId="0" applyNumberFormat="1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right" vertical="top" wrapText="1"/>
    </xf>
    <xf numFmtId="0" fontId="4" fillId="0" borderId="2" xfId="0" applyNumberFormat="1" applyFont="1" applyBorder="1" applyAlignment="1">
      <alignment horizontal="right" vertical="top" wrapText="1"/>
    </xf>
    <xf numFmtId="0" fontId="4" fillId="0" borderId="0" xfId="0" applyFont="1"/>
    <xf numFmtId="0" fontId="4" fillId="0" borderId="0" xfId="0" applyFont="1" applyBorder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left"/>
    </xf>
    <xf numFmtId="0" fontId="17" fillId="0" borderId="0" xfId="0" applyFont="1" applyFill="1"/>
    <xf numFmtId="0" fontId="18" fillId="0" borderId="0" xfId="36" applyFont="1" applyFill="1" applyAlignment="1">
      <alignment vertical="top"/>
    </xf>
    <xf numFmtId="0" fontId="18" fillId="0" borderId="0" xfId="36" applyFont="1" applyFill="1" applyAlignment="1">
      <alignment vertical="top" wrapText="1"/>
    </xf>
    <xf numFmtId="0" fontId="18" fillId="0" borderId="0" xfId="36" applyFont="1" applyFill="1" applyAlignment="1">
      <alignment horizontal="left" vertical="top"/>
    </xf>
    <xf numFmtId="0" fontId="19" fillId="0" borderId="0" xfId="0" applyFont="1"/>
    <xf numFmtId="0" fontId="18" fillId="0" borderId="0" xfId="36" applyFont="1" applyFill="1" applyAlignment="1">
      <alignment horizontal="right" vertical="top"/>
    </xf>
    <xf numFmtId="0" fontId="18" fillId="0" borderId="0" xfId="0" applyFont="1" applyFill="1"/>
    <xf numFmtId="0" fontId="18" fillId="0" borderId="0" xfId="36" applyFont="1" applyFill="1" applyAlignment="1">
      <alignment horizontal="left" wrapText="1"/>
    </xf>
    <xf numFmtId="0" fontId="18" fillId="0" borderId="0" xfId="36" applyFont="1" applyFill="1" applyAlignment="1">
      <alignment horizontal="left"/>
    </xf>
    <xf numFmtId="0" fontId="18" fillId="0" borderId="0" xfId="36" applyFont="1" applyFill="1">
      <alignment horizontal="left"/>
    </xf>
    <xf numFmtId="0" fontId="17" fillId="0" borderId="0" xfId="0" applyFont="1" applyFill="1" applyAlignment="1">
      <alignment wrapText="1"/>
    </xf>
    <xf numFmtId="0" fontId="17" fillId="0" borderId="0" xfId="0" applyFont="1" applyFill="1" applyAlignment="1">
      <alignment horizontal="left"/>
    </xf>
    <xf numFmtId="0" fontId="20" fillId="0" borderId="0" xfId="36" applyFont="1" applyFill="1" applyAlignment="1">
      <alignment horizontal="right" wrapText="1"/>
    </xf>
    <xf numFmtId="0" fontId="17" fillId="0" borderId="3" xfId="0" applyFont="1" applyFill="1" applyBorder="1" applyAlignment="1">
      <alignment wrapText="1"/>
    </xf>
    <xf numFmtId="0" fontId="17" fillId="0" borderId="3" xfId="0" applyFont="1" applyFill="1" applyBorder="1" applyAlignment="1">
      <alignment horizontal="left"/>
    </xf>
    <xf numFmtId="0" fontId="17" fillId="0" borderId="3" xfId="0" applyFont="1" applyFill="1" applyBorder="1" applyAlignment="1"/>
    <xf numFmtId="0" fontId="21" fillId="0" borderId="16" xfId="37" applyFont="1" applyBorder="1" applyAlignment="1">
      <alignment horizontal="right"/>
    </xf>
    <xf numFmtId="0" fontId="18" fillId="0" borderId="0" xfId="36" applyFont="1" applyFill="1" applyAlignment="1"/>
    <xf numFmtId="0" fontId="0" fillId="0" borderId="0" xfId="0" applyFill="1"/>
    <xf numFmtId="0" fontId="20" fillId="0" borderId="0" xfId="36" applyFont="1" applyFill="1" applyAlignment="1">
      <alignment horizontal="left"/>
    </xf>
    <xf numFmtId="0" fontId="18" fillId="0" borderId="0" xfId="36" applyFont="1" applyAlignment="1">
      <alignment vertical="center"/>
    </xf>
    <xf numFmtId="0" fontId="18" fillId="0" borderId="0" xfId="36" applyFont="1" applyBorder="1" applyAlignment="1">
      <alignment vertical="center"/>
    </xf>
    <xf numFmtId="0" fontId="0" fillId="0" borderId="0" xfId="0" applyAlignment="1">
      <alignment vertical="center"/>
    </xf>
    <xf numFmtId="0" fontId="20" fillId="0" borderId="0" xfId="36" applyFont="1" applyAlignment="1">
      <alignment horizontal="left" vertical="center"/>
    </xf>
    <xf numFmtId="0" fontId="18" fillId="0" borderId="3" xfId="36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20" fillId="0" borderId="0" xfId="36" applyFont="1" applyFill="1" applyAlignment="1">
      <alignment vertical="top"/>
    </xf>
    <xf numFmtId="0" fontId="20" fillId="0" borderId="0" xfId="36" applyFont="1" applyFill="1" applyAlignment="1">
      <alignment vertical="top" wrapText="1"/>
    </xf>
    <xf numFmtId="0" fontId="20" fillId="0" borderId="0" xfId="36" applyFont="1" applyFill="1" applyAlignment="1">
      <alignment horizontal="left" vertical="top"/>
    </xf>
    <xf numFmtId="0" fontId="20" fillId="0" borderId="0" xfId="36" applyFont="1" applyFill="1" applyAlignment="1">
      <alignment horizontal="right" vertical="top"/>
    </xf>
    <xf numFmtId="0" fontId="20" fillId="0" borderId="1" xfId="36" applyFont="1" applyFill="1" applyBorder="1" applyAlignment="1">
      <alignment horizontal="center" vertical="top"/>
    </xf>
    <xf numFmtId="3" fontId="18" fillId="0" borderId="0" xfId="36" applyNumberFormat="1" applyFont="1" applyFill="1" applyAlignment="1">
      <alignment vertical="top"/>
    </xf>
    <xf numFmtId="3" fontId="18" fillId="0" borderId="0" xfId="36" applyNumberFormat="1" applyFont="1" applyAlignment="1">
      <alignment vertical="center"/>
    </xf>
    <xf numFmtId="0" fontId="18" fillId="0" borderId="0" xfId="36" applyFont="1" applyAlignment="1">
      <alignment vertical="center" wrapText="1"/>
    </xf>
    <xf numFmtId="0" fontId="18" fillId="0" borderId="0" xfId="36" applyFont="1" applyAlignment="1">
      <alignment horizontal="left" vertical="center"/>
    </xf>
    <xf numFmtId="0" fontId="18" fillId="0" borderId="7" xfId="36" applyFont="1" applyBorder="1" applyAlignment="1">
      <alignment vertical="center"/>
    </xf>
    <xf numFmtId="3" fontId="18" fillId="0" borderId="0" xfId="36" applyNumberFormat="1" applyFont="1" applyBorder="1" applyAlignment="1">
      <alignment horizontal="center" vertical="center"/>
    </xf>
    <xf numFmtId="0" fontId="20" fillId="0" borderId="10" xfId="36" applyFont="1" applyBorder="1" applyAlignment="1">
      <alignment horizontal="center" vertical="center"/>
    </xf>
    <xf numFmtId="0" fontId="20" fillId="0" borderId="1" xfId="36" applyFont="1" applyBorder="1" applyAlignment="1">
      <alignment horizontal="center" vertical="center"/>
    </xf>
    <xf numFmtId="3" fontId="20" fillId="0" borderId="1" xfId="36" applyNumberFormat="1" applyFont="1" applyBorder="1" applyAlignment="1">
      <alignment horizontal="center" vertical="center"/>
    </xf>
    <xf numFmtId="0" fontId="20" fillId="0" borderId="0" xfId="36" applyFont="1" applyAlignment="1">
      <alignment horizontal="center" vertical="center" wrapText="1"/>
    </xf>
    <xf numFmtId="3" fontId="18" fillId="0" borderId="0" xfId="36" applyNumberFormat="1" applyFont="1" applyFill="1" applyBorder="1" applyAlignment="1">
      <alignment horizontal="center" vertical="top"/>
    </xf>
    <xf numFmtId="14" fontId="20" fillId="0" borderId="1" xfId="36" applyNumberFormat="1" applyFont="1" applyFill="1" applyBorder="1" applyAlignment="1">
      <alignment horizontal="center" vertical="top"/>
    </xf>
    <xf numFmtId="14" fontId="20" fillId="0" borderId="1" xfId="36" applyNumberFormat="1" applyFont="1" applyFill="1" applyBorder="1" applyAlignment="1">
      <alignment horizontal="center" vertical="top" wrapText="1"/>
    </xf>
    <xf numFmtId="0" fontId="20" fillId="0" borderId="0" xfId="36" applyFont="1" applyBorder="1" applyAlignment="1">
      <alignment horizontal="center" vertical="center"/>
    </xf>
    <xf numFmtId="14" fontId="20" fillId="0" borderId="0" xfId="36" applyNumberFormat="1" applyFont="1" applyFill="1" applyBorder="1" applyAlignment="1">
      <alignment horizontal="center" vertical="top"/>
    </xf>
    <xf numFmtId="0" fontId="20" fillId="0" borderId="0" xfId="36" applyFont="1" applyFill="1" applyBorder="1" applyAlignment="1">
      <alignment horizontal="center" vertical="top"/>
    </xf>
    <xf numFmtId="14" fontId="20" fillId="0" borderId="0" xfId="36" applyNumberFormat="1" applyFont="1" applyFill="1" applyBorder="1" applyAlignment="1">
      <alignment horizontal="center" vertical="top" wrapText="1"/>
    </xf>
    <xf numFmtId="3" fontId="18" fillId="0" borderId="0" xfId="36" applyNumberFormat="1" applyFont="1" applyAlignment="1">
      <alignment horizontal="center" vertical="center"/>
    </xf>
    <xf numFmtId="0" fontId="20" fillId="0" borderId="0" xfId="36" applyFont="1" applyAlignment="1">
      <alignment horizontal="center" vertical="center"/>
    </xf>
    <xf numFmtId="0" fontId="4" fillId="0" borderId="0" xfId="0" applyFont="1" applyBorder="1" applyAlignment="1"/>
    <xf numFmtId="0" fontId="4" fillId="0" borderId="0" xfId="0" applyFont="1" applyBorder="1" applyAlignment="1">
      <alignment wrapText="1"/>
    </xf>
    <xf numFmtId="0" fontId="7" fillId="0" borderId="0" xfId="0" applyFont="1" applyBorder="1" applyAlignment="1"/>
    <xf numFmtId="0" fontId="8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2" xfId="38" applyFont="1" applyBorder="1" applyAlignment="1">
      <alignment horizontal="center" vertical="top"/>
    </xf>
    <xf numFmtId="0" fontId="5" fillId="0" borderId="2" xfId="38" applyFont="1" applyBorder="1" applyAlignment="1">
      <alignment horizontal="center" vertical="top" wrapText="1"/>
    </xf>
    <xf numFmtId="0" fontId="4" fillId="2" borderId="24" xfId="0" applyFont="1" applyFill="1" applyBorder="1" applyAlignment="1">
      <alignment vertical="top" wrapText="1"/>
    </xf>
    <xf numFmtId="49" fontId="7" fillId="0" borderId="1" xfId="0" applyNumberFormat="1" applyFont="1" applyBorder="1" applyAlignment="1">
      <alignment horizontal="right" vertical="top" wrapText="1"/>
    </xf>
    <xf numFmtId="0" fontId="20" fillId="0" borderId="10" xfId="36" applyFont="1" applyBorder="1" applyAlignment="1">
      <alignment horizontal="center" vertical="center"/>
    </xf>
    <xf numFmtId="0" fontId="4" fillId="2" borderId="24" xfId="0" applyFont="1" applyFill="1" applyBorder="1" applyAlignment="1">
      <alignment vertical="top" wrapText="1"/>
    </xf>
    <xf numFmtId="0" fontId="4" fillId="2" borderId="2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top" wrapText="1"/>
    </xf>
    <xf numFmtId="0" fontId="4" fillId="2" borderId="23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right" vertical="top" wrapText="1"/>
    </xf>
    <xf numFmtId="4" fontId="14" fillId="0" borderId="1" xfId="0" applyNumberFormat="1" applyFont="1" applyBorder="1" applyAlignment="1">
      <alignment horizontal="right" vertical="top" wrapText="1"/>
    </xf>
    <xf numFmtId="4" fontId="15" fillId="0" borderId="1" xfId="0" applyNumberFormat="1" applyFont="1" applyBorder="1" applyAlignment="1">
      <alignment horizontal="right" vertical="top" wrapText="1"/>
    </xf>
    <xf numFmtId="3" fontId="23" fillId="0" borderId="1" xfId="0" applyNumberFormat="1" applyFont="1" applyBorder="1" applyAlignment="1">
      <alignment horizontal="right" vertical="top" wrapText="1"/>
    </xf>
    <xf numFmtId="3" fontId="4" fillId="0" borderId="1" xfId="15" applyNumberFormat="1" applyFont="1" applyBorder="1" applyAlignment="1">
      <alignment horizontal="right" vertical="center"/>
    </xf>
    <xf numFmtId="3" fontId="24" fillId="2" borderId="1" xfId="0" applyNumberFormat="1" applyFont="1" applyFill="1" applyBorder="1" applyAlignment="1">
      <alignment horizontal="right" vertical="top" wrapText="1"/>
    </xf>
    <xf numFmtId="3" fontId="24" fillId="0" borderId="1" xfId="0" applyNumberFormat="1" applyFont="1" applyBorder="1" applyAlignment="1">
      <alignment horizontal="right" vertical="top" wrapText="1"/>
    </xf>
    <xf numFmtId="0" fontId="2" fillId="0" borderId="25" xfId="15" applyFont="1" applyBorder="1" applyAlignment="1">
      <alignment horizontal="center" vertical="center"/>
    </xf>
    <xf numFmtId="0" fontId="4" fillId="0" borderId="21" xfId="0" applyFont="1" applyBorder="1"/>
    <xf numFmtId="0" fontId="0" fillId="2" borderId="21" xfId="0" applyFont="1" applyFill="1" applyBorder="1" applyAlignment="1">
      <alignment horizontal="left" vertical="top" wrapText="1"/>
    </xf>
    <xf numFmtId="3" fontId="25" fillId="2" borderId="21" xfId="0" applyNumberFormat="1" applyFont="1" applyFill="1" applyBorder="1" applyAlignment="1">
      <alignment horizontal="right" vertical="top" wrapText="1"/>
    </xf>
    <xf numFmtId="0" fontId="25" fillId="2" borderId="21" xfId="0" applyNumberFormat="1" applyFont="1" applyFill="1" applyBorder="1" applyAlignment="1">
      <alignment horizontal="center" vertical="top" wrapText="1"/>
    </xf>
    <xf numFmtId="0" fontId="2" fillId="0" borderId="19" xfId="15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left" vertical="top" wrapText="1"/>
    </xf>
    <xf numFmtId="0" fontId="25" fillId="0" borderId="1" xfId="0" applyFont="1" applyBorder="1"/>
    <xf numFmtId="0" fontId="0" fillId="2" borderId="1" xfId="0" applyFont="1" applyFill="1" applyBorder="1" applyAlignment="1">
      <alignment horizontal="left" vertical="top" wrapText="1"/>
    </xf>
    <xf numFmtId="3" fontId="25" fillId="2" borderId="1" xfId="0" applyNumberFormat="1" applyFont="1" applyFill="1" applyBorder="1" applyAlignment="1">
      <alignment horizontal="right" vertical="top" wrapText="1"/>
    </xf>
    <xf numFmtId="0" fontId="2" fillId="2" borderId="1" xfId="0" applyNumberFormat="1" applyFont="1" applyFill="1" applyBorder="1" applyAlignment="1">
      <alignment horizontal="center" vertical="top" wrapText="1"/>
    </xf>
    <xf numFmtId="0" fontId="25" fillId="2" borderId="1" xfId="0" applyNumberFormat="1" applyFont="1" applyFill="1" applyBorder="1" applyAlignment="1">
      <alignment horizontal="left" vertical="top" wrapText="1"/>
    </xf>
    <xf numFmtId="0" fontId="25" fillId="2" borderId="1" xfId="0" applyNumberFormat="1" applyFont="1" applyFill="1" applyBorder="1" applyAlignment="1">
      <alignment horizontal="center" vertical="top" wrapText="1"/>
    </xf>
    <xf numFmtId="0" fontId="2" fillId="0" borderId="26" xfId="15" applyFont="1" applyBorder="1" applyAlignment="1">
      <alignment horizontal="center" vertical="center"/>
    </xf>
    <xf numFmtId="0" fontId="2" fillId="2" borderId="27" xfId="0" applyNumberFormat="1" applyFont="1" applyFill="1" applyBorder="1" applyAlignment="1">
      <alignment horizontal="left" vertical="top" wrapText="1"/>
    </xf>
    <xf numFmtId="3" fontId="25" fillId="2" borderId="27" xfId="0" applyNumberFormat="1" applyFont="1" applyFill="1" applyBorder="1" applyAlignment="1">
      <alignment horizontal="right" vertical="top" wrapText="1"/>
    </xf>
    <xf numFmtId="0" fontId="25" fillId="2" borderId="27" xfId="0" applyNumberFormat="1" applyFont="1" applyFill="1" applyBorder="1" applyAlignment="1">
      <alignment horizontal="center" vertical="top" wrapText="1"/>
    </xf>
    <xf numFmtId="3" fontId="26" fillId="2" borderId="1" xfId="0" applyNumberFormat="1" applyFont="1" applyFill="1" applyBorder="1" applyAlignment="1">
      <alignment horizontal="right" vertical="top" wrapText="1"/>
    </xf>
    <xf numFmtId="49" fontId="6" fillId="0" borderId="2" xfId="0" applyNumberFormat="1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2" fillId="0" borderId="24" xfId="15" applyFont="1" applyBorder="1" applyAlignment="1">
      <alignment horizontal="center" vertical="center"/>
    </xf>
    <xf numFmtId="0" fontId="4" fillId="0" borderId="29" xfId="0" applyFont="1" applyBorder="1"/>
    <xf numFmtId="0" fontId="0" fillId="2" borderId="32" xfId="0" applyFont="1" applyFill="1" applyBorder="1" applyAlignment="1">
      <alignment horizontal="left" vertical="top" wrapText="1"/>
    </xf>
    <xf numFmtId="0" fontId="2" fillId="0" borderId="33" xfId="15" applyFont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left" vertical="top" wrapText="1"/>
    </xf>
    <xf numFmtId="3" fontId="25" fillId="2" borderId="4" xfId="0" applyNumberFormat="1" applyFont="1" applyFill="1" applyBorder="1" applyAlignment="1">
      <alignment horizontal="right" vertical="top" wrapText="1"/>
    </xf>
    <xf numFmtId="0" fontId="25" fillId="2" borderId="10" xfId="0" applyNumberFormat="1" applyFont="1" applyFill="1" applyBorder="1" applyAlignment="1">
      <alignment horizontal="left" vertical="top" wrapText="1"/>
    </xf>
    <xf numFmtId="0" fontId="2" fillId="2" borderId="35" xfId="0" applyNumberFormat="1" applyFont="1" applyFill="1" applyBorder="1" applyAlignment="1">
      <alignment horizontal="left" vertical="top" wrapText="1"/>
    </xf>
    <xf numFmtId="3" fontId="25" fillId="2" borderId="37" xfId="0" applyNumberFormat="1" applyFont="1" applyFill="1" applyBorder="1" applyAlignment="1">
      <alignment horizontal="right" vertical="top" wrapText="1"/>
    </xf>
    <xf numFmtId="0" fontId="2" fillId="2" borderId="38" xfId="0" applyNumberFormat="1" applyFont="1" applyFill="1" applyBorder="1" applyAlignment="1">
      <alignment horizontal="left" vertical="top" wrapText="1"/>
    </xf>
    <xf numFmtId="0" fontId="25" fillId="0" borderId="38" xfId="0" applyFont="1" applyBorder="1"/>
    <xf numFmtId="0" fontId="25" fillId="0" borderId="0" xfId="0" applyFont="1" applyBorder="1"/>
    <xf numFmtId="0" fontId="2" fillId="2" borderId="18" xfId="0" applyNumberFormat="1" applyFont="1" applyFill="1" applyBorder="1" applyAlignment="1">
      <alignment horizontal="left" vertical="top" wrapText="1"/>
    </xf>
    <xf numFmtId="3" fontId="25" fillId="2" borderId="18" xfId="0" applyNumberFormat="1" applyFont="1" applyFill="1" applyBorder="1" applyAlignment="1">
      <alignment horizontal="right" vertical="top" wrapText="1"/>
    </xf>
    <xf numFmtId="0" fontId="25" fillId="2" borderId="18" xfId="0" applyNumberFormat="1" applyFont="1" applyFill="1" applyBorder="1" applyAlignment="1">
      <alignment horizontal="center" vertical="top" wrapText="1"/>
    </xf>
    <xf numFmtId="0" fontId="7" fillId="0" borderId="25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center"/>
    </xf>
    <xf numFmtId="1" fontId="7" fillId="0" borderId="21" xfId="0" applyNumberFormat="1" applyFont="1" applyBorder="1"/>
    <xf numFmtId="1" fontId="7" fillId="0" borderId="22" xfId="0" applyNumberFormat="1" applyFont="1" applyBorder="1"/>
    <xf numFmtId="0" fontId="4" fillId="0" borderId="19" xfId="0" applyFont="1" applyBorder="1"/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1" fontId="7" fillId="0" borderId="1" xfId="0" applyNumberFormat="1" applyFont="1" applyBorder="1"/>
    <xf numFmtId="1" fontId="25" fillId="0" borderId="1" xfId="0" applyNumberFormat="1" applyFont="1" applyBorder="1"/>
    <xf numFmtId="1" fontId="7" fillId="0" borderId="20" xfId="0" applyNumberFormat="1" applyFont="1" applyBorder="1"/>
    <xf numFmtId="0" fontId="2" fillId="0" borderId="1" xfId="0" applyFont="1" applyBorder="1"/>
    <xf numFmtId="0" fontId="7" fillId="0" borderId="19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26" xfId="0" applyFont="1" applyBorder="1" applyAlignment="1">
      <alignment horizontal="left" vertical="top" wrapText="1"/>
    </xf>
    <xf numFmtId="0" fontId="7" fillId="0" borderId="27" xfId="0" applyFont="1" applyBorder="1" applyAlignment="1">
      <alignment horizontal="left" vertical="top" wrapText="1"/>
    </xf>
    <xf numFmtId="0" fontId="25" fillId="0" borderId="27" xfId="0" applyFont="1" applyBorder="1"/>
    <xf numFmtId="0" fontId="2" fillId="0" borderId="27" xfId="0" applyFont="1" applyBorder="1"/>
    <xf numFmtId="1" fontId="7" fillId="0" borderId="27" xfId="0" applyNumberFormat="1" applyFont="1" applyBorder="1"/>
    <xf numFmtId="1" fontId="25" fillId="0" borderId="27" xfId="0" applyNumberFormat="1" applyFont="1" applyBorder="1"/>
    <xf numFmtId="1" fontId="7" fillId="0" borderId="28" xfId="0" applyNumberFormat="1" applyFont="1" applyBorder="1"/>
    <xf numFmtId="0" fontId="4" fillId="0" borderId="2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25" fillId="0" borderId="4" xfId="0" applyFont="1" applyBorder="1"/>
    <xf numFmtId="0" fontId="2" fillId="0" borderId="4" xfId="0" applyFont="1" applyBorder="1"/>
    <xf numFmtId="3" fontId="7" fillId="0" borderId="12" xfId="36" applyNumberFormat="1" applyFont="1" applyBorder="1" applyAlignment="1">
      <alignment vertical="center" wrapText="1"/>
    </xf>
    <xf numFmtId="0" fontId="7" fillId="0" borderId="4" xfId="36" applyFont="1" applyBorder="1" applyAlignment="1">
      <alignment horizontal="right" vertical="center" wrapText="1"/>
    </xf>
    <xf numFmtId="3" fontId="7" fillId="0" borderId="34" xfId="48" applyNumberFormat="1" applyFont="1" applyBorder="1" applyAlignment="1">
      <alignment horizontal="right" vertical="center" wrapText="1"/>
    </xf>
    <xf numFmtId="0" fontId="4" fillId="0" borderId="19" xfId="0" applyFont="1" applyBorder="1" applyAlignment="1">
      <alignment horizontal="left" vertical="top" wrapText="1" indent="2"/>
    </xf>
    <xf numFmtId="0" fontId="4" fillId="0" borderId="1" xfId="0" applyFont="1" applyBorder="1" applyAlignment="1">
      <alignment horizontal="left" vertical="top" wrapText="1" indent="2"/>
    </xf>
    <xf numFmtId="0" fontId="4" fillId="0" borderId="26" xfId="0" applyFont="1" applyBorder="1" applyAlignment="1">
      <alignment horizontal="left" vertical="top" wrapText="1" indent="2"/>
    </xf>
    <xf numFmtId="0" fontId="4" fillId="0" borderId="27" xfId="0" applyFont="1" applyBorder="1" applyAlignment="1">
      <alignment horizontal="left" vertical="top" wrapText="1" indent="2"/>
    </xf>
    <xf numFmtId="9" fontId="25" fillId="0" borderId="27" xfId="0" applyNumberFormat="1" applyFont="1" applyBorder="1"/>
    <xf numFmtId="49" fontId="4" fillId="0" borderId="0" xfId="0" applyNumberFormat="1" applyFont="1" applyBorder="1" applyAlignment="1">
      <alignment horizontal="left" vertical="top" wrapText="1"/>
    </xf>
    <xf numFmtId="0" fontId="4" fillId="0" borderId="0" xfId="0" applyNumberFormat="1" applyFont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27" fillId="0" borderId="7" xfId="50" applyFont="1" applyFill="1" applyBorder="1" applyAlignment="1">
      <alignment vertical="center"/>
    </xf>
    <xf numFmtId="0" fontId="27" fillId="0" borderId="0" xfId="50" applyFont="1" applyFill="1" applyBorder="1" applyAlignment="1">
      <alignment horizontal="left" vertical="center"/>
    </xf>
    <xf numFmtId="0" fontId="27" fillId="0" borderId="7" xfId="50" applyFont="1" applyFill="1" applyBorder="1" applyAlignment="1">
      <alignment horizontal="center"/>
    </xf>
    <xf numFmtId="0" fontId="28" fillId="0" borderId="0" xfId="0" applyFont="1" applyFill="1" applyAlignment="1">
      <alignment vertical="center"/>
    </xf>
    <xf numFmtId="0" fontId="29" fillId="0" borderId="0" xfId="36" applyFont="1" applyFill="1" applyAlignment="1">
      <alignment horizontal="center" vertical="center" wrapText="1"/>
    </xf>
    <xf numFmtId="3" fontId="28" fillId="0" borderId="0" xfId="0" applyNumberFormat="1" applyFont="1" applyFill="1" applyAlignment="1">
      <alignment vertical="center"/>
    </xf>
    <xf numFmtId="0" fontId="30" fillId="0" borderId="0" xfId="39" applyFont="1" applyFill="1" applyAlignment="1">
      <alignment vertical="center"/>
    </xf>
    <xf numFmtId="0" fontId="31" fillId="0" borderId="0" xfId="50" applyFont="1" applyFill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0" fontId="31" fillId="0" borderId="3" xfId="50" applyFont="1" applyFill="1" applyBorder="1" applyAlignment="1">
      <alignment vertical="center"/>
    </xf>
    <xf numFmtId="0" fontId="31" fillId="0" borderId="3" xfId="50" applyFont="1" applyFill="1" applyBorder="1" applyAlignment="1">
      <alignment horizontal="center" vertical="center"/>
    </xf>
    <xf numFmtId="0" fontId="32" fillId="0" borderId="0" xfId="0" applyFont="1" applyFill="1" applyAlignment="1">
      <alignment vertical="center"/>
    </xf>
    <xf numFmtId="3" fontId="33" fillId="0" borderId="0" xfId="36" applyNumberFormat="1" applyFont="1" applyFill="1" applyAlignment="1">
      <alignment vertical="center"/>
    </xf>
    <xf numFmtId="3" fontId="34" fillId="0" borderId="0" xfId="39" applyNumberFormat="1" applyFont="1" applyFill="1" applyAlignment="1">
      <alignment vertical="center"/>
    </xf>
    <xf numFmtId="0" fontId="27" fillId="0" borderId="0" xfId="50" applyFont="1" applyFill="1" applyAlignment="1">
      <alignment horizontal="left" vertical="center" wrapText="1"/>
    </xf>
    <xf numFmtId="0" fontId="27" fillId="0" borderId="0" xfId="50" applyFont="1" applyFill="1" applyAlignment="1">
      <alignment horizontal="left" vertical="center"/>
    </xf>
    <xf numFmtId="0" fontId="27" fillId="0" borderId="7" xfId="50" applyFont="1" applyFill="1" applyBorder="1" applyAlignment="1">
      <alignment horizontal="center" wrapText="1"/>
    </xf>
    <xf numFmtId="3" fontId="32" fillId="0" borderId="0" xfId="0" applyNumberFormat="1" applyFont="1" applyFill="1" applyAlignment="1">
      <alignment vertical="center"/>
    </xf>
    <xf numFmtId="0" fontId="27" fillId="0" borderId="0" xfId="49" applyFont="1" applyFill="1" applyAlignment="1">
      <alignment vertical="center" wrapText="1"/>
    </xf>
    <xf numFmtId="0" fontId="27" fillId="0" borderId="0" xfId="50" applyFont="1" applyFill="1" applyBorder="1" applyAlignment="1">
      <alignment vertical="center" wrapText="1"/>
    </xf>
    <xf numFmtId="0" fontId="27" fillId="0" borderId="0" xfId="50" applyFont="1" applyFill="1" applyBorder="1" applyAlignment="1">
      <alignment horizontal="left" vertical="center" wrapText="1"/>
    </xf>
    <xf numFmtId="0" fontId="27" fillId="0" borderId="0" xfId="50" applyFont="1" applyFill="1" applyBorder="1" applyAlignment="1">
      <alignment vertical="center"/>
    </xf>
    <xf numFmtId="0" fontId="27" fillId="0" borderId="0" xfId="0" applyFont="1" applyFill="1"/>
    <xf numFmtId="0" fontId="27" fillId="0" borderId="0" xfId="0" applyFont="1" applyFill="1" applyAlignment="1">
      <alignment vertical="center"/>
    </xf>
    <xf numFmtId="0" fontId="27" fillId="0" borderId="7" xfId="50" applyFont="1" applyFill="1" applyBorder="1" applyAlignment="1">
      <alignment horizontal="left" vertical="center"/>
    </xf>
    <xf numFmtId="0" fontId="27" fillId="0" borderId="7" xfId="50" applyFont="1" applyFill="1" applyBorder="1" applyAlignment="1">
      <alignment horizontal="center" vertical="center" wrapText="1"/>
    </xf>
    <xf numFmtId="0" fontId="31" fillId="0" borderId="0" xfId="50" applyFont="1" applyFill="1" applyAlignment="1">
      <alignment horizontal="left" vertical="center" wrapText="1"/>
    </xf>
    <xf numFmtId="0" fontId="31" fillId="0" borderId="0" xfId="50" applyFont="1" applyFill="1" applyAlignment="1">
      <alignment horizontal="left" vertical="center"/>
    </xf>
    <xf numFmtId="0" fontId="31" fillId="0" borderId="0" xfId="50" applyFont="1" applyFill="1" applyBorder="1" applyAlignment="1">
      <alignment horizontal="left" vertical="center"/>
    </xf>
    <xf numFmtId="0" fontId="31" fillId="0" borderId="0" xfId="0" applyFont="1" applyFill="1" applyAlignment="1">
      <alignment vertical="center"/>
    </xf>
    <xf numFmtId="0" fontId="27" fillId="0" borderId="0" xfId="50" applyFont="1" applyFill="1" applyBorder="1" applyAlignment="1">
      <alignment wrapText="1"/>
    </xf>
    <xf numFmtId="0" fontId="27" fillId="0" borderId="0" xfId="50" applyFont="1" applyFill="1" applyBorder="1" applyAlignment="1">
      <alignment horizontal="left" wrapText="1"/>
    </xf>
    <xf numFmtId="0" fontId="27" fillId="0" borderId="7" xfId="0" applyFont="1" applyFill="1" applyBorder="1" applyAlignment="1">
      <alignment horizontal="center" wrapText="1"/>
    </xf>
    <xf numFmtId="0" fontId="27" fillId="0" borderId="7" xfId="0" applyFont="1" applyFill="1" applyBorder="1" applyAlignment="1">
      <alignment horizontal="left"/>
    </xf>
    <xf numFmtId="0" fontId="27" fillId="0" borderId="7" xfId="50" applyFont="1" applyFill="1" applyBorder="1" applyAlignment="1">
      <alignment vertical="center" wrapText="1"/>
    </xf>
    <xf numFmtId="0" fontId="31" fillId="0" borderId="0" xfId="0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27" fillId="3" borderId="7" xfId="50" applyFont="1" applyFill="1" applyBorder="1" applyAlignment="1">
      <alignment vertical="center" wrapText="1"/>
    </xf>
    <xf numFmtId="0" fontId="27" fillId="3" borderId="0" xfId="50" applyFont="1" applyFill="1" applyBorder="1" applyAlignment="1">
      <alignment horizontal="left" vertical="center"/>
    </xf>
    <xf numFmtId="0" fontId="27" fillId="3" borderId="7" xfId="50" applyFont="1" applyFill="1" applyBorder="1" applyAlignment="1">
      <alignment horizontal="center"/>
    </xf>
    <xf numFmtId="0" fontId="28" fillId="3" borderId="0" xfId="0" applyFont="1" applyFill="1"/>
    <xf numFmtId="0" fontId="4" fillId="3" borderId="0" xfId="0" applyFont="1" applyFill="1"/>
    <xf numFmtId="0" fontId="32" fillId="0" borderId="0" xfId="0" applyFont="1" applyFill="1"/>
    <xf numFmtId="0" fontId="32" fillId="0" borderId="0" xfId="0" applyFont="1"/>
    <xf numFmtId="1" fontId="4" fillId="2" borderId="19" xfId="44" applyNumberFormat="1" applyFont="1" applyFill="1" applyBorder="1" applyAlignment="1">
      <alignment horizontal="center" vertical="center"/>
    </xf>
    <xf numFmtId="0" fontId="26" fillId="0" borderId="1" xfId="0" applyNumberFormat="1" applyFont="1" applyBorder="1" applyAlignment="1">
      <alignment horizontal="right" vertical="top" wrapText="1"/>
    </xf>
    <xf numFmtId="0" fontId="2" fillId="2" borderId="2" xfId="0" applyNumberFormat="1" applyFont="1" applyFill="1" applyBorder="1" applyAlignment="1">
      <alignment horizontal="left" vertical="top" wrapText="1"/>
    </xf>
    <xf numFmtId="3" fontId="25" fillId="2" borderId="2" xfId="0" applyNumberFormat="1" applyFont="1" applyFill="1" applyBorder="1" applyAlignment="1">
      <alignment horizontal="right" vertical="top" wrapText="1"/>
    </xf>
    <xf numFmtId="0" fontId="25" fillId="2" borderId="2" xfId="0" applyNumberFormat="1" applyFont="1" applyFill="1" applyBorder="1" applyAlignment="1">
      <alignment horizontal="center" vertical="top" wrapText="1"/>
    </xf>
    <xf numFmtId="49" fontId="7" fillId="0" borderId="25" xfId="0" applyNumberFormat="1" applyFont="1" applyBorder="1" applyAlignment="1">
      <alignment horizontal="right" vertical="top" wrapText="1"/>
    </xf>
    <xf numFmtId="49" fontId="7" fillId="0" borderId="21" xfId="0" applyNumberFormat="1" applyFont="1" applyBorder="1" applyAlignment="1">
      <alignment horizontal="right" vertical="top" wrapText="1"/>
    </xf>
    <xf numFmtId="49" fontId="7" fillId="0" borderId="21" xfId="0" applyNumberFormat="1" applyFont="1" applyBorder="1" applyAlignment="1">
      <alignment horizontal="left" vertical="top" wrapText="1"/>
    </xf>
    <xf numFmtId="0" fontId="4" fillId="0" borderId="21" xfId="0" applyNumberFormat="1" applyFont="1" applyBorder="1" applyAlignment="1">
      <alignment horizontal="left" vertical="top" wrapText="1"/>
    </xf>
    <xf numFmtId="49" fontId="4" fillId="0" borderId="21" xfId="0" applyNumberFormat="1" applyFont="1" applyBorder="1" applyAlignment="1">
      <alignment horizontal="center" vertical="top" wrapText="1"/>
    </xf>
    <xf numFmtId="49" fontId="4" fillId="0" borderId="21" xfId="0" applyNumberFormat="1" applyFont="1" applyBorder="1" applyAlignment="1">
      <alignment horizontal="right" vertical="top" wrapText="1"/>
    </xf>
    <xf numFmtId="0" fontId="4" fillId="0" borderId="21" xfId="0" applyNumberFormat="1" applyFont="1" applyBorder="1" applyAlignment="1">
      <alignment horizontal="right" vertical="top" wrapText="1"/>
    </xf>
    <xf numFmtId="0" fontId="4" fillId="0" borderId="22" xfId="0" applyNumberFormat="1" applyFont="1" applyBorder="1" applyAlignment="1">
      <alignment horizontal="right" vertical="top" wrapText="1"/>
    </xf>
    <xf numFmtId="0" fontId="35" fillId="0" borderId="0" xfId="37" applyFont="1" applyBorder="1" applyAlignment="1">
      <alignment horizontal="right"/>
    </xf>
    <xf numFmtId="0" fontId="36" fillId="0" borderId="0" xfId="37" applyNumberFormat="1" applyFont="1" applyFill="1" applyBorder="1" applyAlignment="1" applyProtection="1">
      <alignment horizontal="right" vertical="top"/>
    </xf>
    <xf numFmtId="0" fontId="4" fillId="0" borderId="0" xfId="37"/>
    <xf numFmtId="0" fontId="35" fillId="0" borderId="0" xfId="37" applyFont="1" applyFill="1" applyAlignment="1">
      <alignment horizontal="left"/>
    </xf>
    <xf numFmtId="2" fontId="37" fillId="0" borderId="0" xfId="37" applyNumberFormat="1" applyFont="1" applyAlignment="1">
      <alignment horizontal="right"/>
    </xf>
    <xf numFmtId="49" fontId="21" fillId="0" borderId="1" xfId="37" applyNumberFormat="1" applyFont="1" applyBorder="1" applyAlignment="1">
      <alignment horizontal="center" vertical="center"/>
    </xf>
    <xf numFmtId="0" fontId="35" fillId="0" borderId="0" xfId="37" applyFont="1" applyFill="1" applyBorder="1" applyAlignment="1">
      <alignment horizontal="left"/>
    </xf>
    <xf numFmtId="1" fontId="4" fillId="0" borderId="1" xfId="37" applyNumberFormat="1" applyFont="1" applyBorder="1" applyAlignment="1">
      <alignment horizontal="center" vertical="center"/>
    </xf>
    <xf numFmtId="0" fontId="1" fillId="0" borderId="0" xfId="37" applyFont="1" applyBorder="1" applyAlignment="1">
      <alignment horizontal="left"/>
    </xf>
    <xf numFmtId="0" fontId="21" fillId="0" borderId="0" xfId="37" applyFont="1" applyBorder="1" applyAlignment="1">
      <alignment horizontal="left" vertical="top"/>
    </xf>
    <xf numFmtId="0" fontId="21" fillId="0" borderId="0" xfId="37" applyFont="1" applyBorder="1" applyAlignment="1">
      <alignment horizontal="left"/>
    </xf>
    <xf numFmtId="1" fontId="21" fillId="0" borderId="1" xfId="37" applyNumberFormat="1" applyFont="1" applyBorder="1" applyAlignment="1">
      <alignment horizontal="center" vertical="center"/>
    </xf>
    <xf numFmtId="0" fontId="4" fillId="0" borderId="0" xfId="37" applyFont="1"/>
    <xf numFmtId="0" fontId="40" fillId="0" borderId="1" xfId="0" applyFont="1" applyFill="1" applyBorder="1" applyAlignment="1">
      <alignment horizontal="center" wrapText="1"/>
    </xf>
    <xf numFmtId="0" fontId="39" fillId="0" borderId="7" xfId="52" applyFont="1" applyFill="1" applyBorder="1" applyAlignment="1">
      <alignment horizontal="left" wrapText="1"/>
    </xf>
    <xf numFmtId="4" fontId="40" fillId="0" borderId="1" xfId="0" applyNumberFormat="1" applyFont="1" applyFill="1" applyBorder="1" applyAlignment="1">
      <alignment horizontal="center" wrapText="1"/>
    </xf>
    <xf numFmtId="0" fontId="39" fillId="0" borderId="0" xfId="52" applyFont="1" applyBorder="1" applyAlignment="1">
      <alignment horizontal="justify"/>
    </xf>
    <xf numFmtId="0" fontId="39" fillId="0" borderId="0" xfId="37" applyFont="1" applyBorder="1" applyAlignment="1">
      <alignment horizontal="left"/>
    </xf>
    <xf numFmtId="0" fontId="4" fillId="0" borderId="0" xfId="37" applyFont="1" applyBorder="1"/>
    <xf numFmtId="0" fontId="21" fillId="0" borderId="1" xfId="37" applyFont="1" applyBorder="1" applyAlignment="1">
      <alignment horizontal="center"/>
    </xf>
    <xf numFmtId="0" fontId="21" fillId="0" borderId="0" xfId="37" applyFont="1" applyBorder="1"/>
    <xf numFmtId="0" fontId="21" fillId="0" borderId="0" xfId="37" applyFont="1" applyBorder="1" applyAlignment="1">
      <alignment horizontal="center" vertical="center"/>
    </xf>
    <xf numFmtId="0" fontId="20" fillId="0" borderId="1" xfId="36" applyFont="1" applyFill="1" applyBorder="1" applyAlignment="1">
      <alignment horizontal="center" vertical="top" wrapText="1"/>
    </xf>
    <xf numFmtId="0" fontId="21" fillId="0" borderId="2" xfId="37" applyFont="1" applyBorder="1" applyAlignment="1">
      <alignment horizontal="center"/>
    </xf>
    <xf numFmtId="0" fontId="21" fillId="0" borderId="2" xfId="37" applyFont="1" applyBorder="1" applyAlignment="1">
      <alignment horizontal="center" vertical="center"/>
    </xf>
    <xf numFmtId="0" fontId="21" fillId="0" borderId="4" xfId="37" applyFont="1" applyBorder="1" applyAlignment="1">
      <alignment horizontal="center" vertical="center"/>
    </xf>
    <xf numFmtId="0" fontId="21" fillId="0" borderId="4" xfId="37" applyFont="1" applyBorder="1" applyAlignment="1">
      <alignment horizontal="center"/>
    </xf>
    <xf numFmtId="0" fontId="0" fillId="0" borderId="4" xfId="37" applyNumberFormat="1" applyFont="1" applyFill="1" applyBorder="1" applyAlignment="1">
      <alignment horizontal="center"/>
    </xf>
    <xf numFmtId="14" fontId="21" fillId="0" borderId="12" xfId="37" applyNumberFormat="1" applyFont="1" applyFill="1" applyBorder="1" applyAlignment="1">
      <alignment horizontal="center"/>
    </xf>
    <xf numFmtId="14" fontId="21" fillId="0" borderId="4" xfId="37" applyNumberFormat="1" applyFont="1" applyFill="1" applyBorder="1" applyAlignment="1">
      <alignment horizontal="center"/>
    </xf>
    <xf numFmtId="49" fontId="4" fillId="0" borderId="0" xfId="37" applyNumberFormat="1" applyFont="1" applyAlignment="1">
      <alignment horizontal="center"/>
    </xf>
    <xf numFmtId="14" fontId="21" fillId="0" borderId="0" xfId="37" applyNumberFormat="1" applyFont="1" applyBorder="1" applyAlignment="1">
      <alignment horizontal="center"/>
    </xf>
    <xf numFmtId="0" fontId="21" fillId="0" borderId="0" xfId="37" applyFont="1"/>
    <xf numFmtId="0" fontId="21" fillId="0" borderId="0" xfId="37" applyFont="1" applyAlignment="1">
      <alignment horizontal="center" vertical="center"/>
    </xf>
    <xf numFmtId="0" fontId="21" fillId="0" borderId="1" xfId="37" applyFont="1" applyBorder="1" applyAlignment="1">
      <alignment horizontal="center" vertical="center" wrapText="1"/>
    </xf>
    <xf numFmtId="0" fontId="39" fillId="0" borderId="1" xfId="37" applyFont="1" applyBorder="1" applyAlignment="1">
      <alignment horizontal="center" vertical="center" wrapText="1"/>
    </xf>
    <xf numFmtId="0" fontId="39" fillId="0" borderId="2" xfId="37" applyFont="1" applyBorder="1" applyAlignment="1">
      <alignment horizontal="center" vertical="center" wrapText="1"/>
    </xf>
    <xf numFmtId="49" fontId="21" fillId="0" borderId="1" xfId="37" applyNumberFormat="1" applyFont="1" applyBorder="1" applyAlignment="1">
      <alignment horizontal="center" vertical="center" wrapText="1"/>
    </xf>
    <xf numFmtId="3" fontId="21" fillId="0" borderId="1" xfId="37" applyNumberFormat="1" applyFont="1" applyBorder="1" applyAlignment="1">
      <alignment horizontal="right" vertical="center"/>
    </xf>
    <xf numFmtId="3" fontId="21" fillId="3" borderId="1" xfId="37" applyNumberFormat="1" applyFont="1" applyFill="1" applyBorder="1" applyAlignment="1">
      <alignment horizontal="right" vertical="center"/>
    </xf>
    <xf numFmtId="3" fontId="21" fillId="0" borderId="1" xfId="37" applyNumberFormat="1" applyFont="1" applyFill="1" applyBorder="1" applyAlignment="1">
      <alignment horizontal="right" vertical="center"/>
    </xf>
    <xf numFmtId="1" fontId="4" fillId="0" borderId="0" xfId="37" applyNumberFormat="1"/>
    <xf numFmtId="0" fontId="4" fillId="0" borderId="0" xfId="37" applyFill="1"/>
    <xf numFmtId="0" fontId="4" fillId="0" borderId="0" xfId="37" applyFont="1" applyFill="1" applyAlignment="1">
      <alignment horizontal="right"/>
    </xf>
    <xf numFmtId="3" fontId="7" fillId="0" borderId="1" xfId="37" applyNumberFormat="1" applyFont="1" applyFill="1" applyBorder="1"/>
    <xf numFmtId="0" fontId="21" fillId="0" borderId="0" xfId="37" applyNumberFormat="1" applyFont="1" applyFill="1" applyBorder="1" applyAlignment="1" applyProtection="1">
      <alignment vertical="top"/>
    </xf>
    <xf numFmtId="0" fontId="43" fillId="0" borderId="0" xfId="37" applyNumberFormat="1" applyFont="1" applyFill="1" applyBorder="1" applyAlignment="1" applyProtection="1">
      <alignment vertical="top"/>
    </xf>
    <xf numFmtId="0" fontId="44" fillId="0" borderId="0" xfId="37" applyNumberFormat="1" applyFont="1" applyFill="1" applyBorder="1" applyAlignment="1" applyProtection="1">
      <alignment vertical="top"/>
    </xf>
    <xf numFmtId="0" fontId="21" fillId="0" borderId="0" xfId="37" applyNumberFormat="1" applyFont="1" applyFill="1" applyBorder="1" applyAlignment="1" applyProtection="1">
      <alignment horizontal="right" vertical="top"/>
    </xf>
    <xf numFmtId="4" fontId="39" fillId="0" borderId="1" xfId="37" applyNumberFormat="1" applyFont="1" applyFill="1" applyBorder="1" applyAlignment="1" applyProtection="1">
      <alignment horizontal="right" vertical="center"/>
    </xf>
    <xf numFmtId="166" fontId="41" fillId="0" borderId="0" xfId="37" applyNumberFormat="1" applyFont="1" applyFill="1" applyBorder="1" applyAlignment="1" applyProtection="1">
      <alignment vertical="top"/>
    </xf>
    <xf numFmtId="166" fontId="21" fillId="0" borderId="0" xfId="37" applyNumberFormat="1" applyFont="1" applyFill="1" applyBorder="1" applyAlignment="1" applyProtection="1">
      <alignment horizontal="right" vertical="top"/>
    </xf>
    <xf numFmtId="2" fontId="21" fillId="0" borderId="0" xfId="37" applyNumberFormat="1" applyFont="1" applyFill="1" applyBorder="1" applyAlignment="1" applyProtection="1">
      <alignment vertical="top"/>
    </xf>
    <xf numFmtId="0" fontId="40" fillId="0" borderId="0" xfId="37" applyNumberFormat="1" applyFont="1" applyFill="1" applyBorder="1" applyAlignment="1" applyProtection="1">
      <alignment vertical="top"/>
    </xf>
    <xf numFmtId="0" fontId="40" fillId="0" borderId="0" xfId="37" applyNumberFormat="1" applyFont="1" applyFill="1" applyBorder="1" applyAlignment="1" applyProtection="1"/>
    <xf numFmtId="0" fontId="36" fillId="0" borderId="0" xfId="37" applyNumberFormat="1" applyFont="1" applyFill="1" applyBorder="1" applyAlignment="1" applyProtection="1"/>
    <xf numFmtId="0" fontId="36" fillId="0" borderId="0" xfId="37" applyNumberFormat="1" applyFont="1" applyFill="1" applyBorder="1" applyAlignment="1" applyProtection="1">
      <alignment vertical="top"/>
    </xf>
    <xf numFmtId="2" fontId="46" fillId="0" borderId="7" xfId="37" applyNumberFormat="1" applyFont="1" applyBorder="1" applyAlignment="1">
      <alignment horizontal="left"/>
    </xf>
    <xf numFmtId="0" fontId="36" fillId="0" borderId="0" xfId="37" applyNumberFormat="1" applyFont="1" applyFill="1" applyBorder="1" applyAlignment="1" applyProtection="1">
      <alignment horizontal="center" vertical="top"/>
    </xf>
    <xf numFmtId="0" fontId="47" fillId="0" borderId="0" xfId="37" applyNumberFormat="1" applyFont="1" applyFill="1" applyBorder="1" applyAlignment="1" applyProtection="1">
      <alignment horizontal="center" vertical="top"/>
    </xf>
    <xf numFmtId="0" fontId="47" fillId="0" borderId="0" xfId="37" applyNumberFormat="1" applyFont="1" applyFill="1" applyBorder="1" applyAlignment="1" applyProtection="1">
      <alignment vertical="top"/>
    </xf>
    <xf numFmtId="0" fontId="48" fillId="0" borderId="0" xfId="37" applyNumberFormat="1" applyFont="1" applyFill="1" applyBorder="1" applyAlignment="1" applyProtection="1">
      <alignment vertical="top"/>
    </xf>
    <xf numFmtId="0" fontId="49" fillId="0" borderId="0" xfId="37" applyNumberFormat="1" applyFont="1" applyFill="1" applyBorder="1" applyAlignment="1" applyProtection="1"/>
    <xf numFmtId="0" fontId="50" fillId="0" borderId="0" xfId="37" applyNumberFormat="1" applyFont="1" applyFill="1" applyBorder="1" applyAlignment="1" applyProtection="1"/>
    <xf numFmtId="0" fontId="52" fillId="0" borderId="0" xfId="37" applyFont="1" applyFill="1" applyBorder="1"/>
    <xf numFmtId="2" fontId="53" fillId="0" borderId="7" xfId="37" applyNumberFormat="1" applyFont="1" applyBorder="1" applyAlignment="1">
      <alignment horizontal="left"/>
    </xf>
    <xf numFmtId="0" fontId="50" fillId="0" borderId="0" xfId="37" applyNumberFormat="1" applyFont="1" applyFill="1" applyBorder="1" applyAlignment="1" applyProtection="1">
      <alignment vertical="top"/>
    </xf>
    <xf numFmtId="0" fontId="54" fillId="0" borderId="0" xfId="37" applyNumberFormat="1" applyFont="1" applyFill="1" applyBorder="1" applyAlignment="1" applyProtection="1">
      <alignment horizontal="center" vertical="top"/>
    </xf>
    <xf numFmtId="0" fontId="54" fillId="0" borderId="0" xfId="37" applyNumberFormat="1" applyFont="1" applyFill="1" applyBorder="1" applyAlignment="1" applyProtection="1">
      <alignment vertical="top"/>
    </xf>
    <xf numFmtId="0" fontId="55" fillId="0" borderId="0" xfId="37" applyFont="1" applyBorder="1"/>
    <xf numFmtId="0" fontId="25" fillId="0" borderId="21" xfId="0" applyFont="1" applyBorder="1"/>
    <xf numFmtId="0" fontId="25" fillId="0" borderId="1" xfId="0" applyFont="1" applyBorder="1"/>
    <xf numFmtId="0" fontId="25" fillId="0" borderId="27" xfId="0" applyFont="1" applyBorder="1"/>
    <xf numFmtId="14" fontId="20" fillId="0" borderId="1" xfId="36" applyNumberFormat="1" applyFont="1" applyFill="1" applyBorder="1" applyAlignment="1">
      <alignment horizontal="center" vertical="top" wrapText="1"/>
    </xf>
    <xf numFmtId="0" fontId="35" fillId="0" borderId="0" xfId="37" applyFont="1" applyFill="1" applyAlignment="1">
      <alignment horizontal="left"/>
    </xf>
    <xf numFmtId="0" fontId="21" fillId="0" borderId="1" xfId="37" applyFont="1" applyBorder="1" applyAlignment="1">
      <alignment horizontal="center" vertical="center" wrapText="1"/>
    </xf>
    <xf numFmtId="0" fontId="39" fillId="0" borderId="1" xfId="37" applyFont="1" applyBorder="1" applyAlignment="1">
      <alignment horizontal="center" vertical="center" wrapText="1"/>
    </xf>
    <xf numFmtId="0" fontId="26" fillId="0" borderId="2" xfId="0" applyNumberFormat="1" applyFont="1" applyBorder="1" applyAlignment="1">
      <alignment horizontal="right" vertical="top" wrapText="1"/>
    </xf>
    <xf numFmtId="3" fontId="4" fillId="0" borderId="0" xfId="37" applyNumberFormat="1"/>
    <xf numFmtId="0" fontId="25" fillId="0" borderId="21" xfId="0" applyFont="1" applyBorder="1"/>
    <xf numFmtId="0" fontId="25" fillId="0" borderId="1" xfId="0" applyFont="1" applyBorder="1"/>
    <xf numFmtId="0" fontId="25" fillId="0" borderId="27" xfId="0" applyFont="1" applyBorder="1"/>
    <xf numFmtId="0" fontId="27" fillId="0" borderId="7" xfId="50" applyFont="1" applyFill="1" applyBorder="1" applyAlignment="1">
      <alignment horizontal="center" vertical="center" wrapText="1"/>
    </xf>
    <xf numFmtId="0" fontId="31" fillId="0" borderId="3" xfId="5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wrapText="1"/>
    </xf>
    <xf numFmtId="0" fontId="39" fillId="0" borderId="0" xfId="52" applyFont="1" applyFill="1" applyBorder="1" applyAlignment="1">
      <alignment horizontal="left" wrapText="1"/>
    </xf>
    <xf numFmtId="0" fontId="31" fillId="0" borderId="0" xfId="49" applyFont="1" applyFill="1" applyAlignment="1">
      <alignment horizontal="left" vertical="center" wrapText="1"/>
    </xf>
    <xf numFmtId="0" fontId="31" fillId="0" borderId="0" xfId="50" applyFont="1" applyFill="1" applyBorder="1" applyAlignment="1">
      <alignment horizontal="center" vertical="center"/>
    </xf>
    <xf numFmtId="0" fontId="27" fillId="0" borderId="0" xfId="49" applyFont="1" applyFill="1" applyAlignment="1">
      <alignment horizontal="left" vertical="center" wrapText="1"/>
    </xf>
    <xf numFmtId="0" fontId="27" fillId="3" borderId="0" xfId="49" applyFont="1" applyFill="1" applyAlignment="1">
      <alignment horizontal="right" vertical="center" wrapText="1"/>
    </xf>
    <xf numFmtId="0" fontId="27" fillId="3" borderId="7" xfId="50" applyFont="1" applyFill="1" applyBorder="1" applyAlignment="1">
      <alignment horizontal="center" wrapText="1"/>
    </xf>
    <xf numFmtId="0" fontId="27" fillId="3" borderId="7" xfId="50" applyFont="1" applyFill="1" applyBorder="1" applyAlignment="1">
      <alignment horizontal="center" vertical="center"/>
    </xf>
    <xf numFmtId="0" fontId="31" fillId="0" borderId="0" xfId="49" applyFont="1" applyFill="1" applyAlignment="1">
      <alignment horizontal="right" vertical="center" wrapText="1"/>
    </xf>
    <xf numFmtId="0" fontId="31" fillId="0" borderId="3" xfId="50" applyFont="1" applyFill="1" applyBorder="1" applyAlignment="1">
      <alignment horizontal="center" vertical="center"/>
    </xf>
    <xf numFmtId="0" fontId="27" fillId="0" borderId="7" xfId="50" applyFont="1" applyFill="1" applyBorder="1" applyAlignment="1">
      <alignment horizontal="center" vertical="center" wrapText="1"/>
    </xf>
    <xf numFmtId="0" fontId="27" fillId="0" borderId="0" xfId="49" applyFont="1" applyFill="1" applyAlignment="1">
      <alignment horizontal="right" vertical="center" wrapText="1"/>
    </xf>
    <xf numFmtId="0" fontId="27" fillId="0" borderId="7" xfId="0" applyFont="1" applyFill="1" applyBorder="1" applyAlignment="1">
      <alignment horizontal="center" wrapText="1"/>
    </xf>
    <xf numFmtId="0" fontId="25" fillId="0" borderId="1" xfId="0" applyFont="1" applyBorder="1"/>
    <xf numFmtId="0" fontId="25" fillId="0" borderId="27" xfId="0" applyFont="1" applyBorder="1"/>
    <xf numFmtId="0" fontId="25" fillId="0" borderId="12" xfId="0" applyFont="1" applyBorder="1" applyAlignment="1">
      <alignment horizontal="left"/>
    </xf>
    <xf numFmtId="0" fontId="25" fillId="0" borderId="13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25" fillId="0" borderId="35" xfId="0" applyFont="1" applyBorder="1" applyAlignment="1">
      <alignment horizontal="left"/>
    </xf>
    <xf numFmtId="0" fontId="25" fillId="0" borderId="39" xfId="0" applyFont="1" applyBorder="1" applyAlignment="1">
      <alignment horizontal="left"/>
    </xf>
    <xf numFmtId="0" fontId="25" fillId="0" borderId="10" xfId="0" applyFont="1" applyBorder="1"/>
    <xf numFmtId="0" fontId="25" fillId="0" borderId="9" xfId="0" applyFont="1" applyBorder="1"/>
    <xf numFmtId="0" fontId="25" fillId="0" borderId="35" xfId="0" applyFont="1" applyBorder="1"/>
    <xf numFmtId="0" fontId="25" fillId="0" borderId="36" xfId="0" applyFont="1" applyBorder="1"/>
    <xf numFmtId="0" fontId="25" fillId="0" borderId="21" xfId="0" applyFont="1" applyBorder="1"/>
    <xf numFmtId="49" fontId="6" fillId="0" borderId="1" xfId="0" applyNumberFormat="1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25" fillId="0" borderId="30" xfId="0" applyFont="1" applyBorder="1"/>
    <xf numFmtId="0" fontId="25" fillId="0" borderId="31" xfId="0" applyFont="1" applyBorder="1"/>
    <xf numFmtId="0" fontId="18" fillId="0" borderId="0" xfId="36" applyFont="1" applyBorder="1" applyAlignment="1">
      <alignment horizontal="center" vertical="center"/>
    </xf>
    <xf numFmtId="0" fontId="20" fillId="0" borderId="7" xfId="36" applyFont="1" applyBorder="1" applyAlignment="1">
      <alignment horizontal="center" vertical="center"/>
    </xf>
    <xf numFmtId="49" fontId="6" fillId="0" borderId="10" xfId="0" applyNumberFormat="1" applyFont="1" applyBorder="1" applyAlignment="1">
      <alignment vertical="top" wrapText="1"/>
    </xf>
    <xf numFmtId="0" fontId="16" fillId="0" borderId="9" xfId="0" applyFont="1" applyBorder="1" applyAlignment="1">
      <alignment vertical="top" wrapText="1"/>
    </xf>
    <xf numFmtId="0" fontId="16" fillId="0" borderId="11" xfId="0" applyFont="1" applyBorder="1" applyAlignment="1">
      <alignment vertical="top" wrapText="1"/>
    </xf>
    <xf numFmtId="49" fontId="6" fillId="0" borderId="10" xfId="0" applyNumberFormat="1" applyFont="1" applyBorder="1" applyAlignment="1">
      <alignment horizontal="left" vertical="top" wrapText="1"/>
    </xf>
    <xf numFmtId="49" fontId="6" fillId="0" borderId="9" xfId="0" applyNumberFormat="1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0" xfId="38" applyFont="1" applyBorder="1" applyAlignment="1">
      <alignment horizontal="left" vertical="center" wrapText="1"/>
    </xf>
    <xf numFmtId="0" fontId="0" fillId="0" borderId="9" xfId="38" applyFont="1" applyBorder="1" applyAlignment="1">
      <alignment horizontal="left" vertical="center" wrapText="1"/>
    </xf>
    <xf numFmtId="0" fontId="0" fillId="0" borderId="11" xfId="38" applyFont="1" applyBorder="1" applyAlignment="1">
      <alignment horizontal="left" vertical="center" wrapText="1"/>
    </xf>
    <xf numFmtId="0" fontId="0" fillId="0" borderId="1" xfId="38" applyFont="1" applyBorder="1" applyAlignment="1">
      <alignment horizontal="left" vertical="center" wrapText="1"/>
    </xf>
    <xf numFmtId="0" fontId="18" fillId="0" borderId="0" xfId="36" applyFont="1" applyAlignment="1">
      <alignment vertical="center"/>
    </xf>
    <xf numFmtId="0" fontId="18" fillId="0" borderId="3" xfId="36" applyFont="1" applyBorder="1" applyAlignment="1">
      <alignment horizontal="center" vertical="center"/>
    </xf>
    <xf numFmtId="0" fontId="20" fillId="0" borderId="0" xfId="36" applyFont="1" applyAlignment="1">
      <alignment horizontal="right" vertical="center"/>
    </xf>
    <xf numFmtId="0" fontId="20" fillId="0" borderId="10" xfId="36" applyFont="1" applyFill="1" applyBorder="1" applyAlignment="1">
      <alignment horizontal="center" vertical="top"/>
    </xf>
    <xf numFmtId="0" fontId="20" fillId="0" borderId="11" xfId="36" applyFont="1" applyFill="1" applyBorder="1" applyAlignment="1">
      <alignment horizontal="center" vertical="top"/>
    </xf>
    <xf numFmtId="0" fontId="18" fillId="0" borderId="0" xfId="36" applyFont="1" applyFill="1" applyAlignment="1"/>
    <xf numFmtId="0" fontId="18" fillId="0" borderId="3" xfId="36" applyFont="1" applyFill="1" applyBorder="1" applyAlignment="1">
      <alignment horizontal="center"/>
    </xf>
    <xf numFmtId="0" fontId="20" fillId="0" borderId="0" xfId="36" applyFont="1" applyFill="1" applyBorder="1" applyAlignment="1">
      <alignment horizontal="left" wrapText="1"/>
    </xf>
    <xf numFmtId="0" fontId="22" fillId="2" borderId="7" xfId="36" applyFont="1" applyFill="1" applyBorder="1" applyAlignment="1">
      <alignment horizontal="left" wrapText="1"/>
    </xf>
    <xf numFmtId="0" fontId="18" fillId="0" borderId="0" xfId="36" applyFont="1" applyFill="1">
      <alignment horizontal="left"/>
    </xf>
    <xf numFmtId="0" fontId="20" fillId="0" borderId="0" xfId="36" applyFont="1" applyFill="1" applyAlignment="1">
      <alignment horizontal="right" vertical="top" wrapText="1"/>
    </xf>
    <xf numFmtId="0" fontId="20" fillId="0" borderId="16" xfId="36" applyFont="1" applyFill="1" applyBorder="1" applyAlignment="1">
      <alignment horizontal="right" vertical="top" wrapText="1"/>
    </xf>
    <xf numFmtId="0" fontId="20" fillId="0" borderId="0" xfId="36" applyFont="1" applyFill="1" applyAlignment="1">
      <alignment horizontal="left" wrapText="1"/>
    </xf>
    <xf numFmtId="0" fontId="20" fillId="0" borderId="7" xfId="36" applyFont="1" applyFill="1" applyBorder="1" applyAlignment="1">
      <alignment horizontal="left" wrapText="1"/>
    </xf>
    <xf numFmtId="0" fontId="20" fillId="0" borderId="9" xfId="36" applyFont="1" applyFill="1" applyBorder="1" applyAlignment="1">
      <alignment horizontal="left" wrapText="1"/>
    </xf>
    <xf numFmtId="14" fontId="20" fillId="0" borderId="1" xfId="36" applyNumberFormat="1" applyFont="1" applyFill="1" applyBorder="1" applyAlignment="1">
      <alignment horizontal="center" vertical="top" wrapText="1"/>
    </xf>
    <xf numFmtId="0" fontId="20" fillId="0" borderId="7" xfId="36" applyFont="1" applyBorder="1" applyAlignment="1">
      <alignment horizontal="left" vertical="center" wrapText="1"/>
    </xf>
    <xf numFmtId="0" fontId="20" fillId="0" borderId="0" xfId="36" applyFont="1" applyFill="1" applyAlignment="1">
      <alignment horizontal="right" wrapText="1"/>
    </xf>
    <xf numFmtId="0" fontId="20" fillId="0" borderId="10" xfId="36" applyFont="1" applyFill="1" applyBorder="1" applyAlignment="1">
      <alignment horizontal="center"/>
    </xf>
    <xf numFmtId="0" fontId="0" fillId="0" borderId="11" xfId="0" applyBorder="1" applyAlignment="1"/>
    <xf numFmtId="0" fontId="20" fillId="0" borderId="1" xfId="36" applyFont="1" applyBorder="1" applyAlignment="1">
      <alignment horizontal="center" vertical="center"/>
    </xf>
    <xf numFmtId="14" fontId="20" fillId="0" borderId="1" xfId="36" applyNumberFormat="1" applyFont="1" applyFill="1" applyBorder="1" applyAlignment="1">
      <alignment horizontal="center" vertical="top"/>
    </xf>
    <xf numFmtId="0" fontId="20" fillId="0" borderId="1" xfId="36" applyFont="1" applyFill="1" applyBorder="1" applyAlignment="1">
      <alignment horizontal="center" vertical="top"/>
    </xf>
    <xf numFmtId="0" fontId="20" fillId="0" borderId="0" xfId="36" applyFont="1" applyAlignment="1">
      <alignment horizontal="center" vertical="center"/>
    </xf>
    <xf numFmtId="1" fontId="4" fillId="0" borderId="17" xfId="6" applyNumberFormat="1" applyFont="1" applyBorder="1" applyAlignment="1">
      <alignment horizontal="right"/>
    </xf>
    <xf numFmtId="0" fontId="4" fillId="0" borderId="17" xfId="6" applyFont="1" applyBorder="1" applyAlignment="1">
      <alignment horizontal="right"/>
    </xf>
    <xf numFmtId="165" fontId="4" fillId="0" borderId="5" xfId="40" applyNumberFormat="1" applyFont="1" applyBorder="1" applyAlignment="1">
      <alignment horizontal="right"/>
    </xf>
    <xf numFmtId="165" fontId="4" fillId="0" borderId="6" xfId="40" applyNumberFormat="1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2" fontId="51" fillId="0" borderId="7" xfId="37" applyNumberFormat="1" applyFont="1" applyBorder="1" applyAlignment="1">
      <alignment horizontal="left" wrapText="1" shrinkToFit="1"/>
    </xf>
    <xf numFmtId="0" fontId="39" fillId="0" borderId="1" xfId="37" applyFont="1" applyBorder="1" applyAlignment="1">
      <alignment horizontal="center" vertical="center" wrapText="1"/>
    </xf>
    <xf numFmtId="0" fontId="42" fillId="0" borderId="1" xfId="37" applyFont="1" applyBorder="1" applyAlignment="1">
      <alignment horizontal="left" vertical="center" wrapText="1"/>
    </xf>
    <xf numFmtId="0" fontId="42" fillId="0" borderId="10" xfId="37" applyFont="1" applyBorder="1" applyAlignment="1">
      <alignment horizontal="left" vertical="center" wrapText="1"/>
    </xf>
    <xf numFmtId="0" fontId="42" fillId="0" borderId="1" xfId="37" applyFont="1" applyBorder="1" applyAlignment="1">
      <alignment horizontal="center" vertical="center" wrapText="1"/>
    </xf>
    <xf numFmtId="0" fontId="42" fillId="0" borderId="10" xfId="37" applyFont="1" applyBorder="1" applyAlignment="1">
      <alignment horizontal="center" vertical="center" wrapText="1"/>
    </xf>
    <xf numFmtId="0" fontId="0" fillId="0" borderId="9" xfId="0" applyBorder="1"/>
    <xf numFmtId="49" fontId="21" fillId="0" borderId="0" xfId="37" applyNumberFormat="1" applyFont="1" applyFill="1" applyBorder="1" applyAlignment="1">
      <alignment horizontal="center" vertical="center" wrapText="1"/>
    </xf>
    <xf numFmtId="0" fontId="45" fillId="0" borderId="7" xfId="37" applyNumberFormat="1" applyFont="1" applyFill="1" applyBorder="1" applyAlignment="1" applyProtection="1">
      <alignment horizontal="left" wrapText="1" shrinkToFit="1"/>
    </xf>
    <xf numFmtId="0" fontId="21" fillId="0" borderId="10" xfId="37" applyFont="1" applyBorder="1" applyAlignment="1">
      <alignment horizontal="center"/>
    </xf>
    <xf numFmtId="0" fontId="21" fillId="0" borderId="11" xfId="37" applyFont="1" applyBorder="1" applyAlignment="1">
      <alignment horizontal="center"/>
    </xf>
    <xf numFmtId="0" fontId="41" fillId="0" borderId="0" xfId="53" applyFont="1" applyFill="1" applyBorder="1" applyAlignment="1">
      <alignment horizontal="center"/>
    </xf>
    <xf numFmtId="0" fontId="39" fillId="0" borderId="0" xfId="53" applyFont="1" applyFill="1" applyAlignment="1">
      <alignment horizontal="center" wrapText="1"/>
    </xf>
    <xf numFmtId="0" fontId="21" fillId="0" borderId="1" xfId="37" applyFont="1" applyBorder="1" applyAlignment="1">
      <alignment horizontal="center" vertical="center" wrapText="1"/>
    </xf>
    <xf numFmtId="0" fontId="21" fillId="0" borderId="0" xfId="37" applyFont="1" applyBorder="1" applyAlignment="1">
      <alignment horizontal="center"/>
    </xf>
    <xf numFmtId="0" fontId="21" fillId="0" borderId="16" xfId="37" applyFont="1" applyBorder="1" applyAlignment="1">
      <alignment horizontal="center"/>
    </xf>
    <xf numFmtId="0" fontId="35" fillId="0" borderId="0" xfId="37" applyFont="1" applyFill="1" applyAlignment="1">
      <alignment horizontal="left"/>
    </xf>
    <xf numFmtId="0" fontId="4" fillId="0" borderId="0" xfId="37" applyBorder="1" applyAlignment="1">
      <alignment horizontal="right"/>
    </xf>
    <xf numFmtId="0" fontId="4" fillId="0" borderId="16" xfId="37" applyBorder="1" applyAlignment="1">
      <alignment horizontal="right"/>
    </xf>
    <xf numFmtId="0" fontId="1" fillId="0" borderId="0" xfId="37" applyFont="1" applyBorder="1" applyAlignment="1">
      <alignment horizontal="left" vertical="top"/>
    </xf>
    <xf numFmtId="0" fontId="7" fillId="0" borderId="7" xfId="37" applyFont="1" applyBorder="1" applyAlignment="1">
      <alignment horizontal="left" wrapText="1"/>
    </xf>
    <xf numFmtId="0" fontId="38" fillId="0" borderId="3" xfId="37" applyFont="1" applyBorder="1" applyAlignment="1">
      <alignment horizontal="center" vertical="top" wrapText="1"/>
    </xf>
    <xf numFmtId="0" fontId="39" fillId="0" borderId="7" xfId="51" applyFont="1" applyFill="1" applyBorder="1" applyAlignment="1">
      <alignment horizontal="left" wrapText="1"/>
    </xf>
    <xf numFmtId="0" fontId="39" fillId="0" borderId="7" xfId="52" applyFont="1" applyFill="1" applyBorder="1" applyAlignment="1">
      <alignment horizontal="left" wrapText="1"/>
    </xf>
    <xf numFmtId="0" fontId="25" fillId="0" borderId="2" xfId="0" applyFont="1" applyBorder="1"/>
    <xf numFmtId="0" fontId="21" fillId="0" borderId="0" xfId="37" applyFont="1" applyBorder="1" applyAlignment="1">
      <alignment horizontal="left" vertical="top"/>
    </xf>
  </cellXfs>
  <cellStyles count="54">
    <cellStyle name="Акт" xfId="1"/>
    <cellStyle name="АктМТСН" xfId="2"/>
    <cellStyle name="АктМТСН 2" xfId="38"/>
    <cellStyle name="АктМТСН 3" xfId="27"/>
    <cellStyle name="ВедРесурсов" xfId="3"/>
    <cellStyle name="ВедРесурсовАкт" xfId="4"/>
    <cellStyle name="Заголовок 2" xfId="26" builtinId="17" hidden="1"/>
    <cellStyle name="Итоги" xfId="5"/>
    <cellStyle name="ИтогоАктБазЦ" xfId="6"/>
    <cellStyle name="ИтогоАктБИМ" xfId="7"/>
    <cellStyle name="ИтогоАктБИМ 2" xfId="40"/>
    <cellStyle name="ИтогоАктБИМ 3" xfId="28"/>
    <cellStyle name="ИтогоАктРесМет" xfId="8"/>
    <cellStyle name="ИтогоАктРесМет 2" xfId="41"/>
    <cellStyle name="ИтогоАктРесМет 3" xfId="29"/>
    <cellStyle name="ИтогоАктТекЦ" xfId="9"/>
    <cellStyle name="ИтогоБазЦ" xfId="10"/>
    <cellStyle name="ИтогоБИМ" xfId="11"/>
    <cellStyle name="ИтогоБИМ 2" xfId="42"/>
    <cellStyle name="ИтогоБИМ 3" xfId="30"/>
    <cellStyle name="ИтогоРесМет" xfId="12"/>
    <cellStyle name="ИтогоРесМет 2" xfId="43"/>
    <cellStyle name="ИтогоРесМет 3" xfId="31"/>
    <cellStyle name="ИтогоТекЦ" xfId="13"/>
    <cellStyle name="ЛокСмета" xfId="14"/>
    <cellStyle name="ЛокСмМТСН" xfId="15"/>
    <cellStyle name="ЛокСмМТСН 2" xfId="44"/>
    <cellStyle name="ЛокСмМТСН 3" xfId="32"/>
    <cellStyle name="М29" xfId="16"/>
    <cellStyle name="М29 2" xfId="45"/>
    <cellStyle name="М29 3" xfId="33"/>
    <cellStyle name="ОбСмета" xfId="17"/>
    <cellStyle name="ОбСмета 2" xfId="46"/>
    <cellStyle name="ОбСмета 3" xfId="34"/>
    <cellStyle name="Обычный" xfId="0" builtinId="0"/>
    <cellStyle name="Обычный_КС-3 май" xfId="37"/>
    <cellStyle name="Обычный_КС-3, реестр 2" xfId="51"/>
    <cellStyle name="Обычный_Лист1" xfId="36"/>
    <cellStyle name="Обычный_Лист2" xfId="50"/>
    <cellStyle name="Обычный_Лист3" xfId="49"/>
    <cellStyle name="Обычный_Лист4" xfId="48"/>
    <cellStyle name="Обычный_Смета филипс" xfId="53"/>
    <cellStyle name="Обычный_Унифицированная форма № КС-2      6.04.2000" xfId="52"/>
    <cellStyle name="Параметр" xfId="18"/>
    <cellStyle name="ПеременныеСметы" xfId="19"/>
    <cellStyle name="РесСмета" xfId="20"/>
    <cellStyle name="СводкаСтоимРаб" xfId="21"/>
    <cellStyle name="СводРасч" xfId="22"/>
    <cellStyle name="СводРасч 2" xfId="47"/>
    <cellStyle name="СводРасч 3" xfId="35"/>
    <cellStyle name="Стиль 1" xfId="39"/>
    <cellStyle name="Титул" xfId="23"/>
    <cellStyle name="Хвост" xfId="24"/>
    <cellStyle name="Экспертиза" xfId="2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autoPageBreaks="0" fitToPage="1"/>
  </sheetPr>
  <dimension ref="A1:IK917"/>
  <sheetViews>
    <sheetView showGridLines="0" view="pageBreakPreview" topLeftCell="C882" zoomScaleNormal="100" zoomScaleSheetLayoutView="100" workbookViewId="0">
      <selection activeCell="I894" sqref="I894"/>
    </sheetView>
  </sheetViews>
  <sheetFormatPr defaultRowHeight="12.75" outlineLevelRow="1"/>
  <cols>
    <col min="1" max="1" width="9.140625" style="1"/>
    <col min="2" max="2" width="4.7109375" style="1" customWidth="1"/>
    <col min="3" max="3" width="14.7109375" style="1" customWidth="1"/>
    <col min="4" max="4" width="43.140625" style="1" customWidth="1"/>
    <col min="5" max="5" width="16" style="1" customWidth="1"/>
    <col min="6" max="7" width="12.5703125" style="1" customWidth="1"/>
    <col min="8" max="8" width="12.7109375" style="1" customWidth="1"/>
    <col min="9" max="9" width="14.140625" style="1" customWidth="1"/>
    <col min="10" max="10" width="14.7109375" style="1" customWidth="1"/>
    <col min="11" max="11" width="12.5703125" style="1" customWidth="1"/>
    <col min="12" max="16384" width="9.140625" style="1"/>
  </cols>
  <sheetData>
    <row r="1" spans="1:245">
      <c r="A1" s="37"/>
      <c r="B1" s="38"/>
      <c r="C1" s="39"/>
      <c r="D1" s="40"/>
      <c r="E1" s="38"/>
      <c r="F1" s="38"/>
      <c r="G1" s="38"/>
      <c r="H1" s="38"/>
      <c r="I1" s="41" t="s">
        <v>158</v>
      </c>
      <c r="J1" s="42"/>
      <c r="K1" s="38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3"/>
      <c r="GU1" s="43"/>
      <c r="GV1" s="43"/>
      <c r="GW1" s="43"/>
      <c r="GX1" s="43"/>
      <c r="GY1" s="43"/>
      <c r="GZ1" s="43"/>
      <c r="HA1" s="43"/>
      <c r="HB1" s="43"/>
      <c r="HC1" s="43"/>
      <c r="HD1" s="43"/>
      <c r="HE1" s="43"/>
      <c r="HF1" s="43"/>
      <c r="HG1" s="43"/>
      <c r="HH1" s="43"/>
      <c r="HI1" s="43"/>
      <c r="HJ1" s="43"/>
      <c r="HK1" s="43"/>
      <c r="HL1" s="43"/>
      <c r="HM1" s="43"/>
      <c r="HN1" s="43"/>
      <c r="HO1" s="43"/>
      <c r="HP1" s="43"/>
      <c r="HQ1" s="43"/>
      <c r="HR1" s="43"/>
      <c r="HS1" s="43"/>
      <c r="HT1" s="43"/>
      <c r="HU1" s="43"/>
      <c r="HV1" s="43"/>
      <c r="HW1" s="43"/>
      <c r="HX1" s="43"/>
      <c r="HY1" s="43"/>
      <c r="HZ1" s="43"/>
      <c r="IA1" s="43"/>
      <c r="IB1" s="43"/>
      <c r="IC1" s="43"/>
      <c r="ID1" s="43"/>
      <c r="IE1" s="43"/>
      <c r="IF1" s="43"/>
      <c r="IG1" s="43"/>
      <c r="IH1" s="43"/>
      <c r="II1" s="43"/>
      <c r="IJ1" s="43"/>
      <c r="IK1" s="43"/>
    </row>
    <row r="2" spans="1:245">
      <c r="A2" s="37"/>
      <c r="B2" s="38"/>
      <c r="C2" s="39"/>
      <c r="D2" s="40"/>
      <c r="E2" s="38"/>
      <c r="F2" s="38"/>
      <c r="G2" s="38"/>
      <c r="H2" s="38"/>
      <c r="I2" s="41" t="s">
        <v>159</v>
      </c>
      <c r="J2" s="42"/>
      <c r="K2" s="38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43"/>
      <c r="DT2" s="43"/>
      <c r="DU2" s="43"/>
      <c r="DV2" s="43"/>
      <c r="DW2" s="43"/>
      <c r="DX2" s="43"/>
      <c r="DY2" s="43"/>
      <c r="DZ2" s="43"/>
      <c r="EA2" s="43"/>
      <c r="EB2" s="43"/>
      <c r="EC2" s="43"/>
      <c r="ED2" s="43"/>
      <c r="EE2" s="43"/>
      <c r="EF2" s="43"/>
      <c r="EG2" s="43"/>
      <c r="EH2" s="43"/>
      <c r="EI2" s="43"/>
      <c r="EJ2" s="43"/>
      <c r="EK2" s="43"/>
      <c r="EL2" s="43"/>
      <c r="EM2" s="43"/>
      <c r="EN2" s="43"/>
      <c r="EO2" s="43"/>
      <c r="EP2" s="43"/>
      <c r="EQ2" s="43"/>
      <c r="ER2" s="43"/>
      <c r="ES2" s="43"/>
      <c r="ET2" s="43"/>
      <c r="EU2" s="43"/>
      <c r="EV2" s="43"/>
      <c r="EW2" s="43"/>
      <c r="EX2" s="43"/>
      <c r="EY2" s="43"/>
      <c r="EZ2" s="43"/>
      <c r="FA2" s="43"/>
      <c r="FB2" s="43"/>
      <c r="FC2" s="43"/>
      <c r="FD2" s="43"/>
      <c r="FE2" s="43"/>
      <c r="FF2" s="43"/>
      <c r="FG2" s="43"/>
      <c r="FH2" s="43"/>
      <c r="FI2" s="43"/>
      <c r="FJ2" s="43"/>
      <c r="FK2" s="43"/>
      <c r="FL2" s="43"/>
      <c r="FM2" s="43"/>
      <c r="FN2" s="43"/>
      <c r="FO2" s="43"/>
      <c r="FP2" s="43"/>
      <c r="FQ2" s="43"/>
      <c r="FR2" s="43"/>
      <c r="FS2" s="43"/>
      <c r="FT2" s="43"/>
      <c r="FU2" s="43"/>
      <c r="FV2" s="43"/>
      <c r="FW2" s="43"/>
      <c r="FX2" s="43"/>
      <c r="FY2" s="43"/>
      <c r="FZ2" s="43"/>
      <c r="GA2" s="43"/>
      <c r="GB2" s="43"/>
      <c r="GC2" s="43"/>
      <c r="GD2" s="43"/>
      <c r="GE2" s="43"/>
      <c r="GF2" s="43"/>
      <c r="GG2" s="43"/>
      <c r="GH2" s="43"/>
      <c r="GI2" s="43"/>
      <c r="GJ2" s="43"/>
      <c r="GK2" s="43"/>
      <c r="GL2" s="43"/>
      <c r="GM2" s="43"/>
      <c r="GN2" s="43"/>
      <c r="GO2" s="43"/>
      <c r="GP2" s="43"/>
      <c r="GQ2" s="43"/>
      <c r="GR2" s="43"/>
      <c r="GS2" s="43"/>
      <c r="GT2" s="43"/>
      <c r="GU2" s="43"/>
      <c r="GV2" s="43"/>
      <c r="GW2" s="43"/>
      <c r="GX2" s="43"/>
      <c r="GY2" s="43"/>
      <c r="GZ2" s="43"/>
      <c r="HA2" s="43"/>
      <c r="HB2" s="43"/>
      <c r="HC2" s="43"/>
      <c r="HD2" s="43"/>
      <c r="HE2" s="43"/>
      <c r="HF2" s="43"/>
      <c r="HG2" s="43"/>
      <c r="HH2" s="43"/>
      <c r="HI2" s="43"/>
      <c r="HJ2" s="43"/>
      <c r="HK2" s="43"/>
      <c r="HL2" s="43"/>
      <c r="HM2" s="43"/>
      <c r="HN2" s="43"/>
      <c r="HO2" s="43"/>
      <c r="HP2" s="43"/>
      <c r="HQ2" s="43"/>
      <c r="HR2" s="43"/>
      <c r="HS2" s="43"/>
      <c r="HT2" s="43"/>
      <c r="HU2" s="43"/>
      <c r="HV2" s="43"/>
      <c r="HW2" s="43"/>
      <c r="HX2" s="43"/>
      <c r="HY2" s="43"/>
      <c r="HZ2" s="43"/>
      <c r="IA2" s="43"/>
      <c r="IB2" s="43"/>
      <c r="IC2" s="43"/>
      <c r="ID2" s="43"/>
      <c r="IE2" s="43"/>
      <c r="IF2" s="43"/>
      <c r="IG2" s="43"/>
      <c r="IH2" s="43"/>
      <c r="II2" s="43"/>
      <c r="IJ2" s="43"/>
      <c r="IK2" s="43"/>
    </row>
    <row r="3" spans="1:245">
      <c r="A3" s="37"/>
      <c r="B3" s="38"/>
      <c r="C3" s="39"/>
      <c r="D3" s="40"/>
      <c r="E3" s="38"/>
      <c r="F3" s="38"/>
      <c r="G3" s="38"/>
      <c r="H3" s="38"/>
      <c r="I3" s="41" t="s">
        <v>160</v>
      </c>
      <c r="J3" s="42"/>
      <c r="K3" s="38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3"/>
      <c r="GL3" s="43"/>
      <c r="GM3" s="43"/>
      <c r="GN3" s="43"/>
      <c r="GO3" s="43"/>
      <c r="GP3" s="43"/>
      <c r="GQ3" s="43"/>
      <c r="GR3" s="43"/>
      <c r="GS3" s="43"/>
      <c r="GT3" s="43"/>
      <c r="GU3" s="43"/>
      <c r="GV3" s="43"/>
      <c r="GW3" s="43"/>
      <c r="GX3" s="43"/>
      <c r="GY3" s="43"/>
      <c r="GZ3" s="43"/>
      <c r="HA3" s="43"/>
      <c r="HB3" s="43"/>
      <c r="HC3" s="43"/>
      <c r="HD3" s="43"/>
      <c r="HE3" s="43"/>
      <c r="HF3" s="43"/>
      <c r="HG3" s="43"/>
      <c r="HH3" s="43"/>
      <c r="HI3" s="43"/>
      <c r="HJ3" s="43"/>
      <c r="HK3" s="43"/>
      <c r="HL3" s="43"/>
      <c r="HM3" s="43"/>
      <c r="HN3" s="43"/>
      <c r="HO3" s="43"/>
      <c r="HP3" s="43"/>
      <c r="HQ3" s="43"/>
      <c r="HR3" s="43"/>
      <c r="HS3" s="43"/>
      <c r="HT3" s="43"/>
      <c r="HU3" s="43"/>
      <c r="HV3" s="43"/>
      <c r="HW3" s="43"/>
      <c r="HX3" s="43"/>
      <c r="HY3" s="43"/>
      <c r="HZ3" s="43"/>
      <c r="IA3" s="43"/>
      <c r="IB3" s="43"/>
      <c r="IC3" s="43"/>
      <c r="ID3" s="43"/>
      <c r="IE3" s="43"/>
      <c r="IF3" s="43"/>
      <c r="IG3" s="43"/>
      <c r="IH3" s="43"/>
      <c r="II3" s="43"/>
      <c r="IJ3" s="43"/>
      <c r="IK3" s="43"/>
    </row>
    <row r="4" spans="1:245" ht="15.75">
      <c r="A4" s="381"/>
      <c r="B4" s="381"/>
      <c r="C4" s="44"/>
      <c r="D4" s="45"/>
      <c r="E4" s="46"/>
      <c r="F4" s="46"/>
      <c r="G4" s="46"/>
      <c r="H4" s="46"/>
      <c r="I4" s="46"/>
      <c r="J4" s="375" t="s">
        <v>161</v>
      </c>
      <c r="K4" s="376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3"/>
      <c r="GA4" s="43"/>
      <c r="GB4" s="43"/>
      <c r="GC4" s="43"/>
      <c r="GD4" s="43"/>
      <c r="GE4" s="43"/>
      <c r="GF4" s="43"/>
      <c r="GG4" s="43"/>
      <c r="GH4" s="43"/>
      <c r="GI4" s="43"/>
      <c r="GJ4" s="43"/>
      <c r="GK4" s="43"/>
      <c r="GL4" s="43"/>
      <c r="GM4" s="43"/>
      <c r="GN4" s="43"/>
      <c r="GO4" s="43"/>
      <c r="GP4" s="43"/>
      <c r="GQ4" s="43"/>
      <c r="GR4" s="43"/>
      <c r="GS4" s="43"/>
      <c r="GT4" s="43"/>
      <c r="GU4" s="43"/>
      <c r="GV4" s="43"/>
      <c r="GW4" s="43"/>
      <c r="GX4" s="43"/>
      <c r="GY4" s="43"/>
      <c r="GZ4" s="43"/>
      <c r="HA4" s="43"/>
      <c r="HB4" s="43"/>
      <c r="HC4" s="43"/>
      <c r="HD4" s="43"/>
      <c r="HE4" s="43"/>
      <c r="HF4" s="43"/>
      <c r="HG4" s="43"/>
      <c r="HH4" s="43"/>
      <c r="HI4" s="43"/>
      <c r="HJ4" s="43"/>
      <c r="HK4" s="43"/>
      <c r="HL4" s="43"/>
      <c r="HM4" s="43"/>
      <c r="HN4" s="43"/>
      <c r="HO4" s="43"/>
      <c r="HP4" s="43"/>
      <c r="HQ4" s="43"/>
      <c r="HR4" s="43"/>
      <c r="HS4" s="43"/>
      <c r="HT4" s="43"/>
      <c r="HU4" s="43"/>
      <c r="HV4" s="43"/>
      <c r="HW4" s="43"/>
      <c r="HX4" s="43"/>
      <c r="HY4" s="43"/>
      <c r="HZ4" s="43"/>
      <c r="IA4" s="43"/>
      <c r="IB4" s="43"/>
      <c r="IC4" s="43"/>
      <c r="ID4" s="43"/>
      <c r="IE4" s="43"/>
      <c r="IF4" s="43"/>
      <c r="IG4" s="43"/>
      <c r="IH4" s="43"/>
      <c r="II4" s="43"/>
      <c r="IJ4" s="43"/>
      <c r="IK4" s="43"/>
    </row>
    <row r="5" spans="1:245" ht="15.75" customHeight="1">
      <c r="A5" s="37"/>
      <c r="B5" s="37"/>
      <c r="C5" s="47"/>
      <c r="D5" s="48"/>
      <c r="E5" s="37"/>
      <c r="F5" s="37"/>
      <c r="G5" s="37"/>
      <c r="H5" s="382" t="s">
        <v>162</v>
      </c>
      <c r="I5" s="383"/>
      <c r="J5" s="375" t="s">
        <v>163</v>
      </c>
      <c r="K5" s="376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43"/>
      <c r="HB5" s="43"/>
      <c r="HC5" s="43"/>
      <c r="HD5" s="43"/>
      <c r="HE5" s="43"/>
      <c r="HF5" s="43"/>
      <c r="HG5" s="43"/>
      <c r="HH5" s="43"/>
      <c r="HI5" s="43"/>
      <c r="HJ5" s="43"/>
      <c r="HK5" s="43"/>
      <c r="HL5" s="43"/>
      <c r="HM5" s="43"/>
      <c r="HN5" s="43"/>
      <c r="HO5" s="43"/>
      <c r="HP5" s="43"/>
      <c r="HQ5" s="43"/>
      <c r="HR5" s="43"/>
      <c r="HS5" s="43"/>
      <c r="HT5" s="43"/>
      <c r="HU5" s="43"/>
      <c r="HV5" s="43"/>
      <c r="HW5" s="43"/>
      <c r="HX5" s="43"/>
      <c r="HY5" s="43"/>
      <c r="HZ5" s="43"/>
      <c r="IA5" s="43"/>
      <c r="IB5" s="43"/>
      <c r="IC5" s="43"/>
      <c r="ID5" s="43"/>
      <c r="IE5" s="43"/>
      <c r="IF5" s="43"/>
      <c r="IG5" s="43"/>
      <c r="IH5" s="43"/>
      <c r="II5" s="43"/>
      <c r="IJ5" s="43"/>
      <c r="IK5" s="43"/>
    </row>
    <row r="6" spans="1:245" ht="15.75" customHeight="1">
      <c r="A6" s="384" t="s">
        <v>164</v>
      </c>
      <c r="B6" s="384"/>
      <c r="C6" s="385" t="s">
        <v>165</v>
      </c>
      <c r="D6" s="385"/>
      <c r="E6" s="385"/>
      <c r="F6" s="385"/>
      <c r="G6" s="385"/>
      <c r="H6" s="37"/>
      <c r="I6" s="49" t="s">
        <v>166</v>
      </c>
      <c r="J6" s="375" t="s">
        <v>167</v>
      </c>
      <c r="K6" s="376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</row>
    <row r="7" spans="1:245" ht="15.75">
      <c r="A7" s="37"/>
      <c r="B7" s="37"/>
      <c r="C7" s="50"/>
      <c r="D7" s="51"/>
      <c r="E7" s="52"/>
      <c r="F7" s="52"/>
      <c r="G7" s="52"/>
      <c r="H7" s="37"/>
      <c r="I7" s="53" t="s">
        <v>168</v>
      </c>
      <c r="J7" s="375"/>
      <c r="K7" s="376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43"/>
      <c r="EO7" s="43"/>
      <c r="EP7" s="43"/>
      <c r="EQ7" s="43"/>
      <c r="ER7" s="43"/>
      <c r="ES7" s="43"/>
      <c r="ET7" s="43"/>
      <c r="EU7" s="43"/>
      <c r="EV7" s="43"/>
      <c r="EW7" s="43"/>
      <c r="EX7" s="43"/>
      <c r="EY7" s="43"/>
      <c r="EZ7" s="43"/>
      <c r="FA7" s="43"/>
      <c r="FB7" s="43"/>
      <c r="FC7" s="43"/>
      <c r="FD7" s="43"/>
      <c r="FE7" s="43"/>
      <c r="FF7" s="43"/>
      <c r="FG7" s="43"/>
      <c r="FH7" s="43"/>
      <c r="FI7" s="43"/>
      <c r="FJ7" s="43"/>
      <c r="FK7" s="43"/>
      <c r="FL7" s="43"/>
      <c r="FM7" s="43"/>
      <c r="FN7" s="43"/>
      <c r="FO7" s="43"/>
      <c r="FP7" s="43"/>
      <c r="FQ7" s="43"/>
      <c r="FR7" s="43"/>
      <c r="FS7" s="43"/>
      <c r="FT7" s="43"/>
      <c r="FU7" s="43"/>
      <c r="FV7" s="43"/>
      <c r="FW7" s="43"/>
      <c r="FX7" s="43"/>
      <c r="FY7" s="43"/>
      <c r="FZ7" s="43"/>
      <c r="GA7" s="43"/>
      <c r="GB7" s="43"/>
      <c r="GC7" s="43"/>
      <c r="GD7" s="43"/>
      <c r="GE7" s="43"/>
      <c r="GF7" s="43"/>
      <c r="GG7" s="43"/>
      <c r="GH7" s="43"/>
      <c r="GI7" s="43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3"/>
      <c r="HL7" s="43"/>
      <c r="HM7" s="43"/>
      <c r="HN7" s="43"/>
      <c r="HO7" s="43"/>
      <c r="HP7" s="43"/>
      <c r="HQ7" s="43"/>
      <c r="HR7" s="43"/>
      <c r="HS7" s="43"/>
      <c r="HT7" s="43"/>
      <c r="HU7" s="43"/>
      <c r="HV7" s="43"/>
      <c r="HW7" s="43"/>
      <c r="HX7" s="43"/>
      <c r="HY7" s="43"/>
      <c r="HZ7" s="43"/>
      <c r="IA7" s="43"/>
      <c r="IB7" s="43"/>
      <c r="IC7" s="43"/>
      <c r="ID7" s="43"/>
      <c r="IE7" s="43"/>
      <c r="IF7" s="43"/>
      <c r="IG7" s="43"/>
      <c r="IH7" s="43"/>
      <c r="II7" s="43"/>
      <c r="IJ7" s="43"/>
      <c r="IK7" s="43"/>
    </row>
    <row r="8" spans="1:245" ht="15.75" customHeight="1">
      <c r="A8" s="37"/>
      <c r="B8" s="37"/>
      <c r="C8" s="379" t="s">
        <v>169</v>
      </c>
      <c r="D8" s="379"/>
      <c r="E8" s="379"/>
      <c r="F8" s="379"/>
      <c r="G8" s="379"/>
      <c r="H8" s="37"/>
      <c r="I8" s="49" t="s">
        <v>166</v>
      </c>
      <c r="J8" s="375">
        <v>18346064</v>
      </c>
      <c r="K8" s="376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</row>
    <row r="9" spans="1:245" ht="15.75" customHeight="1">
      <c r="A9" s="54"/>
      <c r="B9" s="54"/>
      <c r="C9" s="380" t="s">
        <v>170</v>
      </c>
      <c r="D9" s="380"/>
      <c r="E9" s="380"/>
      <c r="F9" s="380"/>
      <c r="G9" s="380"/>
      <c r="H9" s="54"/>
      <c r="I9" s="53" t="s">
        <v>168</v>
      </c>
      <c r="J9" s="375">
        <v>1403</v>
      </c>
      <c r="K9" s="376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43"/>
      <c r="IA9" s="43"/>
      <c r="IB9" s="43"/>
      <c r="IC9" s="43"/>
      <c r="ID9" s="43"/>
      <c r="IE9" s="43"/>
      <c r="IF9" s="43"/>
      <c r="IG9" s="43"/>
      <c r="IH9" s="43"/>
      <c r="II9" s="43"/>
      <c r="IJ9" s="43"/>
      <c r="IK9" s="43"/>
    </row>
    <row r="10" spans="1:245" ht="15.75" customHeight="1">
      <c r="A10" s="384" t="s">
        <v>171</v>
      </c>
      <c r="B10" s="384"/>
      <c r="C10" s="386" t="s">
        <v>172</v>
      </c>
      <c r="D10" s="386"/>
      <c r="E10" s="386"/>
      <c r="F10" s="386"/>
      <c r="G10" s="386"/>
      <c r="H10" s="37"/>
      <c r="I10" s="49" t="s">
        <v>166</v>
      </c>
      <c r="J10" s="375">
        <v>45922381</v>
      </c>
      <c r="K10" s="376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3"/>
      <c r="HL10" s="43"/>
      <c r="HM10" s="43"/>
      <c r="HN10" s="43"/>
      <c r="HO10" s="43"/>
      <c r="HP10" s="43"/>
      <c r="HQ10" s="43"/>
      <c r="HR10" s="43"/>
      <c r="HS10" s="43"/>
      <c r="HT10" s="43"/>
      <c r="HU10" s="43"/>
      <c r="HV10" s="43"/>
      <c r="HW10" s="43"/>
      <c r="HX10" s="43"/>
      <c r="HY10" s="43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</row>
    <row r="11" spans="1:245" ht="15.75">
      <c r="A11" s="377"/>
      <c r="B11" s="377"/>
      <c r="C11" s="378" t="s">
        <v>173</v>
      </c>
      <c r="D11" s="378"/>
      <c r="E11" s="378"/>
      <c r="F11" s="378"/>
      <c r="G11" s="378"/>
      <c r="H11" s="55"/>
      <c r="I11" s="53" t="s">
        <v>168</v>
      </c>
      <c r="J11" s="375"/>
      <c r="K11" s="376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  <c r="CT11" s="55"/>
      <c r="CU11" s="55"/>
      <c r="CV11" s="55"/>
      <c r="CW11" s="55"/>
      <c r="CX11" s="55"/>
      <c r="CY11" s="55"/>
      <c r="CZ11" s="55"/>
      <c r="DA11" s="55"/>
      <c r="DB11" s="55"/>
      <c r="DC11" s="55"/>
      <c r="DD11" s="55"/>
      <c r="DE11" s="55"/>
      <c r="DF11" s="55"/>
      <c r="DG11" s="55"/>
      <c r="DH11" s="55"/>
      <c r="DI11" s="55"/>
      <c r="DJ11" s="55"/>
      <c r="DK11" s="55"/>
      <c r="DL11" s="55"/>
      <c r="DM11" s="55"/>
      <c r="DN11" s="55"/>
      <c r="DO11" s="55"/>
      <c r="DP11" s="55"/>
      <c r="DQ11" s="55"/>
      <c r="DR11" s="55"/>
      <c r="DS11" s="55"/>
      <c r="DT11" s="55"/>
      <c r="DU11" s="55"/>
      <c r="DV11" s="55"/>
      <c r="DW11" s="55"/>
      <c r="DX11" s="55"/>
      <c r="DY11" s="55"/>
      <c r="DZ11" s="55"/>
      <c r="EA11" s="55"/>
      <c r="EB11" s="55"/>
      <c r="EC11" s="55"/>
      <c r="ED11" s="55"/>
      <c r="EE11" s="55"/>
      <c r="EF11" s="55"/>
      <c r="EG11" s="55"/>
      <c r="EH11" s="55"/>
      <c r="EI11" s="55"/>
      <c r="EJ11" s="55"/>
      <c r="EK11" s="55"/>
      <c r="EL11" s="55"/>
      <c r="EM11" s="55"/>
      <c r="EN11" s="55"/>
      <c r="EO11" s="55"/>
      <c r="EP11" s="55"/>
      <c r="EQ11" s="55"/>
      <c r="ER11" s="55"/>
      <c r="ES11" s="55"/>
      <c r="ET11" s="55"/>
      <c r="EU11" s="55"/>
      <c r="EV11" s="55"/>
      <c r="EW11" s="55"/>
      <c r="EX11" s="55"/>
      <c r="EY11" s="55"/>
      <c r="EZ11" s="55"/>
      <c r="FA11" s="55"/>
      <c r="FB11" s="55"/>
      <c r="FC11" s="55"/>
      <c r="FD11" s="55"/>
      <c r="FE11" s="55"/>
      <c r="FF11" s="55"/>
      <c r="FG11" s="55"/>
      <c r="FH11" s="55"/>
      <c r="FI11" s="55"/>
      <c r="FJ11" s="55"/>
      <c r="FK11" s="55"/>
      <c r="FL11" s="55"/>
      <c r="FM11" s="55"/>
      <c r="FN11" s="55"/>
      <c r="FO11" s="55"/>
      <c r="FP11" s="55"/>
      <c r="FQ11" s="55"/>
      <c r="FR11" s="55"/>
      <c r="FS11" s="55"/>
      <c r="FT11" s="55"/>
      <c r="FU11" s="55"/>
      <c r="FV11" s="55"/>
      <c r="FW11" s="55"/>
      <c r="FX11" s="55"/>
      <c r="FY11" s="55"/>
      <c r="FZ11" s="55"/>
      <c r="GA11" s="55"/>
      <c r="GB11" s="55"/>
      <c r="GC11" s="55"/>
      <c r="GD11" s="55"/>
      <c r="GE11" s="55"/>
      <c r="GF11" s="55"/>
      <c r="GG11" s="55"/>
      <c r="GH11" s="55"/>
      <c r="GI11" s="55"/>
      <c r="GJ11" s="55"/>
      <c r="GK11" s="55"/>
      <c r="GL11" s="55"/>
      <c r="GM11" s="55"/>
      <c r="GN11" s="55"/>
      <c r="GO11" s="55"/>
      <c r="GP11" s="55"/>
      <c r="GQ11" s="55"/>
      <c r="GR11" s="55"/>
      <c r="GS11" s="55"/>
      <c r="GT11" s="55"/>
      <c r="GU11" s="55"/>
      <c r="GV11" s="55"/>
      <c r="GW11" s="55"/>
      <c r="GX11" s="55"/>
      <c r="GY11" s="55"/>
      <c r="GZ11" s="55"/>
      <c r="HA11" s="55"/>
      <c r="HB11" s="55"/>
      <c r="HC11" s="55"/>
      <c r="HD11" s="55"/>
      <c r="HE11" s="55"/>
      <c r="HF11" s="55"/>
      <c r="HG11" s="55"/>
      <c r="HH11" s="55"/>
      <c r="HI11" s="55"/>
      <c r="HJ11" s="55"/>
      <c r="HK11" s="55"/>
      <c r="HL11" s="55"/>
      <c r="HM11" s="55"/>
      <c r="HN11" s="55"/>
      <c r="HO11" s="55"/>
      <c r="HP11" s="55"/>
      <c r="HQ11" s="55"/>
      <c r="HR11" s="55"/>
      <c r="HS11" s="55"/>
      <c r="HT11" s="55"/>
      <c r="HU11" s="55"/>
      <c r="HV11" s="55"/>
      <c r="HW11" s="55"/>
      <c r="HX11" s="55"/>
      <c r="HY11" s="55"/>
      <c r="HZ11" s="55"/>
      <c r="IA11" s="55"/>
      <c r="IB11" s="55"/>
      <c r="IC11" s="55"/>
      <c r="ID11" s="55"/>
      <c r="IE11" s="55"/>
      <c r="IF11" s="55"/>
      <c r="IG11" s="55"/>
      <c r="IH11" s="55"/>
      <c r="II11" s="55"/>
      <c r="IJ11" s="55"/>
      <c r="IK11" s="55"/>
    </row>
    <row r="12" spans="1:245" ht="37.5" customHeight="1">
      <c r="A12" s="56" t="s">
        <v>174</v>
      </c>
      <c r="B12" s="54"/>
      <c r="C12" s="385" t="s">
        <v>175</v>
      </c>
      <c r="D12" s="385"/>
      <c r="E12" s="385"/>
      <c r="F12" s="385"/>
      <c r="G12" s="385"/>
      <c r="H12" s="49"/>
      <c r="I12" s="55"/>
      <c r="J12" s="375"/>
      <c r="K12" s="376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</row>
    <row r="13" spans="1:245" ht="15.75">
      <c r="A13" s="57"/>
      <c r="B13" s="57"/>
      <c r="C13" s="373" t="s">
        <v>176</v>
      </c>
      <c r="D13" s="373"/>
      <c r="E13" s="373"/>
      <c r="F13" s="373"/>
      <c r="G13" s="373"/>
      <c r="H13" s="58"/>
      <c r="I13" s="57"/>
      <c r="J13" s="375"/>
      <c r="K13" s="376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</row>
    <row r="14" spans="1:245" ht="60.75" customHeight="1">
      <c r="A14" s="60" t="s">
        <v>177</v>
      </c>
      <c r="B14" s="57"/>
      <c r="C14" s="388" t="s">
        <v>210</v>
      </c>
      <c r="D14" s="388"/>
      <c r="E14" s="388"/>
      <c r="F14" s="388"/>
      <c r="G14" s="388"/>
      <c r="H14" s="389" t="s">
        <v>178</v>
      </c>
      <c r="I14" s="389"/>
      <c r="J14" s="390" t="s">
        <v>209</v>
      </c>
      <c r="K14" s="391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</row>
    <row r="15" spans="1:245" ht="15.75">
      <c r="A15" s="372"/>
      <c r="B15" s="372"/>
      <c r="C15" s="61"/>
      <c r="D15" s="373" t="s">
        <v>179</v>
      </c>
      <c r="E15" s="373"/>
      <c r="F15" s="374" t="s">
        <v>180</v>
      </c>
      <c r="G15" s="374"/>
      <c r="H15" s="374"/>
      <c r="I15" s="374"/>
      <c r="J15" s="375"/>
      <c r="K15" s="376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</row>
    <row r="16" spans="1:245" ht="15.75">
      <c r="A16" s="62"/>
      <c r="B16" s="63"/>
      <c r="C16" s="64"/>
      <c r="D16" s="65"/>
      <c r="E16" s="63"/>
      <c r="F16" s="63"/>
      <c r="G16" s="62"/>
      <c r="H16" s="66" t="s">
        <v>181</v>
      </c>
      <c r="I16" s="67" t="s">
        <v>182</v>
      </c>
      <c r="J16" s="375" t="s">
        <v>183</v>
      </c>
      <c r="K16" s="376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</row>
    <row r="17" spans="1:245" ht="15.75">
      <c r="A17" s="38"/>
      <c r="B17" s="38"/>
      <c r="C17" s="39"/>
      <c r="D17" s="40"/>
      <c r="E17" s="68"/>
      <c r="F17" s="68"/>
      <c r="G17" s="62"/>
      <c r="H17" s="69"/>
      <c r="I17" s="67" t="s">
        <v>184</v>
      </c>
      <c r="J17" s="387">
        <v>41407</v>
      </c>
      <c r="K17" s="387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</row>
    <row r="18" spans="1:245" ht="15.75">
      <c r="A18" s="372"/>
      <c r="B18" s="372"/>
      <c r="C18" s="70"/>
      <c r="D18" s="71"/>
      <c r="E18" s="57"/>
      <c r="F18" s="57"/>
      <c r="G18" s="374" t="s">
        <v>185</v>
      </c>
      <c r="H18" s="374"/>
      <c r="I18" s="374"/>
      <c r="J18" s="375"/>
      <c r="K18" s="376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</row>
    <row r="19" spans="1:245" ht="15.75">
      <c r="A19" s="372"/>
      <c r="B19" s="372"/>
      <c r="C19" s="70"/>
      <c r="D19" s="71"/>
      <c r="E19" s="72"/>
      <c r="F19" s="357"/>
      <c r="G19" s="357"/>
      <c r="H19" s="73"/>
      <c r="I19" s="358" t="s">
        <v>186</v>
      </c>
      <c r="J19" s="358"/>
      <c r="K19" s="59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</row>
    <row r="20" spans="1:245" ht="15.75">
      <c r="A20" s="372"/>
      <c r="B20" s="372"/>
      <c r="C20" s="70"/>
      <c r="D20" s="74" t="s">
        <v>187</v>
      </c>
      <c r="E20" s="392" t="s">
        <v>188</v>
      </c>
      <c r="F20" s="392"/>
      <c r="G20" s="392"/>
      <c r="H20" s="73"/>
      <c r="I20" s="75" t="s">
        <v>189</v>
      </c>
      <c r="J20" s="76" t="s">
        <v>190</v>
      </c>
      <c r="K20" s="59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32"/>
      <c r="II20" s="32"/>
      <c r="IJ20" s="32"/>
      <c r="IK20" s="32"/>
    </row>
    <row r="21" spans="1:245" ht="15.75">
      <c r="A21" s="372"/>
      <c r="B21" s="372"/>
      <c r="C21" s="77"/>
      <c r="D21" s="96" t="s">
        <v>208</v>
      </c>
      <c r="E21" s="393">
        <v>41514</v>
      </c>
      <c r="F21" s="394"/>
      <c r="G21" s="394"/>
      <c r="H21" s="78"/>
      <c r="I21" s="79">
        <v>41487</v>
      </c>
      <c r="J21" s="80">
        <v>41516</v>
      </c>
      <c r="K21" s="59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</row>
    <row r="22" spans="1:245" ht="15.75">
      <c r="A22" s="57"/>
      <c r="B22" s="57"/>
      <c r="C22" s="77"/>
      <c r="D22" s="81"/>
      <c r="E22" s="82"/>
      <c r="F22" s="83"/>
      <c r="G22" s="83"/>
      <c r="H22" s="78"/>
      <c r="I22" s="82"/>
      <c r="J22" s="84"/>
      <c r="K22" s="59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</row>
    <row r="23" spans="1:245" ht="15.75">
      <c r="A23" s="395" t="s">
        <v>191</v>
      </c>
      <c r="B23" s="395"/>
      <c r="C23" s="395"/>
      <c r="D23" s="395"/>
      <c r="E23" s="395"/>
      <c r="F23" s="395"/>
      <c r="G23" s="395"/>
      <c r="H23" s="395"/>
      <c r="I23" s="395"/>
      <c r="J23" s="395"/>
      <c r="K23" s="85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</row>
    <row r="24" spans="1:245" ht="15.75">
      <c r="A24" s="86"/>
      <c r="B24" s="86"/>
      <c r="C24" s="77"/>
      <c r="D24" s="60"/>
      <c r="E24" s="86"/>
      <c r="F24" s="86"/>
      <c r="G24" s="86"/>
      <c r="H24" s="86"/>
      <c r="I24" s="86"/>
      <c r="J24" s="86"/>
      <c r="K24" s="85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</row>
    <row r="25" spans="1:245" ht="15.75">
      <c r="A25" s="36" t="s">
        <v>192</v>
      </c>
      <c r="B25" s="87"/>
      <c r="C25" s="88"/>
      <c r="D25" s="36"/>
      <c r="E25" s="87"/>
      <c r="F25" s="89"/>
      <c r="G25" s="396">
        <v>313912.34523547202</v>
      </c>
      <c r="H25" s="397"/>
      <c r="I25" s="398">
        <v>2511669.331244126</v>
      </c>
      <c r="J25" s="399"/>
      <c r="K25" s="90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  <c r="GV25" s="32"/>
      <c r="GW25" s="32"/>
      <c r="GX25" s="32"/>
      <c r="GY25" s="32"/>
      <c r="GZ25" s="32"/>
      <c r="HA25" s="32"/>
      <c r="HB25" s="32"/>
      <c r="HC25" s="32"/>
      <c r="HD25" s="32"/>
      <c r="HE25" s="32"/>
      <c r="HF25" s="32"/>
      <c r="HG25" s="32"/>
      <c r="HH25" s="32"/>
      <c r="HI25" s="32"/>
      <c r="HJ25" s="32"/>
      <c r="HK25" s="32"/>
      <c r="HL25" s="32"/>
      <c r="HM25" s="32"/>
      <c r="HN25" s="32"/>
      <c r="HO25" s="32"/>
      <c r="HP25" s="32"/>
      <c r="HQ25" s="32"/>
      <c r="HR25" s="32"/>
      <c r="HS25" s="32"/>
      <c r="HT25" s="32"/>
      <c r="HU25" s="32"/>
      <c r="HV25" s="32"/>
      <c r="HW25" s="32"/>
      <c r="HX25" s="32"/>
      <c r="HY25" s="32"/>
      <c r="HZ25" s="32"/>
      <c r="IA25" s="32"/>
      <c r="IB25" s="32"/>
      <c r="IC25" s="32"/>
      <c r="ID25" s="32"/>
      <c r="IE25" s="32"/>
      <c r="IF25" s="32"/>
      <c r="IG25" s="32"/>
      <c r="IH25" s="32"/>
      <c r="II25" s="32"/>
      <c r="IJ25" s="32"/>
      <c r="IK25" s="32"/>
    </row>
    <row r="26" spans="1:245">
      <c r="A26" s="34"/>
      <c r="B26" s="34"/>
      <c r="C26" s="35"/>
      <c r="D26" s="91"/>
      <c r="E26" s="34"/>
      <c r="F26" s="34"/>
      <c r="G26" s="34"/>
      <c r="H26" s="34"/>
      <c r="I26" s="34"/>
      <c r="J26" s="34"/>
      <c r="K26" s="87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  <c r="GC26" s="32"/>
      <c r="GD26" s="32"/>
      <c r="GE26" s="32"/>
      <c r="GF26" s="32"/>
      <c r="GG26" s="32"/>
      <c r="GH26" s="32"/>
      <c r="GI26" s="32"/>
      <c r="GJ26" s="32"/>
      <c r="GK26" s="32"/>
      <c r="GL26" s="32"/>
      <c r="GM26" s="32"/>
      <c r="GN26" s="32"/>
      <c r="GO26" s="32"/>
      <c r="GP26" s="32"/>
      <c r="GQ26" s="32"/>
      <c r="GR26" s="32"/>
      <c r="GS26" s="32"/>
      <c r="GT26" s="32"/>
      <c r="GU26" s="32"/>
      <c r="GV26" s="32"/>
      <c r="GW26" s="32"/>
      <c r="GX26" s="32"/>
      <c r="GY26" s="32"/>
      <c r="GZ26" s="32"/>
      <c r="HA26" s="32"/>
      <c r="HB26" s="32"/>
      <c r="HC26" s="32"/>
      <c r="HD26" s="32"/>
      <c r="HE26" s="32"/>
      <c r="HF26" s="32"/>
      <c r="HG26" s="32"/>
      <c r="HH26" s="32"/>
      <c r="HI26" s="32"/>
      <c r="HJ26" s="32"/>
      <c r="HK26" s="32"/>
      <c r="HL26" s="32"/>
      <c r="HM26" s="32"/>
      <c r="HN26" s="32"/>
      <c r="HO26" s="32"/>
      <c r="HP26" s="32"/>
      <c r="HQ26" s="32"/>
      <c r="HR26" s="32"/>
      <c r="HS26" s="32"/>
      <c r="HT26" s="32"/>
      <c r="HU26" s="32"/>
      <c r="HV26" s="32"/>
      <c r="HW26" s="32"/>
      <c r="HX26" s="32"/>
      <c r="HY26" s="32"/>
      <c r="HZ26" s="32"/>
      <c r="IA26" s="32"/>
      <c r="IB26" s="32"/>
      <c r="IC26" s="32"/>
      <c r="ID26" s="32"/>
      <c r="IE26" s="32"/>
      <c r="IF26" s="32"/>
      <c r="IG26" s="32"/>
      <c r="IH26" s="32"/>
      <c r="II26" s="32"/>
      <c r="IJ26" s="32"/>
      <c r="IK26" s="32"/>
    </row>
    <row r="27" spans="1:245">
      <c r="A27" s="402" t="s">
        <v>182</v>
      </c>
      <c r="B27" s="403"/>
      <c r="C27" s="400" t="s">
        <v>1</v>
      </c>
      <c r="D27" s="400" t="s">
        <v>2</v>
      </c>
      <c r="E27" s="400" t="s">
        <v>3</v>
      </c>
      <c r="F27" s="365" t="s">
        <v>4</v>
      </c>
      <c r="G27" s="365" t="s">
        <v>193</v>
      </c>
      <c r="H27" s="365" t="s">
        <v>194</v>
      </c>
      <c r="I27" s="365" t="s">
        <v>195</v>
      </c>
      <c r="J27" s="365" t="s">
        <v>196</v>
      </c>
      <c r="K27" s="365" t="s">
        <v>197</v>
      </c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  <c r="EN27" s="32"/>
      <c r="EO27" s="32"/>
      <c r="EP27" s="32"/>
      <c r="EQ27" s="32"/>
      <c r="ER27" s="32"/>
      <c r="ES27" s="32"/>
      <c r="ET27" s="32"/>
      <c r="EU27" s="32"/>
      <c r="EV27" s="32"/>
      <c r="EW27" s="32"/>
      <c r="EX27" s="32"/>
      <c r="EY27" s="32"/>
      <c r="EZ27" s="32"/>
      <c r="FA27" s="32"/>
      <c r="FB27" s="32"/>
      <c r="FC27" s="32"/>
      <c r="FD27" s="32"/>
      <c r="FE27" s="32"/>
      <c r="FF27" s="32"/>
      <c r="FG27" s="32"/>
      <c r="FH27" s="32"/>
      <c r="FI27" s="32"/>
      <c r="FJ27" s="32"/>
      <c r="FK27" s="32"/>
      <c r="FL27" s="32"/>
      <c r="FM27" s="32"/>
      <c r="FN27" s="32"/>
      <c r="FO27" s="32"/>
      <c r="FP27" s="32"/>
      <c r="FQ27" s="32"/>
      <c r="FR27" s="32"/>
      <c r="FS27" s="32"/>
      <c r="FT27" s="32"/>
      <c r="FU27" s="32"/>
      <c r="FV27" s="32"/>
      <c r="FW27" s="32"/>
      <c r="FX27" s="32"/>
      <c r="FY27" s="32"/>
      <c r="FZ27" s="32"/>
      <c r="GA27" s="32"/>
      <c r="GB27" s="32"/>
      <c r="GC27" s="32"/>
      <c r="GD27" s="32"/>
      <c r="GE27" s="32"/>
      <c r="GF27" s="32"/>
      <c r="GG27" s="32"/>
      <c r="GH27" s="32"/>
      <c r="GI27" s="32"/>
      <c r="GJ27" s="32"/>
      <c r="GK27" s="32"/>
      <c r="GL27" s="32"/>
      <c r="GM27" s="32"/>
      <c r="GN27" s="32"/>
      <c r="GO27" s="32"/>
      <c r="GP27" s="32"/>
      <c r="GQ27" s="32"/>
      <c r="GR27" s="32"/>
      <c r="GS27" s="32"/>
      <c r="GT27" s="32"/>
      <c r="GU27" s="32"/>
      <c r="GV27" s="32"/>
      <c r="GW27" s="32"/>
      <c r="GX27" s="32"/>
      <c r="GY27" s="32"/>
      <c r="GZ27" s="32"/>
      <c r="HA27" s="32"/>
      <c r="HB27" s="32"/>
      <c r="HC27" s="32"/>
      <c r="HD27" s="32"/>
      <c r="HE27" s="32"/>
      <c r="HF27" s="32"/>
      <c r="HG27" s="32"/>
      <c r="HH27" s="32"/>
      <c r="HI27" s="32"/>
      <c r="HJ27" s="32"/>
      <c r="HK27" s="32"/>
      <c r="HL27" s="32"/>
      <c r="HM27" s="32"/>
      <c r="HN27" s="32"/>
      <c r="HO27" s="32"/>
      <c r="HP27" s="32"/>
      <c r="HQ27" s="32"/>
      <c r="HR27" s="32"/>
      <c r="HS27" s="32"/>
      <c r="HT27" s="32"/>
      <c r="HU27" s="32"/>
      <c r="HV27" s="32"/>
      <c r="HW27" s="32"/>
      <c r="HX27" s="32"/>
      <c r="HY27" s="32"/>
      <c r="HZ27" s="32"/>
      <c r="IA27" s="32"/>
      <c r="IB27" s="32"/>
      <c r="IC27" s="32"/>
      <c r="ID27" s="32"/>
      <c r="IE27" s="32"/>
      <c r="IF27" s="32"/>
      <c r="IG27" s="32"/>
      <c r="IH27" s="32"/>
      <c r="II27" s="32"/>
      <c r="IJ27" s="32"/>
      <c r="IK27" s="32"/>
    </row>
    <row r="28" spans="1:245">
      <c r="A28" s="404"/>
      <c r="B28" s="405"/>
      <c r="C28" s="406"/>
      <c r="D28" s="406"/>
      <c r="E28" s="406"/>
      <c r="F28" s="366"/>
      <c r="G28" s="366"/>
      <c r="H28" s="366"/>
      <c r="I28" s="366"/>
      <c r="J28" s="366"/>
      <c r="K28" s="366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  <c r="GI28" s="32"/>
      <c r="GJ28" s="32"/>
      <c r="GK28" s="32"/>
      <c r="GL28" s="32"/>
      <c r="GM28" s="32"/>
      <c r="GN28" s="32"/>
      <c r="GO28" s="32"/>
      <c r="GP28" s="32"/>
      <c r="GQ28" s="32"/>
      <c r="GR28" s="32"/>
      <c r="GS28" s="32"/>
      <c r="GT28" s="32"/>
      <c r="GU28" s="32"/>
      <c r="GV28" s="32"/>
      <c r="GW28" s="32"/>
      <c r="GX28" s="32"/>
      <c r="GY28" s="32"/>
      <c r="GZ28" s="32"/>
      <c r="HA28" s="32"/>
      <c r="HB28" s="32"/>
      <c r="HC28" s="32"/>
      <c r="HD28" s="32"/>
      <c r="HE28" s="32"/>
      <c r="HF28" s="32"/>
      <c r="HG28" s="32"/>
      <c r="HH28" s="32"/>
      <c r="HI28" s="32"/>
      <c r="HJ28" s="32"/>
      <c r="HK28" s="32"/>
      <c r="HL28" s="32"/>
      <c r="HM28" s="32"/>
      <c r="HN28" s="32"/>
      <c r="HO28" s="32"/>
      <c r="HP28" s="32"/>
      <c r="HQ28" s="32"/>
      <c r="HR28" s="32"/>
      <c r="HS28" s="32"/>
      <c r="HT28" s="32"/>
      <c r="HU28" s="32"/>
      <c r="HV28" s="32"/>
      <c r="HW28" s="32"/>
      <c r="HX28" s="32"/>
      <c r="HY28" s="32"/>
      <c r="HZ28" s="32"/>
      <c r="IA28" s="32"/>
      <c r="IB28" s="32"/>
      <c r="IC28" s="32"/>
      <c r="ID28" s="32"/>
      <c r="IE28" s="32"/>
      <c r="IF28" s="32"/>
      <c r="IG28" s="32"/>
      <c r="IH28" s="32"/>
      <c r="II28" s="32"/>
      <c r="IJ28" s="32"/>
      <c r="IK28" s="32"/>
    </row>
    <row r="29" spans="1:245">
      <c r="A29" s="400" t="s">
        <v>0</v>
      </c>
      <c r="B29" s="400" t="s">
        <v>198</v>
      </c>
      <c r="C29" s="406"/>
      <c r="D29" s="406"/>
      <c r="E29" s="406"/>
      <c r="F29" s="366"/>
      <c r="G29" s="366"/>
      <c r="H29" s="366"/>
      <c r="I29" s="366"/>
      <c r="J29" s="366"/>
      <c r="K29" s="366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  <c r="ID29" s="32"/>
      <c r="IE29" s="32"/>
      <c r="IF29" s="32"/>
      <c r="IG29" s="32"/>
      <c r="IH29" s="32"/>
      <c r="II29" s="32"/>
      <c r="IJ29" s="32"/>
      <c r="IK29" s="32"/>
    </row>
    <row r="30" spans="1:245">
      <c r="A30" s="401"/>
      <c r="B30" s="401"/>
      <c r="C30" s="406"/>
      <c r="D30" s="401"/>
      <c r="E30" s="401"/>
      <c r="F30" s="367"/>
      <c r="G30" s="367"/>
      <c r="H30" s="367"/>
      <c r="I30" s="367"/>
      <c r="J30" s="367"/>
      <c r="K30" s="367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  <c r="HX30" s="32"/>
      <c r="HY30" s="32"/>
      <c r="HZ30" s="32"/>
      <c r="IA30" s="32"/>
      <c r="IB30" s="32"/>
      <c r="IC30" s="32"/>
      <c r="ID30" s="32"/>
      <c r="IE30" s="32"/>
      <c r="IF30" s="32"/>
      <c r="IG30" s="32"/>
      <c r="IH30" s="32"/>
      <c r="II30" s="32"/>
      <c r="IJ30" s="32"/>
      <c r="IK30" s="32"/>
    </row>
    <row r="31" spans="1:245">
      <c r="A31" s="92">
        <v>1</v>
      </c>
      <c r="B31" s="92">
        <v>2</v>
      </c>
      <c r="C31" s="93">
        <v>3</v>
      </c>
      <c r="D31" s="92">
        <v>4</v>
      </c>
      <c r="E31" s="92">
        <v>5</v>
      </c>
      <c r="F31" s="92">
        <v>6</v>
      </c>
      <c r="G31" s="92">
        <v>7</v>
      </c>
      <c r="H31" s="92">
        <v>8</v>
      </c>
      <c r="I31" s="92">
        <v>9</v>
      </c>
      <c r="J31" s="92">
        <v>10</v>
      </c>
      <c r="K31" s="92">
        <v>11</v>
      </c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  <c r="HO31" s="32"/>
      <c r="HP31" s="32"/>
      <c r="HQ31" s="32"/>
      <c r="HR31" s="32"/>
      <c r="HS31" s="32"/>
      <c r="HT31" s="32"/>
      <c r="HU31" s="32"/>
      <c r="HV31" s="32"/>
      <c r="HW31" s="32"/>
      <c r="HX31" s="32"/>
      <c r="HY31" s="32"/>
      <c r="HZ31" s="32"/>
      <c r="IA31" s="32"/>
      <c r="IB31" s="32"/>
      <c r="IC31" s="32"/>
      <c r="ID31" s="32"/>
      <c r="IE31" s="32"/>
      <c r="IF31" s="32"/>
      <c r="IG31" s="32"/>
      <c r="IH31" s="32"/>
      <c r="II31" s="32"/>
      <c r="IJ31" s="32"/>
      <c r="IK31" s="32"/>
    </row>
    <row r="32" spans="1:245" s="2" customFormat="1" ht="28.5" customHeight="1" thickBot="1">
      <c r="A32" s="368" t="s">
        <v>206</v>
      </c>
      <c r="B32" s="369"/>
      <c r="C32" s="369"/>
      <c r="D32" s="369"/>
      <c r="E32" s="369"/>
      <c r="F32" s="369"/>
      <c r="G32" s="369"/>
      <c r="H32" s="369"/>
      <c r="I32" s="369"/>
      <c r="J32" s="369"/>
      <c r="K32" s="370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</row>
    <row r="33" spans="1:245" s="2" customFormat="1" ht="26.25" customHeight="1">
      <c r="A33" s="371" t="s">
        <v>207</v>
      </c>
      <c r="B33" s="371"/>
      <c r="C33" s="371"/>
      <c r="D33" s="371"/>
      <c r="E33" s="371"/>
      <c r="F33" s="371"/>
      <c r="G33" s="371"/>
      <c r="H33" s="371"/>
      <c r="I33" s="371"/>
      <c r="J33" s="371"/>
      <c r="K33" s="371"/>
      <c r="L33" s="94"/>
      <c r="M33" s="97"/>
      <c r="N33" s="98" t="s">
        <v>199</v>
      </c>
      <c r="O33" s="98" t="s">
        <v>204</v>
      </c>
      <c r="P33" s="98" t="s">
        <v>205</v>
      </c>
      <c r="Q33" s="101" t="s">
        <v>200</v>
      </c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</row>
    <row r="34" spans="1:245" s="3" customFormat="1" ht="21" customHeight="1">
      <c r="A34" s="95"/>
      <c r="B34" s="353" t="s">
        <v>5</v>
      </c>
      <c r="C34" s="354"/>
      <c r="D34" s="354"/>
      <c r="E34" s="354"/>
      <c r="F34" s="354"/>
      <c r="G34" s="354"/>
      <c r="H34" s="354"/>
      <c r="I34" s="354"/>
      <c r="J34" s="354"/>
      <c r="K34" s="354"/>
      <c r="M34" s="102"/>
      <c r="N34" s="103" t="s">
        <v>201</v>
      </c>
      <c r="O34" s="104" t="s">
        <v>202</v>
      </c>
      <c r="P34" s="104" t="s">
        <v>203</v>
      </c>
      <c r="Q34" s="105"/>
    </row>
    <row r="35" spans="1:245" ht="76.5">
      <c r="A35" s="95"/>
      <c r="B35" s="9">
        <v>1</v>
      </c>
      <c r="C35" s="10" t="s">
        <v>6</v>
      </c>
      <c r="D35" s="11" t="s">
        <v>7</v>
      </c>
      <c r="E35" s="12" t="s">
        <v>8</v>
      </c>
      <c r="F35" s="13">
        <v>0.06</v>
      </c>
      <c r="G35" s="229">
        <v>4540.25</v>
      </c>
      <c r="H35" s="14"/>
      <c r="I35" s="106">
        <f>F35*G35</f>
        <v>272.41499999999996</v>
      </c>
      <c r="J35" s="14" t="s">
        <v>211</v>
      </c>
      <c r="K35" s="110">
        <f>K42</f>
        <v>2822.2193999999995</v>
      </c>
      <c r="L35" s="3"/>
      <c r="M35" s="228">
        <f>B35</f>
        <v>1</v>
      </c>
      <c r="N35" s="99"/>
      <c r="O35" s="99" t="s">
        <v>246</v>
      </c>
      <c r="P35" s="99"/>
      <c r="Q35" s="100">
        <f>F35-N35-O35-P35</f>
        <v>0</v>
      </c>
    </row>
    <row r="36" spans="1:245" outlineLevel="1">
      <c r="A36" s="95"/>
      <c r="B36" s="15" t="s">
        <v>9</v>
      </c>
      <c r="C36" s="16" t="s">
        <v>9</v>
      </c>
      <c r="D36" s="17" t="s">
        <v>10</v>
      </c>
      <c r="E36" s="18" t="s">
        <v>9</v>
      </c>
      <c r="F36" s="19" t="s">
        <v>9</v>
      </c>
      <c r="G36" s="20">
        <v>4540.25</v>
      </c>
      <c r="H36" s="20">
        <v>1.1499999999999999</v>
      </c>
      <c r="I36" s="107">
        <f>F35*G36</f>
        <v>272.41499999999996</v>
      </c>
      <c r="J36" s="20">
        <v>10.36</v>
      </c>
      <c r="K36" s="111">
        <f>I36*J36</f>
        <v>2822.2193999999995</v>
      </c>
      <c r="L36" s="3"/>
      <c r="M36" s="3"/>
      <c r="N36" s="3"/>
      <c r="O36" s="3"/>
      <c r="P36" s="3"/>
    </row>
    <row r="37" spans="1:245" outlineLevel="1">
      <c r="A37" s="95"/>
      <c r="B37" s="15" t="s">
        <v>9</v>
      </c>
      <c r="C37" s="16" t="s">
        <v>9</v>
      </c>
      <c r="D37" s="17" t="s">
        <v>11</v>
      </c>
      <c r="E37" s="18" t="s">
        <v>9</v>
      </c>
      <c r="F37" s="19" t="s">
        <v>9</v>
      </c>
      <c r="G37" s="20"/>
      <c r="H37" s="20">
        <v>1.1499999999999999</v>
      </c>
      <c r="I37" s="107">
        <f>F35*G37</f>
        <v>0</v>
      </c>
      <c r="J37" s="20">
        <v>3.73</v>
      </c>
      <c r="K37" s="111">
        <f>I37*J37</f>
        <v>0</v>
      </c>
      <c r="L37" s="3"/>
      <c r="M37" s="3"/>
      <c r="N37" s="3"/>
      <c r="O37" s="3"/>
      <c r="P37" s="3"/>
    </row>
    <row r="38" spans="1:245" outlineLevel="1">
      <c r="A38" s="95"/>
      <c r="B38" s="15" t="s">
        <v>9</v>
      </c>
      <c r="C38" s="16" t="s">
        <v>9</v>
      </c>
      <c r="D38" s="17" t="s">
        <v>12</v>
      </c>
      <c r="E38" s="18" t="s">
        <v>9</v>
      </c>
      <c r="F38" s="19" t="s">
        <v>9</v>
      </c>
      <c r="G38" s="20"/>
      <c r="H38" s="20">
        <v>1.1499999999999999</v>
      </c>
      <c r="I38" s="107">
        <f>F35*G38</f>
        <v>0</v>
      </c>
      <c r="J38" s="20">
        <v>10.36</v>
      </c>
      <c r="K38" s="111">
        <f>I38*J38</f>
        <v>0</v>
      </c>
      <c r="L38" s="3"/>
      <c r="M38" s="3"/>
      <c r="N38" s="3"/>
      <c r="O38" s="3"/>
      <c r="P38" s="3"/>
    </row>
    <row r="39" spans="1:245" outlineLevel="1">
      <c r="A39" s="95"/>
      <c r="B39" s="15" t="s">
        <v>9</v>
      </c>
      <c r="C39" s="16" t="s">
        <v>9</v>
      </c>
      <c r="D39" s="17" t="s">
        <v>13</v>
      </c>
      <c r="E39" s="18" t="s">
        <v>9</v>
      </c>
      <c r="F39" s="19" t="s">
        <v>9</v>
      </c>
      <c r="G39" s="20"/>
      <c r="H39" s="20"/>
      <c r="I39" s="107">
        <f>F35*G39</f>
        <v>0</v>
      </c>
      <c r="J39" s="20">
        <v>3.77</v>
      </c>
      <c r="K39" s="111">
        <f>I39*J39</f>
        <v>0</v>
      </c>
      <c r="L39" s="3"/>
      <c r="M39" s="3"/>
      <c r="N39" s="3"/>
      <c r="O39" s="3"/>
      <c r="P39" s="3"/>
    </row>
    <row r="40" spans="1:245" outlineLevel="1">
      <c r="A40" s="95"/>
      <c r="B40" s="15" t="s">
        <v>9</v>
      </c>
      <c r="C40" s="16" t="s">
        <v>9</v>
      </c>
      <c r="D40" s="17" t="s">
        <v>14</v>
      </c>
      <c r="E40" s="18" t="s">
        <v>15</v>
      </c>
      <c r="F40" s="19">
        <v>80</v>
      </c>
      <c r="G40" s="20"/>
      <c r="H40" s="19">
        <v>80</v>
      </c>
      <c r="I40" s="107">
        <f>(I36+I38)*H40/100</f>
        <v>217.93199999999996</v>
      </c>
      <c r="J40" s="19">
        <v>68</v>
      </c>
      <c r="K40" s="112">
        <f>(K36+K38)*J40/100</f>
        <v>1919.1091919999997</v>
      </c>
      <c r="L40" s="3"/>
      <c r="M40" s="3"/>
      <c r="N40" s="3"/>
      <c r="O40" s="3"/>
      <c r="P40" s="3"/>
    </row>
    <row r="41" spans="1:245" s="4" customFormat="1" outlineLevel="1">
      <c r="A41" s="95"/>
      <c r="B41" s="15" t="s">
        <v>9</v>
      </c>
      <c r="C41" s="16" t="s">
        <v>9</v>
      </c>
      <c r="D41" s="17" t="s">
        <v>16</v>
      </c>
      <c r="E41" s="18" t="s">
        <v>15</v>
      </c>
      <c r="F41" s="19" t="s">
        <v>245</v>
      </c>
      <c r="G41" s="20"/>
      <c r="H41" s="19" t="s">
        <v>245</v>
      </c>
      <c r="I41" s="107">
        <f>(I36+I38)*H41/100</f>
        <v>103.51769999999999</v>
      </c>
      <c r="J41" s="19">
        <v>31</v>
      </c>
      <c r="K41" s="112">
        <f>(K36+K38)*J41/100</f>
        <v>874.88801399999977</v>
      </c>
      <c r="L41" s="3"/>
      <c r="M41" s="3"/>
      <c r="N41" s="3"/>
      <c r="O41" s="3"/>
      <c r="P41" s="3"/>
    </row>
    <row r="42" spans="1:245" s="2" customFormat="1" ht="13.5">
      <c r="A42" s="95"/>
      <c r="B42" s="21" t="s">
        <v>9</v>
      </c>
      <c r="C42" s="22" t="s">
        <v>9</v>
      </c>
      <c r="D42" s="23"/>
      <c r="E42" s="24" t="s">
        <v>9</v>
      </c>
      <c r="F42" s="21" t="s">
        <v>9</v>
      </c>
      <c r="G42" s="25"/>
      <c r="H42" s="25"/>
      <c r="I42" s="109">
        <f>I36+I37+I39</f>
        <v>272.41499999999996</v>
      </c>
      <c r="J42" s="108"/>
      <c r="K42" s="109">
        <f>K36+K37+K39</f>
        <v>2822.2193999999995</v>
      </c>
      <c r="L42" s="3"/>
      <c r="M42" s="3"/>
      <c r="N42" s="3"/>
      <c r="O42" s="3"/>
      <c r="P42" s="3"/>
    </row>
    <row r="43" spans="1:245" s="33" customFormat="1" ht="13.5">
      <c r="A43" s="24" t="s">
        <v>9</v>
      </c>
      <c r="B43" s="24" t="s">
        <v>9</v>
      </c>
      <c r="C43" s="24" t="s">
        <v>9</v>
      </c>
      <c r="D43" s="24" t="s">
        <v>9</v>
      </c>
      <c r="E43" s="24" t="s">
        <v>9</v>
      </c>
      <c r="F43" s="24" t="s">
        <v>9</v>
      </c>
      <c r="G43" s="24" t="s">
        <v>9</v>
      </c>
      <c r="H43" s="24" t="s">
        <v>9</v>
      </c>
      <c r="I43" s="109">
        <f>I42+I40+I41</f>
        <v>593.86469999999986</v>
      </c>
      <c r="J43" s="24" t="s">
        <v>9</v>
      </c>
      <c r="K43" s="109">
        <f>K42+K40+K41</f>
        <v>5616.216605999999</v>
      </c>
      <c r="L43" s="3"/>
      <c r="M43" s="3"/>
      <c r="N43" s="3"/>
      <c r="O43" s="3"/>
      <c r="P43" s="3"/>
    </row>
    <row r="44" spans="1:245" s="33" customFormat="1" ht="17.850000000000001" customHeight="1">
      <c r="A44" s="95"/>
      <c r="B44" s="362" t="s">
        <v>17</v>
      </c>
      <c r="C44" s="363"/>
      <c r="D44" s="363"/>
      <c r="E44" s="363"/>
      <c r="F44" s="363"/>
      <c r="G44" s="363"/>
      <c r="H44" s="363"/>
      <c r="I44" s="363"/>
      <c r="J44" s="363"/>
      <c r="K44" s="364"/>
      <c r="L44" s="3"/>
      <c r="M44" s="3"/>
      <c r="N44" s="3"/>
      <c r="O44" s="3"/>
      <c r="P44" s="3"/>
    </row>
    <row r="45" spans="1:245" s="33" customFormat="1" ht="76.5">
      <c r="A45" s="95"/>
      <c r="B45" s="95">
        <v>2</v>
      </c>
      <c r="C45" s="10" t="s">
        <v>6</v>
      </c>
      <c r="D45" s="11" t="s">
        <v>7</v>
      </c>
      <c r="E45" s="12" t="s">
        <v>8</v>
      </c>
      <c r="F45" s="13">
        <v>0.46400000000000002</v>
      </c>
      <c r="G45" s="229">
        <v>4540.25</v>
      </c>
      <c r="H45" s="14"/>
      <c r="I45" s="106">
        <f>F45*G45</f>
        <v>2106.6759999999999</v>
      </c>
      <c r="J45" s="14" t="s">
        <v>211</v>
      </c>
      <c r="K45" s="110">
        <f>K52</f>
        <v>21825.163359999999</v>
      </c>
      <c r="L45" s="3"/>
      <c r="M45" s="228">
        <f>B45</f>
        <v>2</v>
      </c>
      <c r="N45" s="99"/>
      <c r="O45" s="99"/>
      <c r="P45" s="99"/>
      <c r="Q45" s="100">
        <f>F45-N45-O45-P45</f>
        <v>0.46400000000000002</v>
      </c>
    </row>
    <row r="46" spans="1:245" s="2" customFormat="1" outlineLevel="1">
      <c r="A46" s="95"/>
      <c r="B46" s="15" t="s">
        <v>9</v>
      </c>
      <c r="C46" s="16" t="s">
        <v>9</v>
      </c>
      <c r="D46" s="17" t="s">
        <v>10</v>
      </c>
      <c r="E46" s="18" t="s">
        <v>9</v>
      </c>
      <c r="F46" s="19" t="s">
        <v>9</v>
      </c>
      <c r="G46" s="20">
        <v>4540.25</v>
      </c>
      <c r="H46" s="20">
        <v>1.1499999999999999</v>
      </c>
      <c r="I46" s="107">
        <f>F45*G46</f>
        <v>2106.6759999999999</v>
      </c>
      <c r="J46" s="20">
        <v>10.36</v>
      </c>
      <c r="K46" s="111">
        <f>I46*J46</f>
        <v>21825.163359999999</v>
      </c>
      <c r="L46" s="3"/>
      <c r="M46" s="3"/>
      <c r="N46" s="3"/>
      <c r="O46" s="3"/>
      <c r="P46" s="3"/>
      <c r="Q46" s="34"/>
    </row>
    <row r="47" spans="1:245" s="2" customFormat="1" outlineLevel="1">
      <c r="A47" s="95"/>
      <c r="B47" s="15" t="s">
        <v>9</v>
      </c>
      <c r="C47" s="16" t="s">
        <v>9</v>
      </c>
      <c r="D47" s="17" t="s">
        <v>11</v>
      </c>
      <c r="E47" s="18" t="s">
        <v>9</v>
      </c>
      <c r="F47" s="19" t="s">
        <v>9</v>
      </c>
      <c r="G47" s="20"/>
      <c r="H47" s="20">
        <v>1.1499999999999999</v>
      </c>
      <c r="I47" s="107">
        <f>F45*G47</f>
        <v>0</v>
      </c>
      <c r="J47" s="20">
        <v>3.73</v>
      </c>
      <c r="K47" s="111">
        <f>I47*J47</f>
        <v>0</v>
      </c>
      <c r="L47" s="3"/>
      <c r="M47" s="3"/>
      <c r="N47" s="3"/>
      <c r="O47" s="3"/>
      <c r="P47" s="3"/>
      <c r="Q47" s="34"/>
    </row>
    <row r="48" spans="1:245" s="2" customFormat="1" outlineLevel="1">
      <c r="A48" s="95"/>
      <c r="B48" s="15" t="s">
        <v>9</v>
      </c>
      <c r="C48" s="16" t="s">
        <v>9</v>
      </c>
      <c r="D48" s="17" t="s">
        <v>12</v>
      </c>
      <c r="E48" s="18" t="s">
        <v>9</v>
      </c>
      <c r="F48" s="19" t="s">
        <v>9</v>
      </c>
      <c r="G48" s="20"/>
      <c r="H48" s="20">
        <v>1.1499999999999999</v>
      </c>
      <c r="I48" s="107">
        <f>F45*G48</f>
        <v>0</v>
      </c>
      <c r="J48" s="20">
        <v>10.36</v>
      </c>
      <c r="K48" s="111">
        <f>I48*J48</f>
        <v>0</v>
      </c>
      <c r="L48" s="3"/>
      <c r="M48" s="3"/>
      <c r="N48" s="3"/>
      <c r="O48" s="3"/>
      <c r="P48" s="3"/>
      <c r="Q48" s="34"/>
    </row>
    <row r="49" spans="1:17" s="2" customFormat="1" outlineLevel="1">
      <c r="A49" s="95"/>
      <c r="B49" s="15" t="s">
        <v>9</v>
      </c>
      <c r="C49" s="16" t="s">
        <v>9</v>
      </c>
      <c r="D49" s="17" t="s">
        <v>13</v>
      </c>
      <c r="E49" s="18" t="s">
        <v>9</v>
      </c>
      <c r="F49" s="19" t="s">
        <v>9</v>
      </c>
      <c r="G49" s="20"/>
      <c r="H49" s="20"/>
      <c r="I49" s="107">
        <f>F45*G49</f>
        <v>0</v>
      </c>
      <c r="J49" s="20">
        <v>3.77</v>
      </c>
      <c r="K49" s="111">
        <f>I49*J49</f>
        <v>0</v>
      </c>
      <c r="L49" s="3"/>
      <c r="M49" s="3"/>
      <c r="N49" s="3"/>
      <c r="O49" s="3"/>
      <c r="P49" s="3"/>
      <c r="Q49" s="34"/>
    </row>
    <row r="50" spans="1:17" s="2" customFormat="1" outlineLevel="1">
      <c r="A50" s="95"/>
      <c r="B50" s="15" t="s">
        <v>9</v>
      </c>
      <c r="C50" s="16" t="s">
        <v>9</v>
      </c>
      <c r="D50" s="17" t="s">
        <v>14</v>
      </c>
      <c r="E50" s="18" t="s">
        <v>15</v>
      </c>
      <c r="F50" s="19">
        <v>80</v>
      </c>
      <c r="G50" s="20"/>
      <c r="H50" s="19">
        <v>80</v>
      </c>
      <c r="I50" s="107">
        <f>(I46+I48)*H50/100</f>
        <v>1685.3407999999999</v>
      </c>
      <c r="J50" s="19">
        <v>68</v>
      </c>
      <c r="K50" s="112">
        <f>(K46+K48)*J50/100</f>
        <v>14841.111084799999</v>
      </c>
      <c r="L50" s="3"/>
      <c r="M50" s="3"/>
      <c r="N50" s="3"/>
      <c r="O50" s="3"/>
      <c r="P50" s="3"/>
      <c r="Q50" s="34"/>
    </row>
    <row r="51" spans="1:17" s="4" customFormat="1" outlineLevel="1">
      <c r="A51" s="95"/>
      <c r="B51" s="15" t="s">
        <v>9</v>
      </c>
      <c r="C51" s="16" t="s">
        <v>9</v>
      </c>
      <c r="D51" s="17" t="s">
        <v>16</v>
      </c>
      <c r="E51" s="18" t="s">
        <v>15</v>
      </c>
      <c r="F51" s="19" t="s">
        <v>245</v>
      </c>
      <c r="G51" s="20"/>
      <c r="H51" s="19" t="s">
        <v>245</v>
      </c>
      <c r="I51" s="107">
        <f>(I46+I48)*H51/100</f>
        <v>800.53688</v>
      </c>
      <c r="J51" s="19">
        <v>31</v>
      </c>
      <c r="K51" s="112">
        <f>(K46+K48)*J51/100</f>
        <v>6765.8006415999998</v>
      </c>
      <c r="L51" s="3"/>
      <c r="M51" s="3"/>
      <c r="N51" s="3"/>
      <c r="O51" s="3"/>
      <c r="P51" s="3"/>
    </row>
    <row r="52" spans="1:17" ht="13.5">
      <c r="A52" s="95"/>
      <c r="B52" s="21" t="s">
        <v>9</v>
      </c>
      <c r="C52" s="22" t="s">
        <v>9</v>
      </c>
      <c r="D52" s="23"/>
      <c r="E52" s="24" t="s">
        <v>9</v>
      </c>
      <c r="F52" s="21" t="s">
        <v>9</v>
      </c>
      <c r="G52" s="25"/>
      <c r="H52" s="25"/>
      <c r="I52" s="109">
        <f>I46+I47+I49</f>
        <v>2106.6759999999999</v>
      </c>
      <c r="J52" s="108"/>
      <c r="K52" s="109">
        <f>K46+K47+K49</f>
        <v>21825.163359999999</v>
      </c>
      <c r="L52" s="3"/>
      <c r="M52" s="3"/>
      <c r="N52" s="3"/>
      <c r="O52" s="3"/>
      <c r="P52" s="3"/>
      <c r="Q52" s="33"/>
    </row>
    <row r="53" spans="1:17" s="34" customFormat="1" ht="13.5">
      <c r="A53" s="95"/>
      <c r="B53" s="21"/>
      <c r="C53" s="22"/>
      <c r="D53" s="23"/>
      <c r="E53" s="24"/>
      <c r="F53" s="21"/>
      <c r="G53" s="25"/>
      <c r="H53" s="25"/>
      <c r="I53" s="109">
        <f>I52+I50+I51</f>
        <v>4592.55368</v>
      </c>
      <c r="J53" s="24" t="s">
        <v>9</v>
      </c>
      <c r="K53" s="109">
        <f>K52+K50+K51</f>
        <v>43432.0750864</v>
      </c>
      <c r="L53" s="3"/>
      <c r="M53" s="3"/>
      <c r="N53" s="3"/>
      <c r="O53" s="3"/>
      <c r="P53" s="3"/>
      <c r="Q53" s="33"/>
    </row>
    <row r="54" spans="1:17" ht="17.850000000000001" customHeight="1">
      <c r="A54" s="95"/>
      <c r="B54" s="351" t="s">
        <v>18</v>
      </c>
      <c r="C54" s="352"/>
      <c r="D54" s="352"/>
      <c r="E54" s="352"/>
      <c r="F54" s="352"/>
      <c r="G54" s="352"/>
      <c r="H54" s="352"/>
      <c r="I54" s="352"/>
      <c r="J54" s="352"/>
      <c r="K54" s="352"/>
      <c r="L54" s="3"/>
      <c r="M54" s="3"/>
      <c r="N54" s="3"/>
      <c r="O54" s="3"/>
      <c r="P54" s="3"/>
    </row>
    <row r="55" spans="1:17" ht="63.75">
      <c r="A55" s="95"/>
      <c r="B55" s="9">
        <v>3</v>
      </c>
      <c r="C55" s="10" t="s">
        <v>19</v>
      </c>
      <c r="D55" s="11" t="s">
        <v>20</v>
      </c>
      <c r="E55" s="12" t="s">
        <v>8</v>
      </c>
      <c r="F55" s="13">
        <v>0.52</v>
      </c>
      <c r="G55" s="229">
        <v>1356.71</v>
      </c>
      <c r="H55" s="14"/>
      <c r="I55" s="106">
        <f>F55*G55</f>
        <v>705.4892000000001</v>
      </c>
      <c r="J55" s="14" t="s">
        <v>211</v>
      </c>
      <c r="K55" s="110">
        <f>K62</f>
        <v>7308.868112000001</v>
      </c>
      <c r="L55" s="3"/>
      <c r="M55" s="228">
        <f>B55</f>
        <v>3</v>
      </c>
      <c r="N55" s="99"/>
      <c r="O55" s="99" t="s">
        <v>247</v>
      </c>
      <c r="P55" s="99"/>
      <c r="Q55" s="100">
        <f>F55-N55-O55-P55</f>
        <v>0</v>
      </c>
    </row>
    <row r="56" spans="1:17" outlineLevel="1">
      <c r="A56" s="95"/>
      <c r="B56" s="15" t="s">
        <v>9</v>
      </c>
      <c r="C56" s="16" t="s">
        <v>9</v>
      </c>
      <c r="D56" s="17" t="s">
        <v>10</v>
      </c>
      <c r="E56" s="18" t="s">
        <v>9</v>
      </c>
      <c r="F56" s="19" t="s">
        <v>9</v>
      </c>
      <c r="G56" s="20">
        <v>1356.71</v>
      </c>
      <c r="H56" s="20">
        <v>1.1499999999999999</v>
      </c>
      <c r="I56" s="107">
        <f>F55*G56</f>
        <v>705.4892000000001</v>
      </c>
      <c r="J56" s="20">
        <v>10.36</v>
      </c>
      <c r="K56" s="111">
        <f>I56*J56</f>
        <v>7308.868112000001</v>
      </c>
      <c r="L56" s="3"/>
      <c r="M56" s="3"/>
      <c r="N56" s="3"/>
      <c r="O56" s="3"/>
      <c r="P56" s="3"/>
      <c r="Q56" s="34"/>
    </row>
    <row r="57" spans="1:17" s="2" customFormat="1" outlineLevel="1">
      <c r="A57" s="95"/>
      <c r="B57" s="15" t="s">
        <v>9</v>
      </c>
      <c r="C57" s="16" t="s">
        <v>9</v>
      </c>
      <c r="D57" s="17" t="s">
        <v>11</v>
      </c>
      <c r="E57" s="18" t="s">
        <v>9</v>
      </c>
      <c r="F57" s="19" t="s">
        <v>9</v>
      </c>
      <c r="G57" s="20"/>
      <c r="H57" s="20">
        <v>1.1499999999999999</v>
      </c>
      <c r="I57" s="107">
        <f>F55*G57</f>
        <v>0</v>
      </c>
      <c r="J57" s="20">
        <v>3.73</v>
      </c>
      <c r="K57" s="111">
        <f>I57*J57</f>
        <v>0</v>
      </c>
      <c r="L57" s="3"/>
      <c r="M57" s="3"/>
      <c r="N57" s="3"/>
      <c r="O57" s="3"/>
      <c r="P57" s="3"/>
      <c r="Q57" s="34"/>
    </row>
    <row r="58" spans="1:17" s="2" customFormat="1" outlineLevel="1">
      <c r="A58" s="95"/>
      <c r="B58" s="15" t="s">
        <v>9</v>
      </c>
      <c r="C58" s="16" t="s">
        <v>9</v>
      </c>
      <c r="D58" s="17" t="s">
        <v>12</v>
      </c>
      <c r="E58" s="18" t="s">
        <v>9</v>
      </c>
      <c r="F58" s="19" t="s">
        <v>9</v>
      </c>
      <c r="G58" s="20"/>
      <c r="H58" s="20">
        <v>1.1499999999999999</v>
      </c>
      <c r="I58" s="107">
        <f>F55*G58</f>
        <v>0</v>
      </c>
      <c r="J58" s="20">
        <v>10.36</v>
      </c>
      <c r="K58" s="111">
        <f>I58*J58</f>
        <v>0</v>
      </c>
      <c r="L58" s="3"/>
      <c r="M58" s="3"/>
      <c r="N58" s="3"/>
      <c r="O58" s="3"/>
      <c r="P58" s="3"/>
      <c r="Q58" s="34"/>
    </row>
    <row r="59" spans="1:17" s="2" customFormat="1" outlineLevel="1">
      <c r="A59" s="95"/>
      <c r="B59" s="15" t="s">
        <v>9</v>
      </c>
      <c r="C59" s="16" t="s">
        <v>9</v>
      </c>
      <c r="D59" s="17" t="s">
        <v>13</v>
      </c>
      <c r="E59" s="18" t="s">
        <v>9</v>
      </c>
      <c r="F59" s="19" t="s">
        <v>9</v>
      </c>
      <c r="G59" s="20"/>
      <c r="H59" s="20"/>
      <c r="I59" s="107">
        <f>F55*G59</f>
        <v>0</v>
      </c>
      <c r="J59" s="20">
        <v>3.77</v>
      </c>
      <c r="K59" s="111">
        <f>I59*J59</f>
        <v>0</v>
      </c>
      <c r="L59" s="3"/>
      <c r="M59" s="3"/>
      <c r="N59" s="3"/>
      <c r="O59" s="3"/>
      <c r="P59" s="3"/>
      <c r="Q59" s="34"/>
    </row>
    <row r="60" spans="1:17" outlineLevel="1">
      <c r="A60" s="95"/>
      <c r="B60" s="15" t="s">
        <v>9</v>
      </c>
      <c r="C60" s="16" t="s">
        <v>9</v>
      </c>
      <c r="D60" s="17" t="s">
        <v>14</v>
      </c>
      <c r="E60" s="18" t="s">
        <v>15</v>
      </c>
      <c r="F60" s="19">
        <v>80</v>
      </c>
      <c r="G60" s="20"/>
      <c r="H60" s="19">
        <v>80</v>
      </c>
      <c r="I60" s="107">
        <f>(I56+I58)*H60/100</f>
        <v>564.39136000000008</v>
      </c>
      <c r="J60" s="19">
        <v>68</v>
      </c>
      <c r="K60" s="112">
        <f>(K56+K58)*J60/100</f>
        <v>4970.0303161600004</v>
      </c>
      <c r="L60" s="3"/>
      <c r="M60" s="3"/>
      <c r="N60" s="3"/>
      <c r="O60" s="3"/>
      <c r="P60" s="3"/>
      <c r="Q60" s="34"/>
    </row>
    <row r="61" spans="1:17" outlineLevel="1">
      <c r="A61" s="95"/>
      <c r="B61" s="15" t="s">
        <v>9</v>
      </c>
      <c r="C61" s="16" t="s">
        <v>9</v>
      </c>
      <c r="D61" s="17" t="s">
        <v>16</v>
      </c>
      <c r="E61" s="18" t="s">
        <v>15</v>
      </c>
      <c r="F61" s="19" t="s">
        <v>245</v>
      </c>
      <c r="G61" s="20"/>
      <c r="H61" s="19" t="s">
        <v>245</v>
      </c>
      <c r="I61" s="107">
        <f>(I56+I58)*H61/100</f>
        <v>268.08589600000005</v>
      </c>
      <c r="J61" s="19">
        <v>31</v>
      </c>
      <c r="K61" s="112">
        <f>(K56+K58)*J61/100</f>
        <v>2265.7491147200003</v>
      </c>
      <c r="L61" s="3"/>
      <c r="M61" s="3"/>
      <c r="N61" s="3"/>
      <c r="O61" s="3"/>
      <c r="P61" s="3"/>
      <c r="Q61" s="4"/>
    </row>
    <row r="62" spans="1:17" ht="13.5">
      <c r="A62" s="95"/>
      <c r="B62" s="21" t="s">
        <v>9</v>
      </c>
      <c r="C62" s="22" t="s">
        <v>9</v>
      </c>
      <c r="D62" s="23"/>
      <c r="E62" s="24" t="s">
        <v>9</v>
      </c>
      <c r="F62" s="21" t="s">
        <v>9</v>
      </c>
      <c r="G62" s="25"/>
      <c r="H62" s="25"/>
      <c r="I62" s="109">
        <f>I56+I57+I59</f>
        <v>705.4892000000001</v>
      </c>
      <c r="J62" s="108"/>
      <c r="K62" s="109">
        <f>K56+K57+K59</f>
        <v>7308.868112000001</v>
      </c>
      <c r="L62" s="3"/>
      <c r="M62" s="3"/>
      <c r="N62" s="3"/>
      <c r="O62" s="3"/>
      <c r="P62" s="3"/>
      <c r="Q62" s="33"/>
    </row>
    <row r="63" spans="1:17" s="34" customFormat="1" ht="13.5">
      <c r="A63" s="95"/>
      <c r="B63" s="21"/>
      <c r="C63" s="22"/>
      <c r="D63" s="23"/>
      <c r="E63" s="24"/>
      <c r="F63" s="21"/>
      <c r="G63" s="25"/>
      <c r="H63" s="25"/>
      <c r="I63" s="109">
        <f>I62+I60+I61</f>
        <v>1537.9664560000001</v>
      </c>
      <c r="J63" s="24" t="s">
        <v>9</v>
      </c>
      <c r="K63" s="109">
        <f>K62+K60+K61</f>
        <v>14544.647542880002</v>
      </c>
      <c r="L63" s="3"/>
      <c r="M63" s="3"/>
      <c r="N63" s="3"/>
      <c r="O63" s="3"/>
      <c r="P63" s="3"/>
      <c r="Q63" s="33"/>
    </row>
    <row r="64" spans="1:17" ht="17.850000000000001" customHeight="1">
      <c r="A64" s="95"/>
      <c r="B64" s="351" t="s">
        <v>21</v>
      </c>
      <c r="C64" s="352"/>
      <c r="D64" s="352"/>
      <c r="E64" s="352"/>
      <c r="F64" s="352"/>
      <c r="G64" s="352"/>
      <c r="H64" s="352"/>
      <c r="I64" s="352"/>
      <c r="J64" s="352"/>
      <c r="K64" s="352"/>
      <c r="L64" s="3"/>
      <c r="M64" s="3"/>
      <c r="N64" s="3"/>
      <c r="O64" s="3"/>
      <c r="P64" s="3"/>
    </row>
    <row r="65" spans="1:17" ht="76.5">
      <c r="A65" s="95"/>
      <c r="B65" s="9">
        <v>4</v>
      </c>
      <c r="C65" s="10" t="s">
        <v>6</v>
      </c>
      <c r="D65" s="11" t="s">
        <v>7</v>
      </c>
      <c r="E65" s="12" t="s">
        <v>8</v>
      </c>
      <c r="F65" s="13">
        <v>0.64</v>
      </c>
      <c r="G65" s="229">
        <v>4540.25</v>
      </c>
      <c r="H65" s="14"/>
      <c r="I65" s="106">
        <f>F65*G65</f>
        <v>2905.76</v>
      </c>
      <c r="J65" s="14" t="s">
        <v>211</v>
      </c>
      <c r="K65" s="110">
        <f>K72</f>
        <v>30103.673600000002</v>
      </c>
      <c r="L65" s="3"/>
      <c r="M65" s="228">
        <f>B65</f>
        <v>4</v>
      </c>
      <c r="N65" s="99"/>
      <c r="O65" s="99"/>
      <c r="P65" s="99"/>
      <c r="Q65" s="100">
        <f>F65-N65-O65-P65</f>
        <v>0.64</v>
      </c>
    </row>
    <row r="66" spans="1:17" outlineLevel="1">
      <c r="A66" s="95"/>
      <c r="B66" s="15" t="s">
        <v>9</v>
      </c>
      <c r="C66" s="16" t="s">
        <v>9</v>
      </c>
      <c r="D66" s="17" t="s">
        <v>10</v>
      </c>
      <c r="E66" s="18" t="s">
        <v>9</v>
      </c>
      <c r="F66" s="19" t="s">
        <v>9</v>
      </c>
      <c r="G66" s="20">
        <v>4540.25</v>
      </c>
      <c r="H66" s="20">
        <v>1.1499999999999999</v>
      </c>
      <c r="I66" s="107">
        <f>F65*G66</f>
        <v>2905.76</v>
      </c>
      <c r="J66" s="20">
        <v>10.36</v>
      </c>
      <c r="K66" s="111">
        <f>I66*J66</f>
        <v>30103.673600000002</v>
      </c>
      <c r="L66" s="3"/>
      <c r="M66" s="3"/>
      <c r="N66" s="3"/>
      <c r="O66" s="3"/>
      <c r="P66" s="3"/>
      <c r="Q66" s="34"/>
    </row>
    <row r="67" spans="1:17" outlineLevel="1">
      <c r="A67" s="95"/>
      <c r="B67" s="15" t="s">
        <v>9</v>
      </c>
      <c r="C67" s="16" t="s">
        <v>9</v>
      </c>
      <c r="D67" s="17" t="s">
        <v>11</v>
      </c>
      <c r="E67" s="18" t="s">
        <v>9</v>
      </c>
      <c r="F67" s="19" t="s">
        <v>9</v>
      </c>
      <c r="G67" s="20"/>
      <c r="H67" s="20">
        <v>1.1499999999999999</v>
      </c>
      <c r="I67" s="107">
        <f>F65*G67</f>
        <v>0</v>
      </c>
      <c r="J67" s="20">
        <v>3.73</v>
      </c>
      <c r="K67" s="111">
        <f>I67*J67</f>
        <v>0</v>
      </c>
      <c r="L67" s="3"/>
      <c r="M67" s="3"/>
      <c r="N67" s="3"/>
      <c r="O67" s="3"/>
      <c r="P67" s="3"/>
      <c r="Q67" s="34"/>
    </row>
    <row r="68" spans="1:17" outlineLevel="1">
      <c r="A68" s="95"/>
      <c r="B68" s="15" t="s">
        <v>9</v>
      </c>
      <c r="C68" s="16" t="s">
        <v>9</v>
      </c>
      <c r="D68" s="17" t="s">
        <v>12</v>
      </c>
      <c r="E68" s="18" t="s">
        <v>9</v>
      </c>
      <c r="F68" s="19" t="s">
        <v>9</v>
      </c>
      <c r="G68" s="20"/>
      <c r="H68" s="20">
        <v>1.1499999999999999</v>
      </c>
      <c r="I68" s="107">
        <f>F65*G68</f>
        <v>0</v>
      </c>
      <c r="J68" s="20">
        <v>10.36</v>
      </c>
      <c r="K68" s="111">
        <f>I68*J68</f>
        <v>0</v>
      </c>
      <c r="L68" s="3"/>
      <c r="M68" s="3"/>
      <c r="N68" s="3"/>
      <c r="O68" s="3"/>
      <c r="P68" s="3"/>
      <c r="Q68" s="34"/>
    </row>
    <row r="69" spans="1:17" outlineLevel="1">
      <c r="A69" s="95"/>
      <c r="B69" s="15" t="s">
        <v>9</v>
      </c>
      <c r="C69" s="16" t="s">
        <v>9</v>
      </c>
      <c r="D69" s="17" t="s">
        <v>13</v>
      </c>
      <c r="E69" s="18" t="s">
        <v>9</v>
      </c>
      <c r="F69" s="19" t="s">
        <v>9</v>
      </c>
      <c r="G69" s="20"/>
      <c r="H69" s="20"/>
      <c r="I69" s="107">
        <f>F65*G69</f>
        <v>0</v>
      </c>
      <c r="J69" s="20">
        <v>3.77</v>
      </c>
      <c r="K69" s="111">
        <f>I69*J69</f>
        <v>0</v>
      </c>
      <c r="L69" s="3"/>
      <c r="M69" s="3"/>
      <c r="N69" s="3"/>
      <c r="O69" s="3"/>
      <c r="P69" s="3"/>
      <c r="Q69" s="34"/>
    </row>
    <row r="70" spans="1:17" outlineLevel="1">
      <c r="A70" s="95"/>
      <c r="B70" s="15" t="s">
        <v>9</v>
      </c>
      <c r="C70" s="16" t="s">
        <v>9</v>
      </c>
      <c r="D70" s="17" t="s">
        <v>14</v>
      </c>
      <c r="E70" s="18" t="s">
        <v>15</v>
      </c>
      <c r="F70" s="19">
        <v>80</v>
      </c>
      <c r="G70" s="20"/>
      <c r="H70" s="19">
        <v>80</v>
      </c>
      <c r="I70" s="107">
        <f>(I66+I68)*H70/100</f>
        <v>2324.6080000000002</v>
      </c>
      <c r="J70" s="19">
        <v>68</v>
      </c>
      <c r="K70" s="112">
        <f>(K66+K68)*J70/100</f>
        <v>20470.498048000001</v>
      </c>
      <c r="L70" s="3"/>
      <c r="M70" s="3"/>
      <c r="N70" s="3"/>
      <c r="O70" s="3"/>
      <c r="P70" s="3"/>
      <c r="Q70" s="34"/>
    </row>
    <row r="71" spans="1:17" outlineLevel="1">
      <c r="A71" s="95"/>
      <c r="B71" s="15" t="s">
        <v>9</v>
      </c>
      <c r="C71" s="16" t="s">
        <v>9</v>
      </c>
      <c r="D71" s="17" t="s">
        <v>16</v>
      </c>
      <c r="E71" s="18" t="s">
        <v>15</v>
      </c>
      <c r="F71" s="19" t="s">
        <v>245</v>
      </c>
      <c r="G71" s="20"/>
      <c r="H71" s="19" t="s">
        <v>245</v>
      </c>
      <c r="I71" s="107">
        <f>(I66+I68)*H71/100</f>
        <v>1104.1888000000001</v>
      </c>
      <c r="J71" s="19">
        <v>31</v>
      </c>
      <c r="K71" s="112">
        <f>(K66+K68)*J71/100</f>
        <v>9332.1388160000006</v>
      </c>
      <c r="L71" s="3"/>
      <c r="M71" s="3"/>
      <c r="N71" s="3"/>
      <c r="O71" s="3"/>
      <c r="P71" s="3"/>
      <c r="Q71" s="4"/>
    </row>
    <row r="72" spans="1:17" ht="13.5">
      <c r="A72" s="95"/>
      <c r="B72" s="21" t="s">
        <v>9</v>
      </c>
      <c r="C72" s="22" t="s">
        <v>9</v>
      </c>
      <c r="D72" s="23"/>
      <c r="E72" s="24" t="s">
        <v>9</v>
      </c>
      <c r="F72" s="21" t="s">
        <v>9</v>
      </c>
      <c r="G72" s="25"/>
      <c r="H72" s="25"/>
      <c r="I72" s="109">
        <f>I66+I67+I69</f>
        <v>2905.76</v>
      </c>
      <c r="J72" s="108"/>
      <c r="K72" s="109">
        <f>K66+K67+K69</f>
        <v>30103.673600000002</v>
      </c>
      <c r="L72" s="3"/>
      <c r="M72" s="3"/>
      <c r="N72" s="3"/>
      <c r="O72" s="3"/>
      <c r="P72" s="3"/>
      <c r="Q72" s="33"/>
    </row>
    <row r="73" spans="1:17" s="34" customFormat="1" ht="13.5">
      <c r="A73" s="95"/>
      <c r="B73" s="21"/>
      <c r="C73" s="22"/>
      <c r="D73" s="23"/>
      <c r="E73" s="24"/>
      <c r="F73" s="21"/>
      <c r="G73" s="25"/>
      <c r="H73" s="25"/>
      <c r="I73" s="109">
        <f>I72+I70+I71</f>
        <v>6334.5568000000003</v>
      </c>
      <c r="J73" s="24" t="s">
        <v>9</v>
      </c>
      <c r="K73" s="109">
        <f>K72+K70+K71</f>
        <v>59906.310464000002</v>
      </c>
      <c r="L73" s="3"/>
      <c r="M73" s="3"/>
      <c r="N73" s="3"/>
      <c r="O73" s="3"/>
      <c r="P73" s="3"/>
      <c r="Q73" s="33"/>
    </row>
    <row r="74" spans="1:17" ht="17.850000000000001" customHeight="1">
      <c r="A74" s="95"/>
      <c r="B74" s="351" t="s">
        <v>22</v>
      </c>
      <c r="C74" s="352"/>
      <c r="D74" s="352"/>
      <c r="E74" s="352"/>
      <c r="F74" s="352"/>
      <c r="G74" s="352"/>
      <c r="H74" s="352"/>
      <c r="I74" s="352"/>
      <c r="J74" s="352"/>
      <c r="K74" s="352"/>
      <c r="L74" s="3"/>
      <c r="M74" s="3"/>
      <c r="N74" s="3"/>
      <c r="O74" s="3"/>
      <c r="P74" s="3"/>
    </row>
    <row r="75" spans="1:17" ht="76.5">
      <c r="A75" s="95"/>
      <c r="B75" s="9">
        <v>5</v>
      </c>
      <c r="C75" s="10" t="s">
        <v>6</v>
      </c>
      <c r="D75" s="11" t="s">
        <v>7</v>
      </c>
      <c r="E75" s="12" t="s">
        <v>8</v>
      </c>
      <c r="F75" s="13">
        <v>0.18</v>
      </c>
      <c r="G75" s="229">
        <v>4540.25</v>
      </c>
      <c r="H75" s="14"/>
      <c r="I75" s="106">
        <f>F75*G75</f>
        <v>817.245</v>
      </c>
      <c r="J75" s="14" t="s">
        <v>211</v>
      </c>
      <c r="K75" s="110">
        <f>K82</f>
        <v>8466.6581999999999</v>
      </c>
      <c r="L75" s="3"/>
      <c r="M75" s="228">
        <f>B75</f>
        <v>5</v>
      </c>
      <c r="N75" s="99"/>
      <c r="O75" s="99" t="s">
        <v>248</v>
      </c>
      <c r="P75" s="99"/>
      <c r="Q75" s="100">
        <f>F75-N75-O75-P75</f>
        <v>0</v>
      </c>
    </row>
    <row r="76" spans="1:17" outlineLevel="1">
      <c r="A76" s="95"/>
      <c r="B76" s="15" t="s">
        <v>9</v>
      </c>
      <c r="C76" s="16" t="s">
        <v>9</v>
      </c>
      <c r="D76" s="17" t="s">
        <v>10</v>
      </c>
      <c r="E76" s="18" t="s">
        <v>9</v>
      </c>
      <c r="F76" s="19" t="s">
        <v>9</v>
      </c>
      <c r="G76" s="20">
        <v>4540.25</v>
      </c>
      <c r="H76" s="20">
        <v>1.1499999999999999</v>
      </c>
      <c r="I76" s="107">
        <f>F75*G76</f>
        <v>817.245</v>
      </c>
      <c r="J76" s="20">
        <v>10.36</v>
      </c>
      <c r="K76" s="111">
        <f>I76*J76</f>
        <v>8466.6581999999999</v>
      </c>
      <c r="L76" s="3"/>
      <c r="M76" s="3"/>
      <c r="N76" s="3"/>
      <c r="O76" s="3"/>
      <c r="P76" s="3"/>
      <c r="Q76" s="34"/>
    </row>
    <row r="77" spans="1:17" outlineLevel="1">
      <c r="A77" s="95"/>
      <c r="B77" s="15" t="s">
        <v>9</v>
      </c>
      <c r="C77" s="16" t="s">
        <v>9</v>
      </c>
      <c r="D77" s="17" t="s">
        <v>11</v>
      </c>
      <c r="E77" s="18" t="s">
        <v>9</v>
      </c>
      <c r="F77" s="19" t="s">
        <v>9</v>
      </c>
      <c r="G77" s="20"/>
      <c r="H77" s="20">
        <v>1.1499999999999999</v>
      </c>
      <c r="I77" s="107">
        <f>F75*G77</f>
        <v>0</v>
      </c>
      <c r="J77" s="20">
        <v>3.73</v>
      </c>
      <c r="K77" s="111">
        <f>I77*J77</f>
        <v>0</v>
      </c>
      <c r="L77" s="3"/>
      <c r="M77" s="3"/>
      <c r="N77" s="3"/>
      <c r="O77" s="3"/>
      <c r="P77" s="3"/>
      <c r="Q77" s="34"/>
    </row>
    <row r="78" spans="1:17" outlineLevel="1">
      <c r="A78" s="95"/>
      <c r="B78" s="15" t="s">
        <v>9</v>
      </c>
      <c r="C78" s="16" t="s">
        <v>9</v>
      </c>
      <c r="D78" s="17" t="s">
        <v>12</v>
      </c>
      <c r="E78" s="18" t="s">
        <v>9</v>
      </c>
      <c r="F78" s="19" t="s">
        <v>9</v>
      </c>
      <c r="G78" s="20"/>
      <c r="H78" s="20">
        <v>1.1499999999999999</v>
      </c>
      <c r="I78" s="107">
        <f>F75*G78</f>
        <v>0</v>
      </c>
      <c r="J78" s="20">
        <v>10.36</v>
      </c>
      <c r="K78" s="111">
        <f>I78*J78</f>
        <v>0</v>
      </c>
      <c r="L78" s="3"/>
      <c r="M78" s="3"/>
      <c r="N78" s="3"/>
      <c r="O78" s="3"/>
      <c r="P78" s="3"/>
      <c r="Q78" s="34"/>
    </row>
    <row r="79" spans="1:17" outlineLevel="1">
      <c r="A79" s="95"/>
      <c r="B79" s="15" t="s">
        <v>9</v>
      </c>
      <c r="C79" s="16" t="s">
        <v>9</v>
      </c>
      <c r="D79" s="17" t="s">
        <v>13</v>
      </c>
      <c r="E79" s="18" t="s">
        <v>9</v>
      </c>
      <c r="F79" s="19" t="s">
        <v>9</v>
      </c>
      <c r="G79" s="20"/>
      <c r="H79" s="20"/>
      <c r="I79" s="107">
        <f>F75*G79</f>
        <v>0</v>
      </c>
      <c r="J79" s="20">
        <v>3.77</v>
      </c>
      <c r="K79" s="111">
        <f>I79*J79</f>
        <v>0</v>
      </c>
      <c r="L79" s="3"/>
      <c r="M79" s="3"/>
      <c r="N79" s="3"/>
      <c r="O79" s="3"/>
      <c r="P79" s="3"/>
      <c r="Q79" s="34"/>
    </row>
    <row r="80" spans="1:17" outlineLevel="1">
      <c r="A80" s="95"/>
      <c r="B80" s="15" t="s">
        <v>9</v>
      </c>
      <c r="C80" s="16" t="s">
        <v>9</v>
      </c>
      <c r="D80" s="17" t="s">
        <v>14</v>
      </c>
      <c r="E80" s="18" t="s">
        <v>15</v>
      </c>
      <c r="F80" s="19">
        <v>80</v>
      </c>
      <c r="G80" s="20"/>
      <c r="H80" s="19">
        <v>80</v>
      </c>
      <c r="I80" s="107">
        <f>(I76+I78)*H80/100</f>
        <v>653.79599999999994</v>
      </c>
      <c r="J80" s="19">
        <v>68</v>
      </c>
      <c r="K80" s="112">
        <f>(K76+K78)*J80/100</f>
        <v>5757.3275759999997</v>
      </c>
      <c r="L80" s="3"/>
      <c r="M80" s="3"/>
      <c r="N80" s="3"/>
      <c r="O80" s="3"/>
      <c r="P80" s="3"/>
      <c r="Q80" s="34"/>
    </row>
    <row r="81" spans="1:17" outlineLevel="1">
      <c r="A81" s="95"/>
      <c r="B81" s="15" t="s">
        <v>9</v>
      </c>
      <c r="C81" s="16" t="s">
        <v>9</v>
      </c>
      <c r="D81" s="17" t="s">
        <v>16</v>
      </c>
      <c r="E81" s="18" t="s">
        <v>15</v>
      </c>
      <c r="F81" s="19" t="s">
        <v>245</v>
      </c>
      <c r="G81" s="20"/>
      <c r="H81" s="19" t="s">
        <v>245</v>
      </c>
      <c r="I81" s="107">
        <f>(I76+I78)*H81/100</f>
        <v>310.55310000000003</v>
      </c>
      <c r="J81" s="19">
        <v>31</v>
      </c>
      <c r="K81" s="112">
        <f>(K76+K78)*J81/100</f>
        <v>2624.6640419999999</v>
      </c>
      <c r="L81" s="3"/>
      <c r="M81" s="3"/>
      <c r="N81" s="3"/>
      <c r="O81" s="3"/>
      <c r="P81" s="3"/>
      <c r="Q81" s="4"/>
    </row>
    <row r="82" spans="1:17" ht="13.5">
      <c r="A82" s="95"/>
      <c r="B82" s="21" t="s">
        <v>9</v>
      </c>
      <c r="C82" s="22" t="s">
        <v>9</v>
      </c>
      <c r="D82" s="23"/>
      <c r="E82" s="24" t="s">
        <v>9</v>
      </c>
      <c r="F82" s="21" t="s">
        <v>9</v>
      </c>
      <c r="G82" s="25"/>
      <c r="H82" s="25"/>
      <c r="I82" s="109">
        <f>I76+I77+I79</f>
        <v>817.245</v>
      </c>
      <c r="J82" s="108"/>
      <c r="K82" s="109">
        <f>K76+K77+K79</f>
        <v>8466.6581999999999</v>
      </c>
      <c r="L82" s="3"/>
      <c r="M82" s="3"/>
      <c r="N82" s="3"/>
      <c r="O82" s="3"/>
      <c r="P82" s="3"/>
      <c r="Q82" s="33"/>
    </row>
    <row r="83" spans="1:17" s="34" customFormat="1" ht="13.5">
      <c r="A83" s="95"/>
      <c r="B83" s="21"/>
      <c r="C83" s="22"/>
      <c r="D83" s="23"/>
      <c r="E83" s="24"/>
      <c r="F83" s="21"/>
      <c r="G83" s="25"/>
      <c r="H83" s="25"/>
      <c r="I83" s="109">
        <f>I82+I80+I81</f>
        <v>1781.5941</v>
      </c>
      <c r="J83" s="24" t="s">
        <v>9</v>
      </c>
      <c r="K83" s="109">
        <f>K82+K80+K81</f>
        <v>16848.649817999998</v>
      </c>
      <c r="L83" s="3"/>
      <c r="M83" s="3"/>
      <c r="N83" s="3"/>
      <c r="O83" s="3"/>
      <c r="P83" s="3"/>
      <c r="Q83" s="33"/>
    </row>
    <row r="84" spans="1:17" ht="63.75">
      <c r="A84" s="95"/>
      <c r="B84" s="9">
        <v>6</v>
      </c>
      <c r="C84" s="10" t="s">
        <v>19</v>
      </c>
      <c r="D84" s="11" t="s">
        <v>20</v>
      </c>
      <c r="E84" s="12" t="s">
        <v>8</v>
      </c>
      <c r="F84" s="13">
        <v>0.82</v>
      </c>
      <c r="G84" s="229">
        <v>1356.71</v>
      </c>
      <c r="H84" s="14"/>
      <c r="I84" s="106">
        <f>F84*G84</f>
        <v>1112.5021999999999</v>
      </c>
      <c r="J84" s="14" t="s">
        <v>211</v>
      </c>
      <c r="K84" s="110">
        <f>K91</f>
        <v>11525.522791999998</v>
      </c>
      <c r="L84" s="3"/>
      <c r="M84" s="228">
        <f>B84</f>
        <v>6</v>
      </c>
      <c r="N84" s="99"/>
      <c r="O84" s="99" t="s">
        <v>249</v>
      </c>
      <c r="P84" s="99"/>
      <c r="Q84" s="100">
        <f>F84-N84-O84-P84</f>
        <v>0</v>
      </c>
    </row>
    <row r="85" spans="1:17" outlineLevel="1">
      <c r="A85" s="95"/>
      <c r="B85" s="15" t="s">
        <v>9</v>
      </c>
      <c r="C85" s="16" t="s">
        <v>9</v>
      </c>
      <c r="D85" s="17" t="s">
        <v>10</v>
      </c>
      <c r="E85" s="18" t="s">
        <v>9</v>
      </c>
      <c r="F85" s="19" t="s">
        <v>9</v>
      </c>
      <c r="G85" s="20">
        <v>1356.71</v>
      </c>
      <c r="H85" s="20">
        <v>1.1499999999999999</v>
      </c>
      <c r="I85" s="107">
        <f>F84*G85</f>
        <v>1112.5021999999999</v>
      </c>
      <c r="J85" s="20">
        <v>10.36</v>
      </c>
      <c r="K85" s="111">
        <f>I85*J85</f>
        <v>11525.522791999998</v>
      </c>
      <c r="L85" s="3"/>
      <c r="M85" s="3"/>
      <c r="N85" s="3"/>
      <c r="O85" s="3"/>
      <c r="P85" s="3"/>
      <c r="Q85" s="34"/>
    </row>
    <row r="86" spans="1:17" outlineLevel="1">
      <c r="A86" s="95"/>
      <c r="B86" s="15" t="s">
        <v>9</v>
      </c>
      <c r="C86" s="16" t="s">
        <v>9</v>
      </c>
      <c r="D86" s="17" t="s">
        <v>11</v>
      </c>
      <c r="E86" s="18" t="s">
        <v>9</v>
      </c>
      <c r="F86" s="19" t="s">
        <v>9</v>
      </c>
      <c r="G86" s="20"/>
      <c r="H86" s="20">
        <v>1.1499999999999999</v>
      </c>
      <c r="I86" s="107">
        <f>F84*G86</f>
        <v>0</v>
      </c>
      <c r="J86" s="20">
        <v>3.73</v>
      </c>
      <c r="K86" s="111">
        <f>I86*J86</f>
        <v>0</v>
      </c>
      <c r="L86" s="3"/>
      <c r="M86" s="3"/>
      <c r="N86" s="3"/>
      <c r="O86" s="3"/>
      <c r="P86" s="3"/>
      <c r="Q86" s="34"/>
    </row>
    <row r="87" spans="1:17" outlineLevel="1">
      <c r="A87" s="95"/>
      <c r="B87" s="15" t="s">
        <v>9</v>
      </c>
      <c r="C87" s="16" t="s">
        <v>9</v>
      </c>
      <c r="D87" s="17" t="s">
        <v>12</v>
      </c>
      <c r="E87" s="18" t="s">
        <v>9</v>
      </c>
      <c r="F87" s="19" t="s">
        <v>9</v>
      </c>
      <c r="G87" s="20"/>
      <c r="H87" s="20">
        <v>1.1499999999999999</v>
      </c>
      <c r="I87" s="107">
        <f>F84*G87</f>
        <v>0</v>
      </c>
      <c r="J87" s="20">
        <v>10.36</v>
      </c>
      <c r="K87" s="111">
        <f>I87*J87</f>
        <v>0</v>
      </c>
      <c r="L87" s="3"/>
      <c r="M87" s="3"/>
      <c r="N87" s="3"/>
      <c r="O87" s="3"/>
      <c r="P87" s="3"/>
      <c r="Q87" s="34"/>
    </row>
    <row r="88" spans="1:17" outlineLevel="1">
      <c r="A88" s="95"/>
      <c r="B88" s="15" t="s">
        <v>9</v>
      </c>
      <c r="C88" s="16" t="s">
        <v>9</v>
      </c>
      <c r="D88" s="17" t="s">
        <v>13</v>
      </c>
      <c r="E88" s="18" t="s">
        <v>9</v>
      </c>
      <c r="F88" s="19" t="s">
        <v>9</v>
      </c>
      <c r="G88" s="20"/>
      <c r="H88" s="20"/>
      <c r="I88" s="107">
        <f>F84*G88</f>
        <v>0</v>
      </c>
      <c r="J88" s="20">
        <v>3.77</v>
      </c>
      <c r="K88" s="111">
        <f>I88*J88</f>
        <v>0</v>
      </c>
      <c r="L88" s="3"/>
      <c r="M88" s="3"/>
      <c r="N88" s="3"/>
      <c r="O88" s="3"/>
      <c r="P88" s="3"/>
      <c r="Q88" s="34"/>
    </row>
    <row r="89" spans="1:17" outlineLevel="1">
      <c r="A89" s="95"/>
      <c r="B89" s="15" t="s">
        <v>9</v>
      </c>
      <c r="C89" s="16" t="s">
        <v>9</v>
      </c>
      <c r="D89" s="17" t="s">
        <v>14</v>
      </c>
      <c r="E89" s="18" t="s">
        <v>15</v>
      </c>
      <c r="F89" s="19">
        <v>80</v>
      </c>
      <c r="G89" s="20"/>
      <c r="H89" s="19">
        <v>80</v>
      </c>
      <c r="I89" s="107">
        <f>(I85+I87)*H89/100</f>
        <v>890.00175999999988</v>
      </c>
      <c r="J89" s="19">
        <v>68</v>
      </c>
      <c r="K89" s="112">
        <f>(K85+K87)*J89/100</f>
        <v>7837.3554985599985</v>
      </c>
      <c r="L89" s="3"/>
      <c r="M89" s="3"/>
      <c r="N89" s="3"/>
      <c r="O89" s="3"/>
      <c r="P89" s="3"/>
      <c r="Q89" s="34"/>
    </row>
    <row r="90" spans="1:17" outlineLevel="1">
      <c r="A90" s="95"/>
      <c r="B90" s="15" t="s">
        <v>9</v>
      </c>
      <c r="C90" s="16" t="s">
        <v>9</v>
      </c>
      <c r="D90" s="17" t="s">
        <v>16</v>
      </c>
      <c r="E90" s="18" t="s">
        <v>15</v>
      </c>
      <c r="F90" s="19" t="s">
        <v>245</v>
      </c>
      <c r="G90" s="20"/>
      <c r="H90" s="19" t="s">
        <v>245</v>
      </c>
      <c r="I90" s="107">
        <f>(I85+I87)*H90/100</f>
        <v>422.75083599999999</v>
      </c>
      <c r="J90" s="19">
        <v>31</v>
      </c>
      <c r="K90" s="112">
        <f>(K85+K87)*J90/100</f>
        <v>3572.9120655199995</v>
      </c>
      <c r="L90" s="3"/>
      <c r="M90" s="3"/>
      <c r="N90" s="3"/>
      <c r="O90" s="3"/>
      <c r="P90" s="3"/>
      <c r="Q90" s="4"/>
    </row>
    <row r="91" spans="1:17" ht="13.5">
      <c r="A91" s="95"/>
      <c r="B91" s="21" t="s">
        <v>9</v>
      </c>
      <c r="C91" s="22" t="s">
        <v>9</v>
      </c>
      <c r="D91" s="23"/>
      <c r="E91" s="24" t="s">
        <v>9</v>
      </c>
      <c r="F91" s="21" t="s">
        <v>9</v>
      </c>
      <c r="G91" s="25"/>
      <c r="H91" s="25"/>
      <c r="I91" s="109">
        <f>I85+I86+I88</f>
        <v>1112.5021999999999</v>
      </c>
      <c r="J91" s="108"/>
      <c r="K91" s="109">
        <f>K85+K86+K88</f>
        <v>11525.522791999998</v>
      </c>
      <c r="L91" s="3"/>
      <c r="M91" s="3"/>
      <c r="N91" s="3"/>
      <c r="O91" s="3"/>
      <c r="P91" s="3"/>
      <c r="Q91" s="33"/>
    </row>
    <row r="92" spans="1:17" s="34" customFormat="1" ht="13.5">
      <c r="A92" s="95"/>
      <c r="B92" s="21"/>
      <c r="C92" s="22"/>
      <c r="D92" s="23"/>
      <c r="E92" s="24"/>
      <c r="F92" s="21"/>
      <c r="G92" s="25"/>
      <c r="H92" s="25"/>
      <c r="I92" s="109">
        <f>I91+I89+I90</f>
        <v>2425.2547959999997</v>
      </c>
      <c r="J92" s="24" t="s">
        <v>9</v>
      </c>
      <c r="K92" s="109">
        <f>K91+K89+K90</f>
        <v>22935.790356079993</v>
      </c>
      <c r="L92" s="3"/>
      <c r="M92" s="3"/>
      <c r="N92" s="3"/>
      <c r="O92" s="3"/>
      <c r="P92" s="3"/>
      <c r="Q92" s="33"/>
    </row>
    <row r="93" spans="1:17" ht="38.25">
      <c r="A93" s="95"/>
      <c r="B93" s="9">
        <v>7</v>
      </c>
      <c r="C93" s="10" t="s">
        <v>23</v>
      </c>
      <c r="D93" s="11" t="s">
        <v>24</v>
      </c>
      <c r="E93" s="12" t="s">
        <v>8</v>
      </c>
      <c r="F93" s="13">
        <v>0.06</v>
      </c>
      <c r="G93" s="229">
        <v>12707.85</v>
      </c>
      <c r="H93" s="14"/>
      <c r="I93" s="106">
        <f>F93*G93</f>
        <v>762.471</v>
      </c>
      <c r="J93" s="14" t="s">
        <v>211</v>
      </c>
      <c r="K93" s="110">
        <f>K100</f>
        <v>7283.6082539999998</v>
      </c>
      <c r="L93" s="3"/>
      <c r="M93" s="228">
        <f>B93</f>
        <v>7</v>
      </c>
      <c r="N93" s="99"/>
      <c r="O93" s="99"/>
      <c r="P93" s="99"/>
      <c r="Q93" s="100">
        <f>F93-N93-O93-P93</f>
        <v>0.06</v>
      </c>
    </row>
    <row r="94" spans="1:17" outlineLevel="1">
      <c r="A94" s="95"/>
      <c r="B94" s="15" t="s">
        <v>9</v>
      </c>
      <c r="C94" s="16" t="s">
        <v>9</v>
      </c>
      <c r="D94" s="17" t="s">
        <v>10</v>
      </c>
      <c r="E94" s="18" t="s">
        <v>9</v>
      </c>
      <c r="F94" s="19" t="s">
        <v>9</v>
      </c>
      <c r="G94" s="20">
        <v>11151.2</v>
      </c>
      <c r="H94" s="20"/>
      <c r="I94" s="107">
        <f>F93*G94</f>
        <v>669.072</v>
      </c>
      <c r="J94" s="20">
        <v>10.36</v>
      </c>
      <c r="K94" s="111">
        <f>I94*J94</f>
        <v>6931.5859199999995</v>
      </c>
      <c r="L94" s="3"/>
      <c r="M94" s="3"/>
      <c r="N94" s="3"/>
      <c r="O94" s="3"/>
      <c r="P94" s="3"/>
      <c r="Q94" s="34"/>
    </row>
    <row r="95" spans="1:17" outlineLevel="1">
      <c r="A95" s="95"/>
      <c r="B95" s="15" t="s">
        <v>9</v>
      </c>
      <c r="C95" s="16" t="s">
        <v>9</v>
      </c>
      <c r="D95" s="17" t="s">
        <v>11</v>
      </c>
      <c r="E95" s="18" t="s">
        <v>9</v>
      </c>
      <c r="F95" s="19" t="s">
        <v>9</v>
      </c>
      <c r="G95" s="20">
        <v>38.29</v>
      </c>
      <c r="H95" s="20"/>
      <c r="I95" s="107">
        <f>F93*G95</f>
        <v>2.2973999999999997</v>
      </c>
      <c r="J95" s="20">
        <v>3.73</v>
      </c>
      <c r="K95" s="111">
        <f>I95*J95</f>
        <v>8.5693019999999986</v>
      </c>
      <c r="L95" s="3"/>
      <c r="M95" s="3"/>
      <c r="N95" s="3"/>
      <c r="O95" s="3"/>
      <c r="P95" s="3"/>
      <c r="Q95" s="34"/>
    </row>
    <row r="96" spans="1:17" outlineLevel="1">
      <c r="A96" s="95"/>
      <c r="B96" s="15" t="s">
        <v>9</v>
      </c>
      <c r="C96" s="16" t="s">
        <v>9</v>
      </c>
      <c r="D96" s="17" t="s">
        <v>12</v>
      </c>
      <c r="E96" s="18" t="s">
        <v>9</v>
      </c>
      <c r="F96" s="19" t="s">
        <v>9</v>
      </c>
      <c r="G96" s="20"/>
      <c r="H96" s="20"/>
      <c r="I96" s="107">
        <f>F93*G96</f>
        <v>0</v>
      </c>
      <c r="J96" s="20">
        <v>10.36</v>
      </c>
      <c r="K96" s="111">
        <f>I96*J96</f>
        <v>0</v>
      </c>
      <c r="L96" s="3"/>
      <c r="M96" s="3"/>
      <c r="N96" s="3"/>
      <c r="O96" s="3"/>
      <c r="P96" s="3"/>
      <c r="Q96" s="34"/>
    </row>
    <row r="97" spans="1:17" outlineLevel="1">
      <c r="A97" s="95"/>
      <c r="B97" s="15" t="s">
        <v>9</v>
      </c>
      <c r="C97" s="16" t="s">
        <v>9</v>
      </c>
      <c r="D97" s="17" t="s">
        <v>13</v>
      </c>
      <c r="E97" s="18" t="s">
        <v>9</v>
      </c>
      <c r="F97" s="19" t="s">
        <v>9</v>
      </c>
      <c r="G97" s="20">
        <v>1518.36</v>
      </c>
      <c r="H97" s="20"/>
      <c r="I97" s="107">
        <f>F93*G97</f>
        <v>91.101599999999991</v>
      </c>
      <c r="J97" s="20">
        <v>3.77</v>
      </c>
      <c r="K97" s="111">
        <f>I97*J97</f>
        <v>343.45303199999995</v>
      </c>
      <c r="L97" s="3"/>
      <c r="M97" s="3"/>
      <c r="N97" s="3"/>
      <c r="O97" s="3"/>
      <c r="P97" s="3"/>
      <c r="Q97" s="34"/>
    </row>
    <row r="98" spans="1:17" outlineLevel="1">
      <c r="A98" s="95"/>
      <c r="B98" s="15" t="s">
        <v>9</v>
      </c>
      <c r="C98" s="16" t="s">
        <v>9</v>
      </c>
      <c r="D98" s="17" t="s">
        <v>14</v>
      </c>
      <c r="E98" s="18" t="s">
        <v>15</v>
      </c>
      <c r="F98" s="19">
        <v>80</v>
      </c>
      <c r="G98" s="20"/>
      <c r="H98" s="19">
        <v>80</v>
      </c>
      <c r="I98" s="107">
        <f>(I94+I96)*H98/100</f>
        <v>535.25760000000002</v>
      </c>
      <c r="J98" s="19">
        <v>68</v>
      </c>
      <c r="K98" s="112">
        <f>(K94+K96)*J98/100</f>
        <v>4713.4784255999994</v>
      </c>
      <c r="L98" s="3"/>
      <c r="M98" s="3"/>
      <c r="N98" s="3"/>
      <c r="O98" s="3"/>
      <c r="P98" s="3"/>
      <c r="Q98" s="34"/>
    </row>
    <row r="99" spans="1:17" outlineLevel="1">
      <c r="A99" s="95"/>
      <c r="B99" s="15" t="s">
        <v>9</v>
      </c>
      <c r="C99" s="16" t="s">
        <v>9</v>
      </c>
      <c r="D99" s="17" t="s">
        <v>16</v>
      </c>
      <c r="E99" s="18" t="s">
        <v>15</v>
      </c>
      <c r="F99" s="19" t="s">
        <v>245</v>
      </c>
      <c r="G99" s="20"/>
      <c r="H99" s="19" t="s">
        <v>245</v>
      </c>
      <c r="I99" s="107">
        <f>(I94+I96)*H99/100</f>
        <v>254.24736000000001</v>
      </c>
      <c r="J99" s="19">
        <v>31</v>
      </c>
      <c r="K99" s="112">
        <f>(K94+K96)*J99/100</f>
        <v>2148.7916351999997</v>
      </c>
      <c r="L99" s="3"/>
      <c r="M99" s="3"/>
      <c r="N99" s="3"/>
      <c r="O99" s="3"/>
      <c r="P99" s="3"/>
      <c r="Q99" s="4"/>
    </row>
    <row r="100" spans="1:17" ht="13.5">
      <c r="A100" s="95"/>
      <c r="B100" s="21" t="s">
        <v>9</v>
      </c>
      <c r="C100" s="22" t="s">
        <v>9</v>
      </c>
      <c r="D100" s="23"/>
      <c r="E100" s="24" t="s">
        <v>9</v>
      </c>
      <c r="F100" s="21" t="s">
        <v>9</v>
      </c>
      <c r="G100" s="25"/>
      <c r="H100" s="25"/>
      <c r="I100" s="109">
        <f>I94+I95+I97</f>
        <v>762.471</v>
      </c>
      <c r="J100" s="108"/>
      <c r="K100" s="109">
        <f>K94+K95+K97</f>
        <v>7283.6082539999998</v>
      </c>
      <c r="L100" s="3"/>
      <c r="M100" s="3"/>
      <c r="N100" s="3"/>
      <c r="O100" s="3"/>
      <c r="P100" s="3"/>
      <c r="Q100" s="33"/>
    </row>
    <row r="101" spans="1:17" s="34" customFormat="1" ht="13.5">
      <c r="A101" s="95"/>
      <c r="B101" s="21"/>
      <c r="C101" s="22"/>
      <c r="D101" s="23"/>
      <c r="E101" s="24"/>
      <c r="F101" s="21"/>
      <c r="G101" s="25"/>
      <c r="H101" s="25"/>
      <c r="I101" s="109">
        <f>I100+I98+I99</f>
        <v>1551.97596</v>
      </c>
      <c r="J101" s="24" t="s">
        <v>9</v>
      </c>
      <c r="K101" s="109">
        <f>K100+K98+K99</f>
        <v>14145.878314799998</v>
      </c>
      <c r="L101" s="3"/>
      <c r="M101" s="3"/>
      <c r="N101" s="3"/>
      <c r="O101" s="3"/>
      <c r="P101" s="3"/>
      <c r="Q101" s="33"/>
    </row>
    <row r="102" spans="1:17" ht="17.850000000000001" customHeight="1">
      <c r="A102" s="95"/>
      <c r="B102" s="351" t="s">
        <v>25</v>
      </c>
      <c r="C102" s="352"/>
      <c r="D102" s="352"/>
      <c r="E102" s="352"/>
      <c r="F102" s="352"/>
      <c r="G102" s="352"/>
      <c r="H102" s="352"/>
      <c r="I102" s="352"/>
      <c r="J102" s="352"/>
      <c r="K102" s="352"/>
      <c r="L102" s="3"/>
      <c r="M102" s="3"/>
      <c r="N102" s="3"/>
      <c r="O102" s="3"/>
      <c r="P102" s="3"/>
    </row>
    <row r="103" spans="1:17" ht="51">
      <c r="A103" s="95"/>
      <c r="B103" s="9">
        <v>8</v>
      </c>
      <c r="C103" s="10" t="s">
        <v>26</v>
      </c>
      <c r="D103" s="11" t="s">
        <v>27</v>
      </c>
      <c r="E103" s="12" t="s">
        <v>28</v>
      </c>
      <c r="F103" s="13">
        <v>1.4999999999999999E-2</v>
      </c>
      <c r="G103" s="229">
        <v>38892.080000000002</v>
      </c>
      <c r="H103" s="14"/>
      <c r="I103" s="106">
        <f>F103*G103</f>
        <v>583.38120000000004</v>
      </c>
      <c r="J103" s="14" t="s">
        <v>211</v>
      </c>
      <c r="K103" s="110">
        <f>K110</f>
        <v>2453.8740119999998</v>
      </c>
      <c r="L103" s="3"/>
      <c r="M103" s="228">
        <f>B103</f>
        <v>8</v>
      </c>
      <c r="N103" s="99"/>
      <c r="O103" s="99"/>
      <c r="P103" s="99"/>
      <c r="Q103" s="100">
        <f>F103-N103-O103-P103</f>
        <v>1.4999999999999999E-2</v>
      </c>
    </row>
    <row r="104" spans="1:17" outlineLevel="1">
      <c r="A104" s="95"/>
      <c r="B104" s="15" t="s">
        <v>9</v>
      </c>
      <c r="C104" s="16" t="s">
        <v>9</v>
      </c>
      <c r="D104" s="17" t="s">
        <v>10</v>
      </c>
      <c r="E104" s="18" t="s">
        <v>9</v>
      </c>
      <c r="F104" s="19" t="s">
        <v>9</v>
      </c>
      <c r="G104" s="20">
        <v>2574.88</v>
      </c>
      <c r="H104" s="20">
        <v>1.76</v>
      </c>
      <c r="I104" s="107">
        <f>F103*G104</f>
        <v>38.623199999999997</v>
      </c>
      <c r="J104" s="20">
        <v>10.36</v>
      </c>
      <c r="K104" s="111">
        <f>I104*J104</f>
        <v>400.13635199999993</v>
      </c>
      <c r="L104" s="3"/>
      <c r="M104" s="3"/>
      <c r="N104" s="3"/>
      <c r="O104" s="3"/>
      <c r="P104" s="3"/>
      <c r="Q104" s="34"/>
    </row>
    <row r="105" spans="1:17" outlineLevel="1">
      <c r="A105" s="95"/>
      <c r="B105" s="15" t="s">
        <v>9</v>
      </c>
      <c r="C105" s="16" t="s">
        <v>9</v>
      </c>
      <c r="D105" s="17" t="s">
        <v>11</v>
      </c>
      <c r="E105" s="18" t="s">
        <v>9</v>
      </c>
      <c r="F105" s="19" t="s">
        <v>9</v>
      </c>
      <c r="G105" s="20"/>
      <c r="H105" s="20"/>
      <c r="I105" s="107">
        <f>F103*G105</f>
        <v>0</v>
      </c>
      <c r="J105" s="20">
        <v>3.73</v>
      </c>
      <c r="K105" s="111">
        <f>I105*J105</f>
        <v>0</v>
      </c>
      <c r="L105" s="3"/>
      <c r="M105" s="3"/>
      <c r="N105" s="3"/>
      <c r="O105" s="3"/>
      <c r="P105" s="3"/>
      <c r="Q105" s="34"/>
    </row>
    <row r="106" spans="1:17" outlineLevel="1">
      <c r="A106" s="95"/>
      <c r="B106" s="15" t="s">
        <v>9</v>
      </c>
      <c r="C106" s="16" t="s">
        <v>9</v>
      </c>
      <c r="D106" s="17" t="s">
        <v>12</v>
      </c>
      <c r="E106" s="18" t="s">
        <v>9</v>
      </c>
      <c r="F106" s="19" t="s">
        <v>9</v>
      </c>
      <c r="G106" s="20"/>
      <c r="H106" s="20"/>
      <c r="I106" s="107">
        <f>F103*G106</f>
        <v>0</v>
      </c>
      <c r="J106" s="20">
        <v>10.36</v>
      </c>
      <c r="K106" s="111">
        <f>I106*J106</f>
        <v>0</v>
      </c>
      <c r="L106" s="3"/>
      <c r="M106" s="3"/>
      <c r="N106" s="3"/>
      <c r="O106" s="3"/>
      <c r="P106" s="3"/>
      <c r="Q106" s="34"/>
    </row>
    <row r="107" spans="1:17" outlineLevel="1">
      <c r="A107" s="95"/>
      <c r="B107" s="15" t="s">
        <v>9</v>
      </c>
      <c r="C107" s="16" t="s">
        <v>9</v>
      </c>
      <c r="D107" s="17" t="s">
        <v>13</v>
      </c>
      <c r="E107" s="18" t="s">
        <v>9</v>
      </c>
      <c r="F107" s="19" t="s">
        <v>9</v>
      </c>
      <c r="G107" s="20">
        <v>36317.199999999997</v>
      </c>
      <c r="H107" s="20"/>
      <c r="I107" s="107">
        <f>F103*G107</f>
        <v>544.75799999999992</v>
      </c>
      <c r="J107" s="20">
        <v>3.77</v>
      </c>
      <c r="K107" s="111">
        <f>I107*J107</f>
        <v>2053.7376599999998</v>
      </c>
      <c r="L107" s="3"/>
      <c r="M107" s="3"/>
      <c r="N107" s="3"/>
      <c r="O107" s="3"/>
      <c r="P107" s="3"/>
      <c r="Q107" s="34"/>
    </row>
    <row r="108" spans="1:17" outlineLevel="1">
      <c r="A108" s="95"/>
      <c r="B108" s="15" t="s">
        <v>9</v>
      </c>
      <c r="C108" s="16" t="s">
        <v>9</v>
      </c>
      <c r="D108" s="17" t="s">
        <v>14</v>
      </c>
      <c r="E108" s="18" t="s">
        <v>15</v>
      </c>
      <c r="F108" s="19">
        <v>100</v>
      </c>
      <c r="G108" s="20"/>
      <c r="H108" s="19">
        <v>100</v>
      </c>
      <c r="I108" s="107">
        <f>(I104+I106)*H108/100</f>
        <v>38.623199999999997</v>
      </c>
      <c r="J108" s="19" t="s">
        <v>252</v>
      </c>
      <c r="K108" s="112">
        <f>(K104+K106)*J108/100</f>
        <v>340.11589919999989</v>
      </c>
      <c r="L108" s="3"/>
      <c r="M108" s="3"/>
      <c r="N108" s="3"/>
      <c r="O108" s="3"/>
      <c r="P108" s="3"/>
      <c r="Q108" s="34"/>
    </row>
    <row r="109" spans="1:17" outlineLevel="1">
      <c r="A109" s="95"/>
      <c r="B109" s="15" t="s">
        <v>9</v>
      </c>
      <c r="C109" s="16" t="s">
        <v>9</v>
      </c>
      <c r="D109" s="17" t="s">
        <v>16</v>
      </c>
      <c r="E109" s="18" t="s">
        <v>15</v>
      </c>
      <c r="F109" s="19" t="s">
        <v>251</v>
      </c>
      <c r="G109" s="20"/>
      <c r="H109" s="19" t="s">
        <v>251</v>
      </c>
      <c r="I109" s="107">
        <f>(I104+I106)*H109/100</f>
        <v>21.242759999999997</v>
      </c>
      <c r="J109" s="19" t="s">
        <v>253</v>
      </c>
      <c r="K109" s="112">
        <f>(K104+K106)*J109/100</f>
        <v>176.05999487999998</v>
      </c>
      <c r="L109" s="3"/>
      <c r="M109" s="3"/>
      <c r="N109" s="3"/>
      <c r="O109" s="3"/>
      <c r="P109" s="3"/>
      <c r="Q109" s="4"/>
    </row>
    <row r="110" spans="1:17" ht="13.5">
      <c r="A110" s="95"/>
      <c r="B110" s="21" t="s">
        <v>9</v>
      </c>
      <c r="C110" s="22" t="s">
        <v>9</v>
      </c>
      <c r="D110" s="23"/>
      <c r="E110" s="24" t="s">
        <v>9</v>
      </c>
      <c r="F110" s="21" t="s">
        <v>9</v>
      </c>
      <c r="G110" s="25"/>
      <c r="H110" s="25"/>
      <c r="I110" s="109">
        <f>I104+I105+I107</f>
        <v>583.38119999999992</v>
      </c>
      <c r="J110" s="108"/>
      <c r="K110" s="109">
        <f>K104+K105+K107</f>
        <v>2453.8740119999998</v>
      </c>
      <c r="L110" s="3"/>
      <c r="M110" s="3"/>
      <c r="N110" s="3"/>
      <c r="O110" s="3"/>
      <c r="P110" s="3"/>
      <c r="Q110" s="33"/>
    </row>
    <row r="111" spans="1:17" s="34" customFormat="1" ht="13.5">
      <c r="A111" s="95"/>
      <c r="B111" s="21"/>
      <c r="C111" s="22"/>
      <c r="D111" s="23"/>
      <c r="E111" s="24"/>
      <c r="F111" s="21"/>
      <c r="G111" s="25"/>
      <c r="H111" s="25"/>
      <c r="I111" s="109">
        <f>I110+I108+I109</f>
        <v>643.24715999999989</v>
      </c>
      <c r="J111" s="24" t="s">
        <v>9</v>
      </c>
      <c r="K111" s="109">
        <f>K110+K108+K109</f>
        <v>2970.0499060799998</v>
      </c>
      <c r="L111" s="3"/>
      <c r="M111" s="3"/>
      <c r="N111" s="3"/>
      <c r="O111" s="3"/>
      <c r="P111" s="3"/>
      <c r="Q111" s="33"/>
    </row>
    <row r="112" spans="1:17" ht="17.850000000000001" customHeight="1">
      <c r="A112" s="95"/>
      <c r="B112" s="351" t="s">
        <v>29</v>
      </c>
      <c r="C112" s="352"/>
      <c r="D112" s="352"/>
      <c r="E112" s="352"/>
      <c r="F112" s="352"/>
      <c r="G112" s="352"/>
      <c r="H112" s="352"/>
      <c r="I112" s="352"/>
      <c r="J112" s="352"/>
      <c r="K112" s="352"/>
      <c r="L112" s="3"/>
      <c r="M112" s="3"/>
      <c r="N112" s="3"/>
      <c r="O112" s="3"/>
      <c r="P112" s="3"/>
    </row>
    <row r="113" spans="1:17" ht="51">
      <c r="A113" s="95"/>
      <c r="B113" s="9">
        <v>9</v>
      </c>
      <c r="C113" s="10" t="s">
        <v>30</v>
      </c>
      <c r="D113" s="11" t="s">
        <v>31</v>
      </c>
      <c r="E113" s="12" t="s">
        <v>32</v>
      </c>
      <c r="F113" s="13">
        <v>1.4999999999999999E-2</v>
      </c>
      <c r="G113" s="229">
        <v>47344.3</v>
      </c>
      <c r="H113" s="14"/>
      <c r="I113" s="106">
        <f>F113*G113</f>
        <v>710.16449999999998</v>
      </c>
      <c r="J113" s="14" t="s">
        <v>211</v>
      </c>
      <c r="K113" s="110">
        <f>K120</f>
        <v>3398.4219839999996</v>
      </c>
      <c r="L113" s="3"/>
      <c r="M113" s="228">
        <f>B113</f>
        <v>9</v>
      </c>
      <c r="N113" s="99"/>
      <c r="O113" s="99"/>
      <c r="P113" s="99"/>
      <c r="Q113" s="100">
        <f>F113-N113-O113-P113</f>
        <v>1.4999999999999999E-2</v>
      </c>
    </row>
    <row r="114" spans="1:17" outlineLevel="1">
      <c r="A114" s="95"/>
      <c r="B114" s="15" t="s">
        <v>9</v>
      </c>
      <c r="C114" s="16" t="s">
        <v>9</v>
      </c>
      <c r="D114" s="17" t="s">
        <v>10</v>
      </c>
      <c r="E114" s="18" t="s">
        <v>9</v>
      </c>
      <c r="F114" s="19" t="s">
        <v>9</v>
      </c>
      <c r="G114" s="20">
        <v>7351.58</v>
      </c>
      <c r="H114" s="20"/>
      <c r="I114" s="107">
        <f>F113*G114</f>
        <v>110.27369999999999</v>
      </c>
      <c r="J114" s="20">
        <v>10.36</v>
      </c>
      <c r="K114" s="111">
        <f>I114*J114</f>
        <v>1142.4355319999997</v>
      </c>
      <c r="L114" s="3"/>
      <c r="M114" s="3"/>
      <c r="N114" s="3"/>
      <c r="O114" s="3"/>
      <c r="P114" s="3"/>
      <c r="Q114" s="34"/>
    </row>
    <row r="115" spans="1:17" outlineLevel="1">
      <c r="A115" s="95"/>
      <c r="B115" s="15" t="s">
        <v>9</v>
      </c>
      <c r="C115" s="16" t="s">
        <v>9</v>
      </c>
      <c r="D115" s="17" t="s">
        <v>11</v>
      </c>
      <c r="E115" s="18" t="s">
        <v>9</v>
      </c>
      <c r="F115" s="19" t="s">
        <v>9</v>
      </c>
      <c r="G115" s="20">
        <v>9336.44</v>
      </c>
      <c r="H115" s="20"/>
      <c r="I115" s="107">
        <f>F113*G115</f>
        <v>140.04660000000001</v>
      </c>
      <c r="J115" s="20">
        <v>3.73</v>
      </c>
      <c r="K115" s="111">
        <f>I115*J115</f>
        <v>522.37381800000003</v>
      </c>
      <c r="L115" s="3"/>
      <c r="M115" s="3"/>
      <c r="N115" s="3"/>
      <c r="O115" s="3"/>
      <c r="P115" s="3"/>
      <c r="Q115" s="34"/>
    </row>
    <row r="116" spans="1:17" outlineLevel="1">
      <c r="A116" s="95"/>
      <c r="B116" s="15" t="s">
        <v>9</v>
      </c>
      <c r="C116" s="16" t="s">
        <v>9</v>
      </c>
      <c r="D116" s="17" t="s">
        <v>12</v>
      </c>
      <c r="E116" s="18" t="s">
        <v>9</v>
      </c>
      <c r="F116" s="19" t="s">
        <v>9</v>
      </c>
      <c r="G116" s="20">
        <v>510.71</v>
      </c>
      <c r="H116" s="20"/>
      <c r="I116" s="107">
        <f>F113*G116</f>
        <v>7.6606499999999995</v>
      </c>
      <c r="J116" s="20">
        <v>10.36</v>
      </c>
      <c r="K116" s="111">
        <f>I116*J116</f>
        <v>79.364333999999985</v>
      </c>
      <c r="L116" s="3"/>
      <c r="M116" s="3"/>
      <c r="N116" s="3"/>
      <c r="O116" s="3"/>
      <c r="P116" s="3"/>
      <c r="Q116" s="34"/>
    </row>
    <row r="117" spans="1:17" outlineLevel="1">
      <c r="A117" s="95"/>
      <c r="B117" s="15" t="s">
        <v>9</v>
      </c>
      <c r="C117" s="16" t="s">
        <v>9</v>
      </c>
      <c r="D117" s="17" t="s">
        <v>13</v>
      </c>
      <c r="E117" s="18" t="s">
        <v>9</v>
      </c>
      <c r="F117" s="19" t="s">
        <v>9</v>
      </c>
      <c r="G117" s="20">
        <v>30656.28</v>
      </c>
      <c r="H117" s="20"/>
      <c r="I117" s="107">
        <f>F113*G117</f>
        <v>459.84419999999994</v>
      </c>
      <c r="J117" s="20">
        <v>3.77</v>
      </c>
      <c r="K117" s="111">
        <f>I117*J117</f>
        <v>1733.6126339999998</v>
      </c>
      <c r="L117" s="3"/>
      <c r="M117" s="3"/>
      <c r="N117" s="3"/>
      <c r="O117" s="3"/>
      <c r="P117" s="3"/>
      <c r="Q117" s="34"/>
    </row>
    <row r="118" spans="1:17" outlineLevel="1">
      <c r="A118" s="95"/>
      <c r="B118" s="15" t="s">
        <v>9</v>
      </c>
      <c r="C118" s="16" t="s">
        <v>9</v>
      </c>
      <c r="D118" s="17" t="s">
        <v>14</v>
      </c>
      <c r="E118" s="18" t="s">
        <v>15</v>
      </c>
      <c r="F118" s="19">
        <v>92</v>
      </c>
      <c r="G118" s="20"/>
      <c r="H118" s="19">
        <v>92</v>
      </c>
      <c r="I118" s="107">
        <f>(I114+I116)*H118/100</f>
        <v>108.499602</v>
      </c>
      <c r="J118" s="19" t="s">
        <v>254</v>
      </c>
      <c r="K118" s="112">
        <f>(K114+K116)*J118/100</f>
        <v>953.00389547999987</v>
      </c>
      <c r="L118" s="3"/>
      <c r="M118" s="3"/>
      <c r="N118" s="3"/>
      <c r="O118" s="3"/>
      <c r="P118" s="3"/>
      <c r="Q118" s="34"/>
    </row>
    <row r="119" spans="1:17" outlineLevel="1">
      <c r="A119" s="95"/>
      <c r="B119" s="15" t="s">
        <v>9</v>
      </c>
      <c r="C119" s="16" t="s">
        <v>9</v>
      </c>
      <c r="D119" s="17" t="s">
        <v>16</v>
      </c>
      <c r="E119" s="18" t="s">
        <v>15</v>
      </c>
      <c r="F119" s="19">
        <v>50</v>
      </c>
      <c r="G119" s="20"/>
      <c r="H119" s="19">
        <v>50</v>
      </c>
      <c r="I119" s="107">
        <f>(I114+I116)*H119/100</f>
        <v>58.967174999999997</v>
      </c>
      <c r="J119" s="19" t="s">
        <v>255</v>
      </c>
      <c r="K119" s="112">
        <f>(K114+K116)*J119/100</f>
        <v>488.71994639999991</v>
      </c>
      <c r="L119" s="3"/>
      <c r="M119" s="3"/>
      <c r="N119" s="3"/>
      <c r="O119" s="3"/>
      <c r="P119" s="3"/>
      <c r="Q119" s="4"/>
    </row>
    <row r="120" spans="1:17" ht="13.5">
      <c r="A120" s="95"/>
      <c r="B120" s="21" t="s">
        <v>9</v>
      </c>
      <c r="C120" s="22" t="s">
        <v>9</v>
      </c>
      <c r="D120" s="23"/>
      <c r="E120" s="24" t="s">
        <v>9</v>
      </c>
      <c r="F120" s="21" t="s">
        <v>9</v>
      </c>
      <c r="G120" s="25"/>
      <c r="H120" s="25"/>
      <c r="I120" s="109">
        <f>I114+I115+I117</f>
        <v>710.16449999999998</v>
      </c>
      <c r="J120" s="108"/>
      <c r="K120" s="109">
        <f>K114+K115+K117</f>
        <v>3398.4219839999996</v>
      </c>
      <c r="L120" s="3"/>
      <c r="M120" s="3"/>
      <c r="N120" s="3"/>
      <c r="O120" s="3"/>
      <c r="P120" s="3"/>
      <c r="Q120" s="33"/>
    </row>
    <row r="121" spans="1:17" s="34" customFormat="1" ht="13.5">
      <c r="A121" s="95"/>
      <c r="B121" s="21"/>
      <c r="C121" s="22"/>
      <c r="D121" s="23"/>
      <c r="E121" s="24"/>
      <c r="F121" s="21"/>
      <c r="G121" s="25"/>
      <c r="H121" s="25"/>
      <c r="I121" s="109">
        <f>I120+I118+I119</f>
        <v>877.63127699999995</v>
      </c>
      <c r="J121" s="24" t="s">
        <v>9</v>
      </c>
      <c r="K121" s="109">
        <f>K120+K118+K119</f>
        <v>4840.1458258799994</v>
      </c>
      <c r="L121" s="3"/>
      <c r="M121" s="3"/>
      <c r="N121" s="3"/>
      <c r="O121" s="3"/>
      <c r="P121" s="3"/>
      <c r="Q121" s="33"/>
    </row>
    <row r="122" spans="1:17" ht="17.850000000000001" customHeight="1">
      <c r="A122" s="95"/>
      <c r="B122" s="351" t="s">
        <v>33</v>
      </c>
      <c r="C122" s="352"/>
      <c r="D122" s="352"/>
      <c r="E122" s="352"/>
      <c r="F122" s="352"/>
      <c r="G122" s="352"/>
      <c r="H122" s="352"/>
      <c r="I122" s="352"/>
      <c r="J122" s="352"/>
      <c r="K122" s="352"/>
      <c r="L122" s="3"/>
      <c r="M122" s="3"/>
      <c r="N122" s="3"/>
      <c r="O122" s="3"/>
      <c r="P122" s="3"/>
    </row>
    <row r="123" spans="1:17" ht="63.75">
      <c r="A123" s="95"/>
      <c r="B123" s="9">
        <v>10</v>
      </c>
      <c r="C123" s="10" t="s">
        <v>34</v>
      </c>
      <c r="D123" s="11" t="s">
        <v>35</v>
      </c>
      <c r="E123" s="12" t="s">
        <v>32</v>
      </c>
      <c r="F123" s="13">
        <v>0.11</v>
      </c>
      <c r="G123" s="229">
        <v>6195.24</v>
      </c>
      <c r="H123" s="14"/>
      <c r="I123" s="106">
        <f>F123*G123</f>
        <v>681.47640000000001</v>
      </c>
      <c r="J123" s="14" t="s">
        <v>211</v>
      </c>
      <c r="K123" s="110">
        <f>K130</f>
        <v>2986.9214649999999</v>
      </c>
      <c r="L123" s="3"/>
      <c r="M123" s="228">
        <f>B123</f>
        <v>10</v>
      </c>
      <c r="N123" s="99"/>
      <c r="O123" s="99" t="s">
        <v>250</v>
      </c>
      <c r="P123" s="99"/>
      <c r="Q123" s="100">
        <f>F123-N123-O123-P123</f>
        <v>0</v>
      </c>
    </row>
    <row r="124" spans="1:17" outlineLevel="1">
      <c r="A124" s="95"/>
      <c r="B124" s="15" t="s">
        <v>9</v>
      </c>
      <c r="C124" s="16" t="s">
        <v>9</v>
      </c>
      <c r="D124" s="17" t="s">
        <v>10</v>
      </c>
      <c r="E124" s="18" t="s">
        <v>9</v>
      </c>
      <c r="F124" s="19" t="s">
        <v>9</v>
      </c>
      <c r="G124" s="20">
        <v>610.13</v>
      </c>
      <c r="H124" s="20">
        <v>1.1499999999999999</v>
      </c>
      <c r="I124" s="107">
        <f>F123*G124</f>
        <v>67.1143</v>
      </c>
      <c r="J124" s="20">
        <v>10.36</v>
      </c>
      <c r="K124" s="111">
        <f>I124*J124</f>
        <v>695.30414799999994</v>
      </c>
      <c r="L124" s="3"/>
      <c r="M124" s="3"/>
      <c r="N124" s="3"/>
      <c r="O124" s="3"/>
      <c r="P124" s="3"/>
      <c r="Q124" s="34"/>
    </row>
    <row r="125" spans="1:17" outlineLevel="1">
      <c r="A125" s="95"/>
      <c r="B125" s="15" t="s">
        <v>9</v>
      </c>
      <c r="C125" s="16" t="s">
        <v>9</v>
      </c>
      <c r="D125" s="17" t="s">
        <v>11</v>
      </c>
      <c r="E125" s="18" t="s">
        <v>9</v>
      </c>
      <c r="F125" s="19" t="s">
        <v>9</v>
      </c>
      <c r="G125" s="20">
        <v>5574.5</v>
      </c>
      <c r="H125" s="20">
        <v>1.1499999999999999</v>
      </c>
      <c r="I125" s="107">
        <f>F123*G125</f>
        <v>613.19500000000005</v>
      </c>
      <c r="J125" s="20">
        <v>3.73</v>
      </c>
      <c r="K125" s="111">
        <f>I125*J125</f>
        <v>2287.2173500000004</v>
      </c>
      <c r="L125" s="3"/>
      <c r="M125" s="3"/>
      <c r="N125" s="3"/>
      <c r="O125" s="3"/>
      <c r="P125" s="3"/>
      <c r="Q125" s="34"/>
    </row>
    <row r="126" spans="1:17" outlineLevel="1">
      <c r="A126" s="95"/>
      <c r="B126" s="15" t="s">
        <v>9</v>
      </c>
      <c r="C126" s="16" t="s">
        <v>9</v>
      </c>
      <c r="D126" s="17" t="s">
        <v>12</v>
      </c>
      <c r="E126" s="18" t="s">
        <v>9</v>
      </c>
      <c r="F126" s="19" t="s">
        <v>9</v>
      </c>
      <c r="G126" s="20">
        <v>338.87</v>
      </c>
      <c r="H126" s="20">
        <v>1.1499999999999999</v>
      </c>
      <c r="I126" s="107">
        <f>F123*G126</f>
        <v>37.275700000000001</v>
      </c>
      <c r="J126" s="20">
        <v>10.36</v>
      </c>
      <c r="K126" s="111">
        <f>I126*J126</f>
        <v>386.17625199999998</v>
      </c>
      <c r="L126" s="3"/>
      <c r="M126" s="3"/>
      <c r="N126" s="3"/>
      <c r="O126" s="3"/>
      <c r="P126" s="3"/>
      <c r="Q126" s="34"/>
    </row>
    <row r="127" spans="1:17" outlineLevel="1">
      <c r="A127" s="95"/>
      <c r="B127" s="15" t="s">
        <v>9</v>
      </c>
      <c r="C127" s="16" t="s">
        <v>9</v>
      </c>
      <c r="D127" s="17" t="s">
        <v>13</v>
      </c>
      <c r="E127" s="18" t="s">
        <v>9</v>
      </c>
      <c r="F127" s="19" t="s">
        <v>9</v>
      </c>
      <c r="G127" s="20">
        <v>10.61</v>
      </c>
      <c r="H127" s="20"/>
      <c r="I127" s="107">
        <f>F123*G127</f>
        <v>1.1671</v>
      </c>
      <c r="J127" s="20">
        <v>3.77</v>
      </c>
      <c r="K127" s="111">
        <f>I127*J127</f>
        <v>4.3999670000000002</v>
      </c>
      <c r="L127" s="3"/>
      <c r="M127" s="3"/>
      <c r="N127" s="3"/>
      <c r="O127" s="3"/>
      <c r="P127" s="3"/>
      <c r="Q127" s="34"/>
    </row>
    <row r="128" spans="1:17" outlineLevel="1">
      <c r="A128" s="95"/>
      <c r="B128" s="15" t="s">
        <v>9</v>
      </c>
      <c r="C128" s="16" t="s">
        <v>9</v>
      </c>
      <c r="D128" s="17" t="s">
        <v>14</v>
      </c>
      <c r="E128" s="18" t="s">
        <v>15</v>
      </c>
      <c r="F128" s="19">
        <v>120</v>
      </c>
      <c r="G128" s="20"/>
      <c r="H128" s="19">
        <v>120</v>
      </c>
      <c r="I128" s="107">
        <f>(I124+I126)*H128/100</f>
        <v>125.26799999999999</v>
      </c>
      <c r="J128" s="19" t="s">
        <v>256</v>
      </c>
      <c r="K128" s="112">
        <f>(K124+K126)*J128/100</f>
        <v>1103.1100079999999</v>
      </c>
      <c r="L128" s="3"/>
      <c r="M128" s="3"/>
      <c r="N128" s="3"/>
      <c r="O128" s="3"/>
      <c r="P128" s="3"/>
      <c r="Q128" s="34"/>
    </row>
    <row r="129" spans="1:17" outlineLevel="1">
      <c r="A129" s="95"/>
      <c r="B129" s="15" t="s">
        <v>9</v>
      </c>
      <c r="C129" s="16" t="s">
        <v>9</v>
      </c>
      <c r="D129" s="17" t="s">
        <v>16</v>
      </c>
      <c r="E129" s="18" t="s">
        <v>15</v>
      </c>
      <c r="F129" s="19">
        <v>70</v>
      </c>
      <c r="G129" s="20"/>
      <c r="H129" s="19">
        <v>70</v>
      </c>
      <c r="I129" s="107">
        <f>(I124+I126)*H129/100</f>
        <v>73.073000000000008</v>
      </c>
      <c r="J129" s="19" t="s">
        <v>257</v>
      </c>
      <c r="K129" s="112">
        <f>(K124+K126)*J129/100</f>
        <v>605.62902399999996</v>
      </c>
      <c r="L129" s="3"/>
      <c r="M129" s="3"/>
      <c r="N129" s="3"/>
      <c r="O129" s="3"/>
      <c r="P129" s="3"/>
      <c r="Q129" s="4"/>
    </row>
    <row r="130" spans="1:17" ht="13.5">
      <c r="A130" s="95"/>
      <c r="B130" s="21" t="s">
        <v>9</v>
      </c>
      <c r="C130" s="22" t="s">
        <v>9</v>
      </c>
      <c r="D130" s="23"/>
      <c r="E130" s="24" t="s">
        <v>9</v>
      </c>
      <c r="F130" s="21" t="s">
        <v>9</v>
      </c>
      <c r="G130" s="25"/>
      <c r="H130" s="25"/>
      <c r="I130" s="109">
        <f>I124+I125+I127</f>
        <v>681.47640000000001</v>
      </c>
      <c r="J130" s="108"/>
      <c r="K130" s="109">
        <f>K124+K125+K127</f>
        <v>2986.9214649999999</v>
      </c>
      <c r="L130" s="3"/>
      <c r="M130" s="3"/>
      <c r="N130" s="3"/>
      <c r="O130" s="3"/>
      <c r="P130" s="3"/>
      <c r="Q130" s="33"/>
    </row>
    <row r="131" spans="1:17" s="34" customFormat="1" ht="13.5">
      <c r="A131" s="95"/>
      <c r="B131" s="21"/>
      <c r="C131" s="22"/>
      <c r="D131" s="23"/>
      <c r="E131" s="24"/>
      <c r="F131" s="21"/>
      <c r="G131" s="25"/>
      <c r="H131" s="25"/>
      <c r="I131" s="109">
        <f>I130+I128+I129</f>
        <v>879.81740000000002</v>
      </c>
      <c r="J131" s="24" t="s">
        <v>9</v>
      </c>
      <c r="K131" s="109">
        <f>K130+K128+K129</f>
        <v>4695.6604969999999</v>
      </c>
      <c r="L131" s="3"/>
      <c r="M131" s="3"/>
      <c r="N131" s="3"/>
      <c r="O131" s="3"/>
      <c r="P131" s="3"/>
      <c r="Q131" s="33"/>
    </row>
    <row r="132" spans="1:17" ht="17.850000000000001" customHeight="1">
      <c r="A132" s="95"/>
      <c r="B132" s="351" t="s">
        <v>36</v>
      </c>
      <c r="C132" s="352"/>
      <c r="D132" s="352"/>
      <c r="E132" s="352"/>
      <c r="F132" s="352"/>
      <c r="G132" s="352"/>
      <c r="H132" s="352"/>
      <c r="I132" s="352"/>
      <c r="J132" s="352"/>
      <c r="K132" s="352"/>
      <c r="L132" s="3"/>
      <c r="M132" s="3"/>
      <c r="N132" s="3"/>
      <c r="O132" s="3"/>
      <c r="P132" s="3"/>
    </row>
    <row r="133" spans="1:17" ht="89.25">
      <c r="A133" s="95"/>
      <c r="B133" s="9">
        <v>11</v>
      </c>
      <c r="C133" s="10" t="s">
        <v>37</v>
      </c>
      <c r="D133" s="11" t="s">
        <v>38</v>
      </c>
      <c r="E133" s="12" t="s">
        <v>32</v>
      </c>
      <c r="F133" s="13">
        <v>0.11</v>
      </c>
      <c r="G133" s="229">
        <v>941.14</v>
      </c>
      <c r="H133" s="14"/>
      <c r="I133" s="106">
        <f>F133*G133</f>
        <v>103.5254</v>
      </c>
      <c r="J133" s="14" t="s">
        <v>211</v>
      </c>
      <c r="K133" s="110">
        <f>K140</f>
        <v>461.85175299999997</v>
      </c>
      <c r="L133" s="3"/>
      <c r="M133" s="228">
        <f>B133</f>
        <v>11</v>
      </c>
      <c r="N133" s="99"/>
      <c r="O133" s="99" t="s">
        <v>250</v>
      </c>
      <c r="P133" s="99"/>
      <c r="Q133" s="100">
        <f>F133-N133-O133-P133</f>
        <v>0</v>
      </c>
    </row>
    <row r="134" spans="1:17" outlineLevel="1">
      <c r="A134" s="95"/>
      <c r="B134" s="15" t="s">
        <v>9</v>
      </c>
      <c r="C134" s="16" t="s">
        <v>9</v>
      </c>
      <c r="D134" s="17" t="s">
        <v>10</v>
      </c>
      <c r="E134" s="18" t="s">
        <v>9</v>
      </c>
      <c r="F134" s="19" t="s">
        <v>9</v>
      </c>
      <c r="G134" s="20">
        <v>103.79</v>
      </c>
      <c r="H134" s="20" t="s">
        <v>39</v>
      </c>
      <c r="I134" s="107">
        <f>F133*G134</f>
        <v>11.4169</v>
      </c>
      <c r="J134" s="20">
        <v>10.36</v>
      </c>
      <c r="K134" s="111">
        <f>I134*J134</f>
        <v>118.279084</v>
      </c>
      <c r="L134" s="3"/>
      <c r="M134" s="3"/>
      <c r="N134" s="3"/>
      <c r="O134" s="3"/>
      <c r="P134" s="3"/>
      <c r="Q134" s="34"/>
    </row>
    <row r="135" spans="1:17" outlineLevel="1">
      <c r="A135" s="95"/>
      <c r="B135" s="15" t="s">
        <v>9</v>
      </c>
      <c r="C135" s="16" t="s">
        <v>9</v>
      </c>
      <c r="D135" s="17" t="s">
        <v>11</v>
      </c>
      <c r="E135" s="18" t="s">
        <v>9</v>
      </c>
      <c r="F135" s="19" t="s">
        <v>9</v>
      </c>
      <c r="G135" s="20">
        <v>835.54</v>
      </c>
      <c r="H135" s="20" t="s">
        <v>39</v>
      </c>
      <c r="I135" s="107">
        <f>F133*G135</f>
        <v>91.909399999999991</v>
      </c>
      <c r="J135" s="20">
        <v>3.73</v>
      </c>
      <c r="K135" s="111">
        <f>I135*J135</f>
        <v>342.82206199999996</v>
      </c>
      <c r="L135" s="3"/>
      <c r="M135" s="3"/>
      <c r="N135" s="3"/>
      <c r="O135" s="3"/>
      <c r="P135" s="3"/>
      <c r="Q135" s="34"/>
    </row>
    <row r="136" spans="1:17" outlineLevel="1">
      <c r="A136" s="95"/>
      <c r="B136" s="15" t="s">
        <v>9</v>
      </c>
      <c r="C136" s="16" t="s">
        <v>9</v>
      </c>
      <c r="D136" s="17" t="s">
        <v>12</v>
      </c>
      <c r="E136" s="18" t="s">
        <v>9</v>
      </c>
      <c r="F136" s="19" t="s">
        <v>9</v>
      </c>
      <c r="G136" s="20">
        <v>50.77</v>
      </c>
      <c r="H136" s="20" t="s">
        <v>39</v>
      </c>
      <c r="I136" s="107">
        <f>F133*G136</f>
        <v>5.5847000000000007</v>
      </c>
      <c r="J136" s="20">
        <v>10.36</v>
      </c>
      <c r="K136" s="111">
        <f>I136*J136</f>
        <v>57.857492000000001</v>
      </c>
      <c r="L136" s="3"/>
      <c r="M136" s="3"/>
      <c r="N136" s="3"/>
      <c r="O136" s="3"/>
      <c r="P136" s="3"/>
      <c r="Q136" s="34"/>
    </row>
    <row r="137" spans="1:17" outlineLevel="1">
      <c r="A137" s="95"/>
      <c r="B137" s="15" t="s">
        <v>9</v>
      </c>
      <c r="C137" s="16" t="s">
        <v>9</v>
      </c>
      <c r="D137" s="17" t="s">
        <v>13</v>
      </c>
      <c r="E137" s="18" t="s">
        <v>9</v>
      </c>
      <c r="F137" s="19" t="s">
        <v>9</v>
      </c>
      <c r="G137" s="20">
        <v>1.81</v>
      </c>
      <c r="H137" s="20">
        <v>0.3</v>
      </c>
      <c r="I137" s="107">
        <f>F133*G137</f>
        <v>0.1991</v>
      </c>
      <c r="J137" s="20">
        <v>3.77</v>
      </c>
      <c r="K137" s="111">
        <f>I137*J137</f>
        <v>0.75060700000000002</v>
      </c>
      <c r="L137" s="3"/>
      <c r="M137" s="3"/>
      <c r="N137" s="3"/>
      <c r="O137" s="3"/>
      <c r="P137" s="3"/>
      <c r="Q137" s="34"/>
    </row>
    <row r="138" spans="1:17" outlineLevel="1">
      <c r="A138" s="95"/>
      <c r="B138" s="15" t="s">
        <v>9</v>
      </c>
      <c r="C138" s="16" t="s">
        <v>9</v>
      </c>
      <c r="D138" s="17" t="s">
        <v>14</v>
      </c>
      <c r="E138" s="18" t="s">
        <v>15</v>
      </c>
      <c r="F138" s="19">
        <v>100</v>
      </c>
      <c r="G138" s="20"/>
      <c r="H138" s="19">
        <v>100</v>
      </c>
      <c r="I138" s="107">
        <f>(I134+I136)*H138/100</f>
        <v>17.0016</v>
      </c>
      <c r="J138" s="19" t="s">
        <v>252</v>
      </c>
      <c r="K138" s="112">
        <f>(K134+K136)*J138/100</f>
        <v>149.7160896</v>
      </c>
      <c r="L138" s="3"/>
      <c r="M138" s="3"/>
      <c r="N138" s="3"/>
      <c r="O138" s="3"/>
      <c r="P138" s="3"/>
      <c r="Q138" s="34"/>
    </row>
    <row r="139" spans="1:17" outlineLevel="1">
      <c r="A139" s="95"/>
      <c r="B139" s="15" t="s">
        <v>9</v>
      </c>
      <c r="C139" s="16" t="s">
        <v>9</v>
      </c>
      <c r="D139" s="17" t="s">
        <v>16</v>
      </c>
      <c r="E139" s="18" t="s">
        <v>15</v>
      </c>
      <c r="F139" s="19">
        <v>65</v>
      </c>
      <c r="G139" s="20"/>
      <c r="H139" s="19">
        <v>65</v>
      </c>
      <c r="I139" s="107">
        <f>(I134+I136)*H139/100</f>
        <v>11.05104</v>
      </c>
      <c r="J139" s="19" t="s">
        <v>258</v>
      </c>
      <c r="K139" s="112">
        <f>(K134+K136)*J139/100</f>
        <v>91.591019519999989</v>
      </c>
      <c r="L139" s="3"/>
      <c r="M139" s="3"/>
      <c r="N139" s="3"/>
      <c r="O139" s="3"/>
      <c r="P139" s="3"/>
      <c r="Q139" s="4"/>
    </row>
    <row r="140" spans="1:17" ht="13.5">
      <c r="A140" s="95"/>
      <c r="B140" s="21" t="s">
        <v>9</v>
      </c>
      <c r="C140" s="22" t="s">
        <v>9</v>
      </c>
      <c r="D140" s="23"/>
      <c r="E140" s="24" t="s">
        <v>9</v>
      </c>
      <c r="F140" s="21" t="s">
        <v>9</v>
      </c>
      <c r="G140" s="25"/>
      <c r="H140" s="25"/>
      <c r="I140" s="109">
        <f>I134+I135+I137</f>
        <v>103.52539999999999</v>
      </c>
      <c r="J140" s="108"/>
      <c r="K140" s="109">
        <f>K134+K135+K137</f>
        <v>461.85175299999997</v>
      </c>
      <c r="L140" s="3"/>
      <c r="M140" s="3"/>
      <c r="N140" s="3"/>
      <c r="O140" s="3"/>
      <c r="P140" s="3"/>
      <c r="Q140" s="33"/>
    </row>
    <row r="141" spans="1:17" s="34" customFormat="1" ht="13.5">
      <c r="A141" s="95"/>
      <c r="B141" s="21"/>
      <c r="C141" s="22"/>
      <c r="D141" s="23"/>
      <c r="E141" s="24"/>
      <c r="F141" s="21"/>
      <c r="G141" s="25"/>
      <c r="H141" s="25"/>
      <c r="I141" s="109">
        <f>I140+I138+I139</f>
        <v>131.57803999999999</v>
      </c>
      <c r="J141" s="24" t="s">
        <v>9</v>
      </c>
      <c r="K141" s="109">
        <f>K140+K138+K139</f>
        <v>703.15886211999998</v>
      </c>
      <c r="L141" s="3"/>
      <c r="M141" s="3"/>
      <c r="N141" s="3"/>
      <c r="O141" s="3"/>
      <c r="P141" s="3"/>
      <c r="Q141" s="33"/>
    </row>
    <row r="142" spans="1:17" ht="17.850000000000001" customHeight="1">
      <c r="A142" s="95"/>
      <c r="B142" s="351" t="s">
        <v>40</v>
      </c>
      <c r="C142" s="352"/>
      <c r="D142" s="352"/>
      <c r="E142" s="352"/>
      <c r="F142" s="352"/>
      <c r="G142" s="352"/>
      <c r="H142" s="352"/>
      <c r="I142" s="352"/>
      <c r="J142" s="352"/>
      <c r="K142" s="352"/>
      <c r="L142" s="3"/>
      <c r="M142" s="3"/>
      <c r="N142" s="3"/>
      <c r="O142" s="3"/>
      <c r="P142" s="3"/>
    </row>
    <row r="143" spans="1:17" ht="76.5">
      <c r="A143" s="95"/>
      <c r="B143" s="9">
        <v>12</v>
      </c>
      <c r="C143" s="10" t="s">
        <v>41</v>
      </c>
      <c r="D143" s="11" t="s">
        <v>42</v>
      </c>
      <c r="E143" s="12" t="s">
        <v>43</v>
      </c>
      <c r="F143" s="13">
        <v>8</v>
      </c>
      <c r="G143" s="229">
        <v>294.88</v>
      </c>
      <c r="H143" s="14"/>
      <c r="I143" s="106">
        <f>F143*G143</f>
        <v>2359.04</v>
      </c>
      <c r="J143" s="14" t="s">
        <v>211</v>
      </c>
      <c r="K143" s="110">
        <f>K150</f>
        <v>24439.654399999999</v>
      </c>
      <c r="L143" s="3"/>
      <c r="M143" s="228">
        <f>B143</f>
        <v>12</v>
      </c>
      <c r="N143" s="99"/>
      <c r="O143" s="99"/>
      <c r="P143" s="99"/>
      <c r="Q143" s="100">
        <f>F143-N143-O143-P143</f>
        <v>8</v>
      </c>
    </row>
    <row r="144" spans="1:17" outlineLevel="1">
      <c r="A144" s="95"/>
      <c r="B144" s="15" t="s">
        <v>9</v>
      </c>
      <c r="C144" s="16" t="s">
        <v>9</v>
      </c>
      <c r="D144" s="17" t="s">
        <v>10</v>
      </c>
      <c r="E144" s="18" t="s">
        <v>9</v>
      </c>
      <c r="F144" s="19" t="s">
        <v>9</v>
      </c>
      <c r="G144" s="20">
        <v>294.88</v>
      </c>
      <c r="H144" s="20" t="s">
        <v>44</v>
      </c>
      <c r="I144" s="107">
        <f>F143*G144</f>
        <v>2359.04</v>
      </c>
      <c r="J144" s="20">
        <v>10.36</v>
      </c>
      <c r="K144" s="111">
        <f>I144*J144</f>
        <v>24439.654399999999</v>
      </c>
      <c r="L144" s="3"/>
      <c r="M144" s="3"/>
      <c r="N144" s="3"/>
      <c r="O144" s="3"/>
      <c r="P144" s="3"/>
      <c r="Q144" s="34"/>
    </row>
    <row r="145" spans="1:17" outlineLevel="1">
      <c r="A145" s="95"/>
      <c r="B145" s="15" t="s">
        <v>9</v>
      </c>
      <c r="C145" s="16" t="s">
        <v>9</v>
      </c>
      <c r="D145" s="17" t="s">
        <v>11</v>
      </c>
      <c r="E145" s="18" t="s">
        <v>9</v>
      </c>
      <c r="F145" s="19" t="s">
        <v>9</v>
      </c>
      <c r="G145" s="20"/>
      <c r="H145" s="20" t="s">
        <v>44</v>
      </c>
      <c r="I145" s="107">
        <f>F143*G145</f>
        <v>0</v>
      </c>
      <c r="J145" s="20">
        <v>3.73</v>
      </c>
      <c r="K145" s="111">
        <f>I145*J145</f>
        <v>0</v>
      </c>
      <c r="L145" s="3"/>
      <c r="M145" s="3"/>
      <c r="N145" s="3"/>
      <c r="O145" s="3"/>
      <c r="P145" s="3"/>
      <c r="Q145" s="34"/>
    </row>
    <row r="146" spans="1:17" outlineLevel="1">
      <c r="A146" s="95"/>
      <c r="B146" s="15" t="s">
        <v>9</v>
      </c>
      <c r="C146" s="16" t="s">
        <v>9</v>
      </c>
      <c r="D146" s="17" t="s">
        <v>12</v>
      </c>
      <c r="E146" s="18" t="s">
        <v>9</v>
      </c>
      <c r="F146" s="19" t="s">
        <v>9</v>
      </c>
      <c r="G146" s="20"/>
      <c r="H146" s="20" t="s">
        <v>44</v>
      </c>
      <c r="I146" s="107">
        <f>F143*G146</f>
        <v>0</v>
      </c>
      <c r="J146" s="20">
        <v>10.36</v>
      </c>
      <c r="K146" s="111">
        <f>I146*J146</f>
        <v>0</v>
      </c>
      <c r="L146" s="3"/>
      <c r="M146" s="3"/>
      <c r="N146" s="3"/>
      <c r="O146" s="3"/>
      <c r="P146" s="3"/>
      <c r="Q146" s="34"/>
    </row>
    <row r="147" spans="1:17" outlineLevel="1">
      <c r="A147" s="95"/>
      <c r="B147" s="15" t="s">
        <v>9</v>
      </c>
      <c r="C147" s="16" t="s">
        <v>9</v>
      </c>
      <c r="D147" s="17" t="s">
        <v>13</v>
      </c>
      <c r="E147" s="18" t="s">
        <v>9</v>
      </c>
      <c r="F147" s="19" t="s">
        <v>9</v>
      </c>
      <c r="G147" s="20">
        <v>0</v>
      </c>
      <c r="H147" s="20">
        <v>0</v>
      </c>
      <c r="I147" s="107">
        <f>F143*G147</f>
        <v>0</v>
      </c>
      <c r="J147" s="20">
        <v>3.77</v>
      </c>
      <c r="K147" s="111">
        <f>I147*J147</f>
        <v>0</v>
      </c>
      <c r="L147" s="3"/>
      <c r="M147" s="3"/>
      <c r="N147" s="3"/>
      <c r="O147" s="3"/>
      <c r="P147" s="3"/>
      <c r="Q147" s="34"/>
    </row>
    <row r="148" spans="1:17" outlineLevel="1">
      <c r="A148" s="95"/>
      <c r="B148" s="15" t="s">
        <v>9</v>
      </c>
      <c r="C148" s="16" t="s">
        <v>9</v>
      </c>
      <c r="D148" s="17" t="s">
        <v>14</v>
      </c>
      <c r="E148" s="18" t="s">
        <v>15</v>
      </c>
      <c r="F148" s="19">
        <v>92</v>
      </c>
      <c r="G148" s="20"/>
      <c r="H148" s="19">
        <v>92</v>
      </c>
      <c r="I148" s="107">
        <f>(I144+I146)*H148/100</f>
        <v>2170.3168000000001</v>
      </c>
      <c r="J148" s="19" t="s">
        <v>254</v>
      </c>
      <c r="K148" s="112">
        <f>(K144+K146)*J148/100</f>
        <v>19062.930432000001</v>
      </c>
      <c r="L148" s="3"/>
      <c r="M148" s="3"/>
      <c r="N148" s="3"/>
      <c r="O148" s="3"/>
      <c r="P148" s="3"/>
      <c r="Q148" s="34"/>
    </row>
    <row r="149" spans="1:17" outlineLevel="1">
      <c r="A149" s="95"/>
      <c r="B149" s="15" t="s">
        <v>9</v>
      </c>
      <c r="C149" s="16" t="s">
        <v>9</v>
      </c>
      <c r="D149" s="17" t="s">
        <v>16</v>
      </c>
      <c r="E149" s="18" t="s">
        <v>15</v>
      </c>
      <c r="F149" s="19">
        <v>50</v>
      </c>
      <c r="G149" s="20"/>
      <c r="H149" s="19">
        <v>50</v>
      </c>
      <c r="I149" s="107">
        <f>(I144+I146)*H149/100</f>
        <v>1179.52</v>
      </c>
      <c r="J149" s="19" t="s">
        <v>255</v>
      </c>
      <c r="K149" s="112">
        <f>(K144+K146)*J149/100</f>
        <v>9775.8617599999998</v>
      </c>
      <c r="L149" s="3"/>
      <c r="M149" s="3"/>
      <c r="N149" s="3"/>
      <c r="O149" s="3"/>
      <c r="P149" s="3"/>
      <c r="Q149" s="4"/>
    </row>
    <row r="150" spans="1:17" ht="13.5">
      <c r="A150" s="95"/>
      <c r="B150" s="21" t="s">
        <v>9</v>
      </c>
      <c r="C150" s="22" t="s">
        <v>9</v>
      </c>
      <c r="D150" s="23"/>
      <c r="E150" s="24" t="s">
        <v>9</v>
      </c>
      <c r="F150" s="21" t="s">
        <v>9</v>
      </c>
      <c r="G150" s="25"/>
      <c r="H150" s="25"/>
      <c r="I150" s="109">
        <f>I144+I145+I147</f>
        <v>2359.04</v>
      </c>
      <c r="J150" s="108"/>
      <c r="K150" s="109">
        <f>K144+K145+K147</f>
        <v>24439.654399999999</v>
      </c>
      <c r="L150" s="3"/>
      <c r="M150" s="3"/>
      <c r="N150" s="3"/>
      <c r="O150" s="3"/>
      <c r="P150" s="3"/>
      <c r="Q150" s="33"/>
    </row>
    <row r="151" spans="1:17" s="34" customFormat="1" ht="13.5">
      <c r="A151" s="95"/>
      <c r="B151" s="21"/>
      <c r="C151" s="22"/>
      <c r="D151" s="23"/>
      <c r="E151" s="24"/>
      <c r="F151" s="21"/>
      <c r="G151" s="25"/>
      <c r="H151" s="25"/>
      <c r="I151" s="109">
        <f>I150+I148+I149</f>
        <v>5708.8768</v>
      </c>
      <c r="J151" s="24" t="s">
        <v>9</v>
      </c>
      <c r="K151" s="109">
        <f>K150+K148+K149</f>
        <v>53278.446592</v>
      </c>
      <c r="L151" s="3"/>
      <c r="M151" s="3"/>
      <c r="N151" s="3"/>
      <c r="O151" s="3"/>
      <c r="P151" s="3"/>
      <c r="Q151" s="33"/>
    </row>
    <row r="152" spans="1:17" ht="17.850000000000001" customHeight="1">
      <c r="A152" s="95"/>
      <c r="B152" s="351" t="s">
        <v>45</v>
      </c>
      <c r="C152" s="352"/>
      <c r="D152" s="352"/>
      <c r="E152" s="352"/>
      <c r="F152" s="352"/>
      <c r="G152" s="352"/>
      <c r="H152" s="352"/>
      <c r="I152" s="352"/>
      <c r="J152" s="352"/>
      <c r="K152" s="352"/>
      <c r="L152" s="3"/>
      <c r="M152" s="3"/>
      <c r="N152" s="3"/>
      <c r="O152" s="3"/>
      <c r="P152" s="3"/>
    </row>
    <row r="153" spans="1:17" ht="51">
      <c r="A153" s="95"/>
      <c r="B153" s="9">
        <v>13</v>
      </c>
      <c r="C153" s="10" t="s">
        <v>41</v>
      </c>
      <c r="D153" s="11" t="s">
        <v>46</v>
      </c>
      <c r="E153" s="12" t="s">
        <v>43</v>
      </c>
      <c r="F153" s="13">
        <v>8</v>
      </c>
      <c r="G153" s="229">
        <v>735.64</v>
      </c>
      <c r="H153" s="14"/>
      <c r="I153" s="106">
        <f>F153*G153</f>
        <v>5885.12</v>
      </c>
      <c r="J153" s="14" t="s">
        <v>211</v>
      </c>
      <c r="K153" s="110">
        <f>K160</f>
        <v>53278.522399999994</v>
      </c>
      <c r="L153" s="3"/>
      <c r="M153" s="228">
        <f>B153</f>
        <v>13</v>
      </c>
      <c r="N153" s="99"/>
      <c r="O153" s="99"/>
      <c r="P153" s="99"/>
      <c r="Q153" s="100">
        <f>F153-N153-O153-P153</f>
        <v>8</v>
      </c>
    </row>
    <row r="154" spans="1:17" outlineLevel="1">
      <c r="A154" s="95"/>
      <c r="B154" s="15" t="s">
        <v>9</v>
      </c>
      <c r="C154" s="16" t="s">
        <v>9</v>
      </c>
      <c r="D154" s="17" t="s">
        <v>10</v>
      </c>
      <c r="E154" s="18" t="s">
        <v>9</v>
      </c>
      <c r="F154" s="19" t="s">
        <v>9</v>
      </c>
      <c r="G154" s="20">
        <v>589.75</v>
      </c>
      <c r="H154" s="20">
        <v>1.1499999999999999</v>
      </c>
      <c r="I154" s="107">
        <f>F153*G154</f>
        <v>4718</v>
      </c>
      <c r="J154" s="20">
        <v>10.36</v>
      </c>
      <c r="K154" s="111">
        <f>I154*J154</f>
        <v>48878.479999999996</v>
      </c>
      <c r="L154" s="3"/>
      <c r="M154" s="3"/>
      <c r="N154" s="3"/>
      <c r="O154" s="3"/>
      <c r="P154" s="3"/>
      <c r="Q154" s="34"/>
    </row>
    <row r="155" spans="1:17" outlineLevel="1">
      <c r="A155" s="95"/>
      <c r="B155" s="15" t="s">
        <v>9</v>
      </c>
      <c r="C155" s="16" t="s">
        <v>9</v>
      </c>
      <c r="D155" s="17" t="s">
        <v>11</v>
      </c>
      <c r="E155" s="18" t="s">
        <v>9</v>
      </c>
      <c r="F155" s="19" t="s">
        <v>9</v>
      </c>
      <c r="G155" s="20"/>
      <c r="H155" s="20">
        <v>1.1499999999999999</v>
      </c>
      <c r="I155" s="107">
        <f>F153*G155</f>
        <v>0</v>
      </c>
      <c r="J155" s="20">
        <v>3.73</v>
      </c>
      <c r="K155" s="111">
        <f>I155*J155</f>
        <v>0</v>
      </c>
      <c r="L155" s="3"/>
      <c r="M155" s="3"/>
      <c r="N155" s="3"/>
      <c r="O155" s="3"/>
      <c r="P155" s="3"/>
      <c r="Q155" s="34"/>
    </row>
    <row r="156" spans="1:17" outlineLevel="1">
      <c r="A156" s="95"/>
      <c r="B156" s="15" t="s">
        <v>9</v>
      </c>
      <c r="C156" s="16" t="s">
        <v>9</v>
      </c>
      <c r="D156" s="17" t="s">
        <v>12</v>
      </c>
      <c r="E156" s="18" t="s">
        <v>9</v>
      </c>
      <c r="F156" s="19" t="s">
        <v>9</v>
      </c>
      <c r="G156" s="20"/>
      <c r="H156" s="20">
        <v>1.1499999999999999</v>
      </c>
      <c r="I156" s="107">
        <f>F153*G156</f>
        <v>0</v>
      </c>
      <c r="J156" s="20">
        <v>10.36</v>
      </c>
      <c r="K156" s="111">
        <f>I156*J156</f>
        <v>0</v>
      </c>
      <c r="L156" s="3"/>
      <c r="M156" s="3"/>
      <c r="N156" s="3"/>
      <c r="O156" s="3"/>
      <c r="P156" s="3"/>
      <c r="Q156" s="34"/>
    </row>
    <row r="157" spans="1:17" outlineLevel="1">
      <c r="A157" s="95"/>
      <c r="B157" s="15" t="s">
        <v>9</v>
      </c>
      <c r="C157" s="16" t="s">
        <v>9</v>
      </c>
      <c r="D157" s="17" t="s">
        <v>13</v>
      </c>
      <c r="E157" s="18" t="s">
        <v>9</v>
      </c>
      <c r="F157" s="19" t="s">
        <v>9</v>
      </c>
      <c r="G157" s="20">
        <v>145.88999999999999</v>
      </c>
      <c r="H157" s="20"/>
      <c r="I157" s="107">
        <f>F153*G157</f>
        <v>1167.1199999999999</v>
      </c>
      <c r="J157" s="20">
        <v>3.77</v>
      </c>
      <c r="K157" s="111">
        <f>I157*J157</f>
        <v>4400.0423999999994</v>
      </c>
      <c r="L157" s="3"/>
      <c r="M157" s="3"/>
      <c r="N157" s="3"/>
      <c r="O157" s="3"/>
      <c r="P157" s="3"/>
      <c r="Q157" s="34"/>
    </row>
    <row r="158" spans="1:17" outlineLevel="1">
      <c r="A158" s="95"/>
      <c r="B158" s="15" t="s">
        <v>9</v>
      </c>
      <c r="C158" s="16" t="s">
        <v>9</v>
      </c>
      <c r="D158" s="17" t="s">
        <v>14</v>
      </c>
      <c r="E158" s="18" t="s">
        <v>15</v>
      </c>
      <c r="F158" s="19">
        <v>92</v>
      </c>
      <c r="G158" s="20"/>
      <c r="H158" s="19">
        <v>92</v>
      </c>
      <c r="I158" s="107">
        <f>(I154+I156)*H158/100</f>
        <v>4340.5600000000004</v>
      </c>
      <c r="J158" s="19" t="s">
        <v>254</v>
      </c>
      <c r="K158" s="112">
        <f>(K154+K156)*J158/100</f>
        <v>38125.214399999997</v>
      </c>
      <c r="L158" s="3"/>
      <c r="M158" s="3"/>
      <c r="N158" s="3"/>
      <c r="O158" s="3"/>
      <c r="P158" s="3"/>
      <c r="Q158" s="34"/>
    </row>
    <row r="159" spans="1:17" outlineLevel="1">
      <c r="A159" s="95"/>
      <c r="B159" s="15" t="s">
        <v>9</v>
      </c>
      <c r="C159" s="16" t="s">
        <v>9</v>
      </c>
      <c r="D159" s="17" t="s">
        <v>16</v>
      </c>
      <c r="E159" s="18" t="s">
        <v>15</v>
      </c>
      <c r="F159" s="19">
        <v>50</v>
      </c>
      <c r="G159" s="20"/>
      <c r="H159" s="19">
        <v>50</v>
      </c>
      <c r="I159" s="107">
        <f>(I154+I156)*H159/100</f>
        <v>2359</v>
      </c>
      <c r="J159" s="19" t="s">
        <v>255</v>
      </c>
      <c r="K159" s="112">
        <f>(K154+K156)*J159/100</f>
        <v>19551.391999999996</v>
      </c>
      <c r="L159" s="3"/>
      <c r="M159" s="3"/>
      <c r="N159" s="3"/>
      <c r="O159" s="3"/>
      <c r="P159" s="3"/>
      <c r="Q159" s="4"/>
    </row>
    <row r="160" spans="1:17" ht="13.5">
      <c r="A160" s="95"/>
      <c r="B160" s="21" t="s">
        <v>9</v>
      </c>
      <c r="C160" s="22" t="s">
        <v>9</v>
      </c>
      <c r="D160" s="23"/>
      <c r="E160" s="24" t="s">
        <v>9</v>
      </c>
      <c r="F160" s="21" t="s">
        <v>9</v>
      </c>
      <c r="G160" s="25"/>
      <c r="H160" s="25"/>
      <c r="I160" s="109">
        <f>I154+I155+I157</f>
        <v>5885.12</v>
      </c>
      <c r="J160" s="108"/>
      <c r="K160" s="109">
        <f>K154+K155+K157</f>
        <v>53278.522399999994</v>
      </c>
      <c r="L160" s="3"/>
      <c r="M160" s="3"/>
      <c r="N160" s="3"/>
      <c r="O160" s="3"/>
      <c r="P160" s="3"/>
      <c r="Q160" s="33"/>
    </row>
    <row r="161" spans="1:17" s="34" customFormat="1" ht="13.5">
      <c r="A161" s="95"/>
      <c r="B161" s="21"/>
      <c r="C161" s="22"/>
      <c r="D161" s="23"/>
      <c r="E161" s="24"/>
      <c r="F161" s="21"/>
      <c r="G161" s="25"/>
      <c r="H161" s="25"/>
      <c r="I161" s="109">
        <f>I160+I158+I159</f>
        <v>12584.68</v>
      </c>
      <c r="J161" s="24" t="s">
        <v>9</v>
      </c>
      <c r="K161" s="109">
        <f>K160+K158+K159</f>
        <v>110955.12879999998</v>
      </c>
      <c r="L161" s="3"/>
      <c r="M161" s="3"/>
      <c r="N161" s="3"/>
      <c r="O161" s="3"/>
      <c r="P161" s="3"/>
      <c r="Q161" s="33"/>
    </row>
    <row r="162" spans="1:17" ht="17.850000000000001" customHeight="1">
      <c r="A162" s="95"/>
      <c r="B162" s="351" t="s">
        <v>47</v>
      </c>
      <c r="C162" s="352"/>
      <c r="D162" s="352"/>
      <c r="E162" s="352"/>
      <c r="F162" s="352"/>
      <c r="G162" s="352"/>
      <c r="H162" s="352"/>
      <c r="I162" s="352"/>
      <c r="J162" s="352"/>
      <c r="K162" s="352"/>
      <c r="L162" s="3"/>
      <c r="M162" s="3"/>
      <c r="N162" s="3"/>
      <c r="O162" s="3"/>
      <c r="P162" s="3"/>
    </row>
    <row r="163" spans="1:17" ht="63.75">
      <c r="A163" s="95"/>
      <c r="B163" s="9">
        <v>14</v>
      </c>
      <c r="C163" s="10" t="s">
        <v>48</v>
      </c>
      <c r="D163" s="11" t="s">
        <v>49</v>
      </c>
      <c r="E163" s="12" t="s">
        <v>50</v>
      </c>
      <c r="F163" s="13">
        <v>8</v>
      </c>
      <c r="G163" s="229">
        <v>115.54</v>
      </c>
      <c r="H163" s="14"/>
      <c r="I163" s="106">
        <f>F163*G163</f>
        <v>924.32</v>
      </c>
      <c r="J163" s="14" t="s">
        <v>211</v>
      </c>
      <c r="K163" s="110">
        <f>K170</f>
        <v>3851.0487999999996</v>
      </c>
      <c r="L163" s="3"/>
      <c r="M163" s="228">
        <f>B163</f>
        <v>14</v>
      </c>
      <c r="N163" s="99"/>
      <c r="O163" s="99"/>
      <c r="P163" s="99"/>
      <c r="Q163" s="100">
        <f>F163-N163-O163-P163</f>
        <v>8</v>
      </c>
    </row>
    <row r="164" spans="1:17" outlineLevel="1">
      <c r="A164" s="95"/>
      <c r="B164" s="15" t="s">
        <v>9</v>
      </c>
      <c r="C164" s="16" t="s">
        <v>9</v>
      </c>
      <c r="D164" s="17" t="s">
        <v>10</v>
      </c>
      <c r="E164" s="18" t="s">
        <v>9</v>
      </c>
      <c r="F164" s="19" t="s">
        <v>9</v>
      </c>
      <c r="G164" s="20">
        <v>6.95</v>
      </c>
      <c r="H164" s="20">
        <v>1.1499999999999999</v>
      </c>
      <c r="I164" s="107">
        <f>F163*G164</f>
        <v>55.6</v>
      </c>
      <c r="J164" s="20">
        <v>10.36</v>
      </c>
      <c r="K164" s="111">
        <f>I164*J164</f>
        <v>576.01599999999996</v>
      </c>
      <c r="L164" s="3"/>
      <c r="M164" s="3"/>
      <c r="N164" s="3"/>
      <c r="O164" s="3"/>
      <c r="P164" s="3"/>
      <c r="Q164" s="34"/>
    </row>
    <row r="165" spans="1:17" outlineLevel="1">
      <c r="A165" s="95"/>
      <c r="B165" s="15" t="s">
        <v>9</v>
      </c>
      <c r="C165" s="16" t="s">
        <v>9</v>
      </c>
      <c r="D165" s="17" t="s">
        <v>11</v>
      </c>
      <c r="E165" s="18" t="s">
        <v>9</v>
      </c>
      <c r="F165" s="19" t="s">
        <v>9</v>
      </c>
      <c r="G165" s="20">
        <v>0.13</v>
      </c>
      <c r="H165" s="20">
        <v>1.1499999999999999</v>
      </c>
      <c r="I165" s="107">
        <f>F163*G165</f>
        <v>1.04</v>
      </c>
      <c r="J165" s="20">
        <v>3.73</v>
      </c>
      <c r="K165" s="111">
        <f>I165*J165</f>
        <v>3.8792</v>
      </c>
      <c r="L165" s="3"/>
      <c r="M165" s="3"/>
      <c r="N165" s="3"/>
      <c r="O165" s="3"/>
      <c r="P165" s="3"/>
      <c r="Q165" s="34"/>
    </row>
    <row r="166" spans="1:17" outlineLevel="1">
      <c r="A166" s="95"/>
      <c r="B166" s="15" t="s">
        <v>9</v>
      </c>
      <c r="C166" s="16" t="s">
        <v>9</v>
      </c>
      <c r="D166" s="17" t="s">
        <v>12</v>
      </c>
      <c r="E166" s="18" t="s">
        <v>9</v>
      </c>
      <c r="F166" s="19" t="s">
        <v>9</v>
      </c>
      <c r="G166" s="20"/>
      <c r="H166" s="20">
        <v>1.1499999999999999</v>
      </c>
      <c r="I166" s="107">
        <f>F163*G166</f>
        <v>0</v>
      </c>
      <c r="J166" s="20">
        <v>10.36</v>
      </c>
      <c r="K166" s="111">
        <f>I166*J166</f>
        <v>0</v>
      </c>
      <c r="L166" s="3"/>
      <c r="M166" s="3"/>
      <c r="N166" s="3"/>
      <c r="O166" s="3"/>
      <c r="P166" s="3"/>
      <c r="Q166" s="34"/>
    </row>
    <row r="167" spans="1:17" outlineLevel="1">
      <c r="A167" s="95"/>
      <c r="B167" s="15" t="s">
        <v>9</v>
      </c>
      <c r="C167" s="16" t="s">
        <v>9</v>
      </c>
      <c r="D167" s="17" t="s">
        <v>13</v>
      </c>
      <c r="E167" s="18" t="s">
        <v>9</v>
      </c>
      <c r="F167" s="19" t="s">
        <v>9</v>
      </c>
      <c r="G167" s="20">
        <v>108.46</v>
      </c>
      <c r="H167" s="20"/>
      <c r="I167" s="107">
        <f>F163*G167</f>
        <v>867.68</v>
      </c>
      <c r="J167" s="20">
        <v>3.77</v>
      </c>
      <c r="K167" s="111">
        <f>I167*J167</f>
        <v>3271.1535999999996</v>
      </c>
      <c r="L167" s="3"/>
      <c r="M167" s="3"/>
      <c r="N167" s="3"/>
      <c r="O167" s="3"/>
      <c r="P167" s="3"/>
      <c r="Q167" s="34"/>
    </row>
    <row r="168" spans="1:17" outlineLevel="1">
      <c r="A168" s="95"/>
      <c r="B168" s="15" t="s">
        <v>9</v>
      </c>
      <c r="C168" s="16" t="s">
        <v>9</v>
      </c>
      <c r="D168" s="17" t="s">
        <v>14</v>
      </c>
      <c r="E168" s="18" t="s">
        <v>15</v>
      </c>
      <c r="F168" s="19">
        <v>100</v>
      </c>
      <c r="G168" s="20"/>
      <c r="H168" s="19">
        <v>100</v>
      </c>
      <c r="I168" s="107">
        <f>(I164+I166)*H168/100</f>
        <v>55.6</v>
      </c>
      <c r="J168" s="19" t="s">
        <v>252</v>
      </c>
      <c r="K168" s="112">
        <f>(K164+K166)*J168/100</f>
        <v>489.61359999999991</v>
      </c>
      <c r="L168" s="3"/>
      <c r="M168" s="3"/>
      <c r="N168" s="3"/>
      <c r="O168" s="3"/>
      <c r="P168" s="3"/>
      <c r="Q168" s="34"/>
    </row>
    <row r="169" spans="1:17" outlineLevel="1">
      <c r="A169" s="95"/>
      <c r="B169" s="15" t="s">
        <v>9</v>
      </c>
      <c r="C169" s="16" t="s">
        <v>9</v>
      </c>
      <c r="D169" s="17" t="s">
        <v>16</v>
      </c>
      <c r="E169" s="18" t="s">
        <v>15</v>
      </c>
      <c r="F169" s="19">
        <v>65</v>
      </c>
      <c r="G169" s="20"/>
      <c r="H169" s="19">
        <v>65</v>
      </c>
      <c r="I169" s="107">
        <f>(I164+I166)*H169/100</f>
        <v>36.14</v>
      </c>
      <c r="J169" s="19" t="s">
        <v>258</v>
      </c>
      <c r="K169" s="112">
        <f>(K164+K166)*J169/100</f>
        <v>299.52832000000001</v>
      </c>
      <c r="L169" s="3"/>
      <c r="M169" s="3"/>
      <c r="N169" s="3"/>
      <c r="O169" s="3"/>
      <c r="P169" s="3"/>
      <c r="Q169" s="4"/>
    </row>
    <row r="170" spans="1:17" ht="13.5">
      <c r="A170" s="95"/>
      <c r="B170" s="21" t="s">
        <v>9</v>
      </c>
      <c r="C170" s="22" t="s">
        <v>9</v>
      </c>
      <c r="D170" s="23"/>
      <c r="E170" s="24" t="s">
        <v>9</v>
      </c>
      <c r="F170" s="21" t="s">
        <v>9</v>
      </c>
      <c r="G170" s="25"/>
      <c r="H170" s="25"/>
      <c r="I170" s="109">
        <f>I164+I165+I167</f>
        <v>924.31999999999994</v>
      </c>
      <c r="J170" s="108"/>
      <c r="K170" s="109">
        <f>K164+K165+K167</f>
        <v>3851.0487999999996</v>
      </c>
      <c r="L170" s="3"/>
      <c r="M170" s="3"/>
      <c r="N170" s="3"/>
      <c r="O170" s="3"/>
      <c r="P170" s="3"/>
      <c r="Q170" s="33"/>
    </row>
    <row r="171" spans="1:17" s="34" customFormat="1" ht="13.5">
      <c r="A171" s="95"/>
      <c r="B171" s="21"/>
      <c r="C171" s="22"/>
      <c r="D171" s="23"/>
      <c r="E171" s="24"/>
      <c r="F171" s="21"/>
      <c r="G171" s="25"/>
      <c r="H171" s="25"/>
      <c r="I171" s="109">
        <f>I170+I168+I169</f>
        <v>1016.06</v>
      </c>
      <c r="J171" s="24" t="s">
        <v>9</v>
      </c>
      <c r="K171" s="109">
        <f>K170+K168+K169</f>
        <v>4640.1907199999996</v>
      </c>
      <c r="L171" s="3"/>
      <c r="M171" s="3"/>
      <c r="N171" s="3"/>
      <c r="O171" s="3"/>
      <c r="P171" s="3"/>
      <c r="Q171" s="33"/>
    </row>
    <row r="172" spans="1:17" ht="17.850000000000001" customHeight="1">
      <c r="A172" s="95"/>
      <c r="B172" s="351" t="s">
        <v>51</v>
      </c>
      <c r="C172" s="352"/>
      <c r="D172" s="352"/>
      <c r="E172" s="352"/>
      <c r="F172" s="352"/>
      <c r="G172" s="352"/>
      <c r="H172" s="352"/>
      <c r="I172" s="352"/>
      <c r="J172" s="352"/>
      <c r="K172" s="352"/>
      <c r="L172" s="3"/>
      <c r="M172" s="3"/>
      <c r="N172" s="3"/>
      <c r="O172" s="3"/>
      <c r="P172" s="3"/>
    </row>
    <row r="173" spans="1:17" ht="51">
      <c r="A173" s="95"/>
      <c r="B173" s="9">
        <v>15</v>
      </c>
      <c r="C173" s="10" t="s">
        <v>52</v>
      </c>
      <c r="D173" s="11" t="s">
        <v>53</v>
      </c>
      <c r="E173" s="12" t="s">
        <v>54</v>
      </c>
      <c r="F173" s="13">
        <v>8</v>
      </c>
      <c r="G173" s="229">
        <v>985.91</v>
      </c>
      <c r="H173" s="14"/>
      <c r="I173" s="106">
        <f>F173*G173</f>
        <v>7887.28</v>
      </c>
      <c r="J173" s="14" t="s">
        <v>211</v>
      </c>
      <c r="K173" s="110">
        <f>K180</f>
        <v>35758.654399999999</v>
      </c>
      <c r="L173" s="3"/>
      <c r="M173" s="228">
        <f>B173</f>
        <v>15</v>
      </c>
      <c r="N173" s="99"/>
      <c r="O173" s="99"/>
      <c r="P173" s="99"/>
      <c r="Q173" s="100">
        <f>F173-N173-O173-P173</f>
        <v>8</v>
      </c>
    </row>
    <row r="174" spans="1:17" outlineLevel="1">
      <c r="A174" s="95"/>
      <c r="B174" s="15" t="s">
        <v>9</v>
      </c>
      <c r="C174" s="16" t="s">
        <v>9</v>
      </c>
      <c r="D174" s="17" t="s">
        <v>10</v>
      </c>
      <c r="E174" s="18" t="s">
        <v>9</v>
      </c>
      <c r="F174" s="19" t="s">
        <v>9</v>
      </c>
      <c r="G174" s="20">
        <v>115.09</v>
      </c>
      <c r="H174" s="20">
        <v>1.1499999999999999</v>
      </c>
      <c r="I174" s="107">
        <f>F173*G174</f>
        <v>920.72</v>
      </c>
      <c r="J174" s="20">
        <v>10.36</v>
      </c>
      <c r="K174" s="111">
        <f>I174*J174</f>
        <v>9538.6592000000001</v>
      </c>
      <c r="L174" s="3"/>
      <c r="M174" s="3"/>
      <c r="N174" s="3"/>
      <c r="O174" s="3"/>
      <c r="P174" s="3"/>
      <c r="Q174" s="34"/>
    </row>
    <row r="175" spans="1:17" outlineLevel="1">
      <c r="A175" s="95"/>
      <c r="B175" s="15" t="s">
        <v>9</v>
      </c>
      <c r="C175" s="16" t="s">
        <v>9</v>
      </c>
      <c r="D175" s="17" t="s">
        <v>11</v>
      </c>
      <c r="E175" s="18" t="s">
        <v>9</v>
      </c>
      <c r="F175" s="19" t="s">
        <v>9</v>
      </c>
      <c r="G175" s="20">
        <v>137.30000000000001</v>
      </c>
      <c r="H175" s="20">
        <v>1.1499999999999999</v>
      </c>
      <c r="I175" s="107">
        <f>F173*G175</f>
        <v>1098.4000000000001</v>
      </c>
      <c r="J175" s="20">
        <v>3.73</v>
      </c>
      <c r="K175" s="111">
        <f>I175*J175</f>
        <v>4097.0320000000002</v>
      </c>
      <c r="L175" s="3"/>
      <c r="M175" s="3"/>
      <c r="N175" s="3"/>
      <c r="O175" s="3"/>
      <c r="P175" s="3"/>
      <c r="Q175" s="34"/>
    </row>
    <row r="176" spans="1:17" outlineLevel="1">
      <c r="A176" s="95"/>
      <c r="B176" s="15" t="s">
        <v>9</v>
      </c>
      <c r="C176" s="16" t="s">
        <v>9</v>
      </c>
      <c r="D176" s="17" t="s">
        <v>12</v>
      </c>
      <c r="E176" s="18" t="s">
        <v>9</v>
      </c>
      <c r="F176" s="19" t="s">
        <v>9</v>
      </c>
      <c r="G176" s="20">
        <v>16.649999999999999</v>
      </c>
      <c r="H176" s="20">
        <v>1.1499999999999999</v>
      </c>
      <c r="I176" s="107">
        <f>F173*G176</f>
        <v>133.19999999999999</v>
      </c>
      <c r="J176" s="20">
        <v>10.36</v>
      </c>
      <c r="K176" s="111">
        <f>I176*J176</f>
        <v>1379.9519999999998</v>
      </c>
      <c r="L176" s="3"/>
      <c r="M176" s="3"/>
      <c r="N176" s="3"/>
      <c r="O176" s="3"/>
      <c r="P176" s="3"/>
      <c r="Q176" s="34"/>
    </row>
    <row r="177" spans="1:17" outlineLevel="1">
      <c r="A177" s="95"/>
      <c r="B177" s="15" t="s">
        <v>9</v>
      </c>
      <c r="C177" s="16" t="s">
        <v>9</v>
      </c>
      <c r="D177" s="17" t="s">
        <v>13</v>
      </c>
      <c r="E177" s="18" t="s">
        <v>9</v>
      </c>
      <c r="F177" s="19" t="s">
        <v>9</v>
      </c>
      <c r="G177" s="20">
        <v>733.52</v>
      </c>
      <c r="H177" s="20"/>
      <c r="I177" s="107">
        <f>F173*G177</f>
        <v>5868.16</v>
      </c>
      <c r="J177" s="20">
        <v>3.77</v>
      </c>
      <c r="K177" s="111">
        <f>I177*J177</f>
        <v>22122.963199999998</v>
      </c>
      <c r="L177" s="3"/>
      <c r="M177" s="3"/>
      <c r="N177" s="3"/>
      <c r="O177" s="3"/>
      <c r="P177" s="3"/>
      <c r="Q177" s="34"/>
    </row>
    <row r="178" spans="1:17" outlineLevel="1">
      <c r="A178" s="95"/>
      <c r="B178" s="15" t="s">
        <v>9</v>
      </c>
      <c r="C178" s="16" t="s">
        <v>9</v>
      </c>
      <c r="D178" s="17" t="s">
        <v>14</v>
      </c>
      <c r="E178" s="18" t="s">
        <v>15</v>
      </c>
      <c r="F178" s="19">
        <v>120</v>
      </c>
      <c r="G178" s="20"/>
      <c r="H178" s="19">
        <v>120</v>
      </c>
      <c r="I178" s="107">
        <f>(I174+I176)*H178/100</f>
        <v>1264.7040000000002</v>
      </c>
      <c r="J178" s="19" t="s">
        <v>256</v>
      </c>
      <c r="K178" s="112">
        <f>(K174+K176)*J178/100</f>
        <v>11136.983424</v>
      </c>
      <c r="L178" s="3"/>
      <c r="M178" s="3"/>
      <c r="N178" s="3"/>
      <c r="O178" s="3"/>
      <c r="P178" s="3"/>
      <c r="Q178" s="34"/>
    </row>
    <row r="179" spans="1:17" outlineLevel="1">
      <c r="A179" s="95"/>
      <c r="B179" s="15" t="s">
        <v>9</v>
      </c>
      <c r="C179" s="16" t="s">
        <v>9</v>
      </c>
      <c r="D179" s="17" t="s">
        <v>16</v>
      </c>
      <c r="E179" s="18" t="s">
        <v>15</v>
      </c>
      <c r="F179" s="19">
        <v>70</v>
      </c>
      <c r="G179" s="20"/>
      <c r="H179" s="19">
        <v>70</v>
      </c>
      <c r="I179" s="107">
        <f>(I174+I176)*H179/100</f>
        <v>737.74400000000014</v>
      </c>
      <c r="J179" s="19" t="s">
        <v>257</v>
      </c>
      <c r="K179" s="112">
        <f>(K174+K176)*J179/100</f>
        <v>6114.4222719999998</v>
      </c>
      <c r="L179" s="3"/>
      <c r="M179" s="3"/>
      <c r="N179" s="3"/>
      <c r="O179" s="3"/>
      <c r="P179" s="3"/>
      <c r="Q179" s="4"/>
    </row>
    <row r="180" spans="1:17" ht="13.5">
      <c r="A180" s="95"/>
      <c r="B180" s="21" t="s">
        <v>9</v>
      </c>
      <c r="C180" s="22" t="s">
        <v>9</v>
      </c>
      <c r="D180" s="23"/>
      <c r="E180" s="24" t="s">
        <v>9</v>
      </c>
      <c r="F180" s="21" t="s">
        <v>9</v>
      </c>
      <c r="G180" s="25"/>
      <c r="H180" s="25"/>
      <c r="I180" s="109">
        <f>I174+I175+I177</f>
        <v>7887.28</v>
      </c>
      <c r="J180" s="108"/>
      <c r="K180" s="109">
        <f>K174+K175+K177</f>
        <v>35758.654399999999</v>
      </c>
      <c r="L180" s="3"/>
      <c r="M180" s="3"/>
      <c r="N180" s="3"/>
      <c r="O180" s="3"/>
      <c r="P180" s="3"/>
      <c r="Q180" s="33"/>
    </row>
    <row r="181" spans="1:17" s="34" customFormat="1" ht="13.5">
      <c r="A181" s="95"/>
      <c r="B181" s="21"/>
      <c r="C181" s="22"/>
      <c r="D181" s="23"/>
      <c r="E181" s="24"/>
      <c r="F181" s="21"/>
      <c r="G181" s="25"/>
      <c r="H181" s="25"/>
      <c r="I181" s="109">
        <f>I180+I178+I179</f>
        <v>9889.728000000001</v>
      </c>
      <c r="J181" s="24" t="s">
        <v>9</v>
      </c>
      <c r="K181" s="109">
        <f>K180+K178+K179</f>
        <v>53010.060096000001</v>
      </c>
      <c r="L181" s="3"/>
      <c r="M181" s="3"/>
      <c r="N181" s="3"/>
      <c r="O181" s="3"/>
      <c r="P181" s="3"/>
      <c r="Q181" s="33"/>
    </row>
    <row r="182" spans="1:17" ht="17.850000000000001" customHeight="1">
      <c r="A182" s="95"/>
      <c r="B182" s="351" t="s">
        <v>55</v>
      </c>
      <c r="C182" s="352"/>
      <c r="D182" s="352"/>
      <c r="E182" s="352"/>
      <c r="F182" s="352"/>
      <c r="G182" s="352"/>
      <c r="H182" s="352"/>
      <c r="I182" s="352"/>
      <c r="J182" s="352"/>
      <c r="K182" s="352"/>
      <c r="L182" s="3"/>
      <c r="M182" s="3"/>
      <c r="N182" s="3"/>
      <c r="O182" s="3"/>
      <c r="P182" s="3"/>
    </row>
    <row r="183" spans="1:17" ht="63.75">
      <c r="A183" s="95"/>
      <c r="B183" s="9">
        <v>16</v>
      </c>
      <c r="C183" s="10" t="s">
        <v>56</v>
      </c>
      <c r="D183" s="11" t="s">
        <v>57</v>
      </c>
      <c r="E183" s="12" t="s">
        <v>32</v>
      </c>
      <c r="F183" s="13">
        <v>0.08</v>
      </c>
      <c r="G183" s="229">
        <v>1947.81</v>
      </c>
      <c r="H183" s="14"/>
      <c r="I183" s="106">
        <f>F183*G183</f>
        <v>155.82480000000001</v>
      </c>
      <c r="J183" s="14" t="s">
        <v>211</v>
      </c>
      <c r="K183" s="110">
        <f>K190</f>
        <v>775.41571999999996</v>
      </c>
      <c r="L183" s="3"/>
      <c r="M183" s="228">
        <f>B183</f>
        <v>16</v>
      </c>
      <c r="N183" s="99"/>
      <c r="O183" s="99"/>
      <c r="P183" s="99"/>
      <c r="Q183" s="100">
        <f>F183-N183-O183-P183</f>
        <v>0.08</v>
      </c>
    </row>
    <row r="184" spans="1:17" outlineLevel="1">
      <c r="A184" s="95"/>
      <c r="B184" s="15" t="s">
        <v>9</v>
      </c>
      <c r="C184" s="16" t="s">
        <v>9</v>
      </c>
      <c r="D184" s="17" t="s">
        <v>10</v>
      </c>
      <c r="E184" s="18" t="s">
        <v>9</v>
      </c>
      <c r="F184" s="19" t="s">
        <v>9</v>
      </c>
      <c r="G184" s="20">
        <v>366.08</v>
      </c>
      <c r="H184" s="20">
        <v>1.1499999999999999</v>
      </c>
      <c r="I184" s="107">
        <f>F183*G184</f>
        <v>29.2864</v>
      </c>
      <c r="J184" s="20">
        <v>10.36</v>
      </c>
      <c r="K184" s="111">
        <f>I184*J184</f>
        <v>303.407104</v>
      </c>
      <c r="L184" s="3"/>
      <c r="M184" s="3"/>
      <c r="N184" s="3"/>
      <c r="O184" s="3"/>
      <c r="P184" s="3"/>
      <c r="Q184" s="34"/>
    </row>
    <row r="185" spans="1:17" outlineLevel="1">
      <c r="A185" s="95"/>
      <c r="B185" s="15" t="s">
        <v>9</v>
      </c>
      <c r="C185" s="16" t="s">
        <v>9</v>
      </c>
      <c r="D185" s="17" t="s">
        <v>11</v>
      </c>
      <c r="E185" s="18" t="s">
        <v>9</v>
      </c>
      <c r="F185" s="19" t="s">
        <v>9</v>
      </c>
      <c r="G185" s="20">
        <v>1575.36</v>
      </c>
      <c r="H185" s="20">
        <v>1.1499999999999999</v>
      </c>
      <c r="I185" s="107">
        <f>F183*G185</f>
        <v>126.02879999999999</v>
      </c>
      <c r="J185" s="20">
        <v>3.73</v>
      </c>
      <c r="K185" s="111">
        <f>I185*J185</f>
        <v>470.08742399999994</v>
      </c>
      <c r="L185" s="3"/>
      <c r="M185" s="3"/>
      <c r="N185" s="3"/>
      <c r="O185" s="3"/>
      <c r="P185" s="3"/>
      <c r="Q185" s="34"/>
    </row>
    <row r="186" spans="1:17" outlineLevel="1">
      <c r="A186" s="95"/>
      <c r="B186" s="15" t="s">
        <v>9</v>
      </c>
      <c r="C186" s="16" t="s">
        <v>9</v>
      </c>
      <c r="D186" s="17" t="s">
        <v>12</v>
      </c>
      <c r="E186" s="18" t="s">
        <v>9</v>
      </c>
      <c r="F186" s="19" t="s">
        <v>9</v>
      </c>
      <c r="G186" s="20">
        <v>128.66999999999999</v>
      </c>
      <c r="H186" s="20">
        <v>1.1499999999999999</v>
      </c>
      <c r="I186" s="107">
        <f>F183*G186</f>
        <v>10.2936</v>
      </c>
      <c r="J186" s="20">
        <v>10.36</v>
      </c>
      <c r="K186" s="111">
        <f>I186*J186</f>
        <v>106.641696</v>
      </c>
      <c r="L186" s="3"/>
      <c r="M186" s="3"/>
      <c r="N186" s="3"/>
      <c r="O186" s="3"/>
      <c r="P186" s="3"/>
      <c r="Q186" s="34"/>
    </row>
    <row r="187" spans="1:17" outlineLevel="1">
      <c r="A187" s="95"/>
      <c r="B187" s="15" t="s">
        <v>9</v>
      </c>
      <c r="C187" s="16" t="s">
        <v>9</v>
      </c>
      <c r="D187" s="17" t="s">
        <v>13</v>
      </c>
      <c r="E187" s="18" t="s">
        <v>9</v>
      </c>
      <c r="F187" s="19" t="s">
        <v>9</v>
      </c>
      <c r="G187" s="20">
        <v>6.37</v>
      </c>
      <c r="H187" s="20"/>
      <c r="I187" s="107">
        <f>F183*G187</f>
        <v>0.50960000000000005</v>
      </c>
      <c r="J187" s="20">
        <v>3.77</v>
      </c>
      <c r="K187" s="111">
        <f>I187*J187</f>
        <v>1.9211920000000002</v>
      </c>
      <c r="L187" s="3"/>
      <c r="M187" s="3"/>
      <c r="N187" s="3"/>
      <c r="O187" s="3"/>
      <c r="P187" s="3"/>
      <c r="Q187" s="34"/>
    </row>
    <row r="188" spans="1:17" outlineLevel="1">
      <c r="A188" s="95"/>
      <c r="B188" s="15" t="s">
        <v>9</v>
      </c>
      <c r="C188" s="16" t="s">
        <v>9</v>
      </c>
      <c r="D188" s="17" t="s">
        <v>14</v>
      </c>
      <c r="E188" s="18" t="s">
        <v>15</v>
      </c>
      <c r="F188" s="19">
        <v>120</v>
      </c>
      <c r="G188" s="20"/>
      <c r="H188" s="19">
        <v>120</v>
      </c>
      <c r="I188" s="107">
        <f>(I184+I186)*H188/100</f>
        <v>47.495999999999995</v>
      </c>
      <c r="J188" s="19" t="s">
        <v>256</v>
      </c>
      <c r="K188" s="112">
        <f>(K184+K186)*J188/100</f>
        <v>418.24977600000005</v>
      </c>
      <c r="L188" s="3"/>
      <c r="M188" s="3"/>
      <c r="N188" s="3"/>
      <c r="O188" s="3"/>
      <c r="P188" s="3"/>
      <c r="Q188" s="34"/>
    </row>
    <row r="189" spans="1:17" outlineLevel="1">
      <c r="A189" s="95"/>
      <c r="B189" s="15" t="s">
        <v>9</v>
      </c>
      <c r="C189" s="16" t="s">
        <v>9</v>
      </c>
      <c r="D189" s="17" t="s">
        <v>16</v>
      </c>
      <c r="E189" s="18" t="s">
        <v>15</v>
      </c>
      <c r="F189" s="19">
        <v>70</v>
      </c>
      <c r="G189" s="20"/>
      <c r="H189" s="19">
        <v>70</v>
      </c>
      <c r="I189" s="107">
        <f>(I184+I186)*H189/100</f>
        <v>27.706</v>
      </c>
      <c r="J189" s="19" t="s">
        <v>257</v>
      </c>
      <c r="K189" s="112">
        <f>(K184+K186)*J189/100</f>
        <v>229.62732800000001</v>
      </c>
      <c r="L189" s="3"/>
      <c r="M189" s="3"/>
      <c r="N189" s="3"/>
      <c r="O189" s="3"/>
      <c r="P189" s="3"/>
      <c r="Q189" s="4"/>
    </row>
    <row r="190" spans="1:17" ht="13.5">
      <c r="A190" s="95"/>
      <c r="B190" s="21" t="s">
        <v>9</v>
      </c>
      <c r="C190" s="22" t="s">
        <v>9</v>
      </c>
      <c r="D190" s="23"/>
      <c r="E190" s="24" t="s">
        <v>9</v>
      </c>
      <c r="F190" s="21" t="s">
        <v>9</v>
      </c>
      <c r="G190" s="25"/>
      <c r="H190" s="25"/>
      <c r="I190" s="109">
        <f>I184+I185+I187</f>
        <v>155.82480000000001</v>
      </c>
      <c r="J190" s="108"/>
      <c r="K190" s="109">
        <f>K184+K185+K187</f>
        <v>775.41571999999996</v>
      </c>
      <c r="L190" s="3"/>
      <c r="M190" s="3"/>
      <c r="N190" s="3"/>
      <c r="O190" s="3"/>
      <c r="P190" s="3"/>
      <c r="Q190" s="33"/>
    </row>
    <row r="191" spans="1:17" s="34" customFormat="1" ht="13.5">
      <c r="A191" s="95"/>
      <c r="B191" s="21"/>
      <c r="C191" s="22"/>
      <c r="D191" s="23"/>
      <c r="E191" s="24"/>
      <c r="F191" s="21"/>
      <c r="G191" s="25"/>
      <c r="H191" s="25"/>
      <c r="I191" s="109">
        <f>I190+I188+I189</f>
        <v>231.02680000000001</v>
      </c>
      <c r="J191" s="24" t="s">
        <v>9</v>
      </c>
      <c r="K191" s="109">
        <f>K190+K188+K189</f>
        <v>1423.2928240000001</v>
      </c>
      <c r="L191" s="3"/>
      <c r="M191" s="3"/>
      <c r="N191" s="3"/>
      <c r="O191" s="3"/>
      <c r="P191" s="3"/>
      <c r="Q191" s="33"/>
    </row>
    <row r="192" spans="1:17" ht="17.850000000000001" customHeight="1">
      <c r="A192" s="95"/>
      <c r="B192" s="351" t="s">
        <v>58</v>
      </c>
      <c r="C192" s="352"/>
      <c r="D192" s="352"/>
      <c r="E192" s="352"/>
      <c r="F192" s="352"/>
      <c r="G192" s="352"/>
      <c r="H192" s="352"/>
      <c r="I192" s="352"/>
      <c r="J192" s="352"/>
      <c r="K192" s="352"/>
      <c r="L192" s="3"/>
      <c r="M192" s="3"/>
      <c r="N192" s="3"/>
      <c r="O192" s="3"/>
      <c r="P192" s="3"/>
    </row>
    <row r="193" spans="1:17" ht="89.25">
      <c r="A193" s="95"/>
      <c r="B193" s="9">
        <v>17</v>
      </c>
      <c r="C193" s="10" t="s">
        <v>59</v>
      </c>
      <c r="D193" s="11" t="s">
        <v>60</v>
      </c>
      <c r="E193" s="12" t="s">
        <v>61</v>
      </c>
      <c r="F193" s="13">
        <v>8</v>
      </c>
      <c r="G193" s="229">
        <v>1723.73</v>
      </c>
      <c r="H193" s="14"/>
      <c r="I193" s="106">
        <f>F193*G193</f>
        <v>13789.84</v>
      </c>
      <c r="J193" s="14" t="s">
        <v>211</v>
      </c>
      <c r="K193" s="110">
        <f>K200</f>
        <v>108371.2096</v>
      </c>
      <c r="L193" s="3"/>
      <c r="M193" s="228">
        <f>B193</f>
        <v>17</v>
      </c>
      <c r="N193" s="99"/>
      <c r="O193" s="99"/>
      <c r="P193" s="99"/>
      <c r="Q193" s="100">
        <f>F193-N193-O193-P193</f>
        <v>8</v>
      </c>
    </row>
    <row r="194" spans="1:17" outlineLevel="1">
      <c r="A194" s="95"/>
      <c r="B194" s="15" t="s">
        <v>9</v>
      </c>
      <c r="C194" s="16" t="s">
        <v>9</v>
      </c>
      <c r="D194" s="17" t="s">
        <v>10</v>
      </c>
      <c r="E194" s="18" t="s">
        <v>9</v>
      </c>
      <c r="F194" s="19" t="s">
        <v>9</v>
      </c>
      <c r="G194" s="20">
        <v>1069.49</v>
      </c>
      <c r="H194" s="20">
        <v>1.1499999999999999</v>
      </c>
      <c r="I194" s="107">
        <f>F193*G194</f>
        <v>8555.92</v>
      </c>
      <c r="J194" s="20">
        <v>10.36</v>
      </c>
      <c r="K194" s="111">
        <f>I194*J194</f>
        <v>88639.331200000001</v>
      </c>
      <c r="L194" s="3"/>
      <c r="M194" s="3"/>
      <c r="N194" s="3"/>
      <c r="O194" s="3"/>
      <c r="P194" s="3"/>
      <c r="Q194" s="34"/>
    </row>
    <row r="195" spans="1:17" outlineLevel="1">
      <c r="A195" s="95"/>
      <c r="B195" s="15" t="s">
        <v>9</v>
      </c>
      <c r="C195" s="16" t="s">
        <v>9</v>
      </c>
      <c r="D195" s="17" t="s">
        <v>11</v>
      </c>
      <c r="E195" s="18" t="s">
        <v>9</v>
      </c>
      <c r="F195" s="19" t="s">
        <v>9</v>
      </c>
      <c r="G195" s="20"/>
      <c r="H195" s="20">
        <v>1.1499999999999999</v>
      </c>
      <c r="I195" s="107">
        <f>F193*G195</f>
        <v>0</v>
      </c>
      <c r="J195" s="20">
        <v>3.73</v>
      </c>
      <c r="K195" s="111">
        <f>I195*J195</f>
        <v>0</v>
      </c>
      <c r="L195" s="3"/>
      <c r="M195" s="3"/>
      <c r="N195" s="3"/>
      <c r="O195" s="3"/>
      <c r="P195" s="3"/>
      <c r="Q195" s="34"/>
    </row>
    <row r="196" spans="1:17" outlineLevel="1">
      <c r="A196" s="95"/>
      <c r="B196" s="15" t="s">
        <v>9</v>
      </c>
      <c r="C196" s="16" t="s">
        <v>9</v>
      </c>
      <c r="D196" s="17" t="s">
        <v>12</v>
      </c>
      <c r="E196" s="18" t="s">
        <v>9</v>
      </c>
      <c r="F196" s="19" t="s">
        <v>9</v>
      </c>
      <c r="G196" s="20"/>
      <c r="H196" s="20">
        <v>1.1499999999999999</v>
      </c>
      <c r="I196" s="107">
        <f>F193*G196</f>
        <v>0</v>
      </c>
      <c r="J196" s="20">
        <v>10.36</v>
      </c>
      <c r="K196" s="111">
        <f>I196*J196</f>
        <v>0</v>
      </c>
      <c r="L196" s="3"/>
      <c r="M196" s="3"/>
      <c r="N196" s="3"/>
      <c r="O196" s="3"/>
      <c r="P196" s="3"/>
      <c r="Q196" s="34"/>
    </row>
    <row r="197" spans="1:17" outlineLevel="1">
      <c r="A197" s="95"/>
      <c r="B197" s="15" t="s">
        <v>9</v>
      </c>
      <c r="C197" s="16" t="s">
        <v>9</v>
      </c>
      <c r="D197" s="17" t="s">
        <v>13</v>
      </c>
      <c r="E197" s="18" t="s">
        <v>9</v>
      </c>
      <c r="F197" s="19" t="s">
        <v>9</v>
      </c>
      <c r="G197" s="20">
        <v>654.24</v>
      </c>
      <c r="H197" s="20"/>
      <c r="I197" s="107">
        <f>F193*G197</f>
        <v>5233.92</v>
      </c>
      <c r="J197" s="20">
        <v>3.77</v>
      </c>
      <c r="K197" s="111">
        <f>I197*J197</f>
        <v>19731.878400000001</v>
      </c>
      <c r="L197" s="3"/>
      <c r="M197" s="3"/>
      <c r="N197" s="3"/>
      <c r="O197" s="3"/>
      <c r="P197" s="3"/>
      <c r="Q197" s="34"/>
    </row>
    <row r="198" spans="1:17" outlineLevel="1">
      <c r="A198" s="95"/>
      <c r="B198" s="15" t="s">
        <v>9</v>
      </c>
      <c r="C198" s="16" t="s">
        <v>9</v>
      </c>
      <c r="D198" s="17" t="s">
        <v>14</v>
      </c>
      <c r="E198" s="18" t="s">
        <v>15</v>
      </c>
      <c r="F198" s="19">
        <v>92</v>
      </c>
      <c r="G198" s="20"/>
      <c r="H198" s="19">
        <v>92</v>
      </c>
      <c r="I198" s="107">
        <f>(I194+I196)*H198/100</f>
        <v>7871.4463999999998</v>
      </c>
      <c r="J198" s="19" t="s">
        <v>254</v>
      </c>
      <c r="K198" s="112">
        <f>(K194+K196)*J198/100</f>
        <v>69138.678336000012</v>
      </c>
      <c r="L198" s="3"/>
      <c r="M198" s="3"/>
      <c r="N198" s="3"/>
      <c r="O198" s="3"/>
      <c r="P198" s="3"/>
      <c r="Q198" s="34"/>
    </row>
    <row r="199" spans="1:17" outlineLevel="1">
      <c r="A199" s="95"/>
      <c r="B199" s="15" t="s">
        <v>9</v>
      </c>
      <c r="C199" s="16" t="s">
        <v>9</v>
      </c>
      <c r="D199" s="17" t="s">
        <v>16</v>
      </c>
      <c r="E199" s="18" t="s">
        <v>15</v>
      </c>
      <c r="F199" s="19">
        <v>50</v>
      </c>
      <c r="G199" s="20"/>
      <c r="H199" s="19">
        <v>50</v>
      </c>
      <c r="I199" s="107">
        <f>(I194+I196)*H199/100</f>
        <v>4277.96</v>
      </c>
      <c r="J199" s="19" t="s">
        <v>255</v>
      </c>
      <c r="K199" s="112">
        <f>(K194+K196)*J199/100</f>
        <v>35455.732479999999</v>
      </c>
      <c r="L199" s="3"/>
      <c r="M199" s="3"/>
      <c r="N199" s="3"/>
      <c r="O199" s="3"/>
      <c r="P199" s="3"/>
      <c r="Q199" s="4"/>
    </row>
    <row r="200" spans="1:17" ht="13.5">
      <c r="A200" s="95"/>
      <c r="B200" s="21" t="s">
        <v>9</v>
      </c>
      <c r="C200" s="22" t="s">
        <v>9</v>
      </c>
      <c r="D200" s="23"/>
      <c r="E200" s="24" t="s">
        <v>9</v>
      </c>
      <c r="F200" s="21" t="s">
        <v>9</v>
      </c>
      <c r="G200" s="25"/>
      <c r="H200" s="25"/>
      <c r="I200" s="109">
        <f>I194+I195+I197</f>
        <v>13789.84</v>
      </c>
      <c r="J200" s="108"/>
      <c r="K200" s="109">
        <f>K194+K195+K197</f>
        <v>108371.2096</v>
      </c>
      <c r="L200" s="3"/>
      <c r="M200" s="3"/>
      <c r="N200" s="3"/>
      <c r="O200" s="3"/>
      <c r="P200" s="3"/>
      <c r="Q200" s="33"/>
    </row>
    <row r="201" spans="1:17" s="34" customFormat="1" ht="13.5">
      <c r="A201" s="95"/>
      <c r="B201" s="21"/>
      <c r="C201" s="22"/>
      <c r="D201" s="23"/>
      <c r="E201" s="24"/>
      <c r="F201" s="21"/>
      <c r="G201" s="25"/>
      <c r="H201" s="25"/>
      <c r="I201" s="109">
        <f>I200+I198+I199</f>
        <v>25939.2464</v>
      </c>
      <c r="J201" s="24" t="s">
        <v>9</v>
      </c>
      <c r="K201" s="109">
        <f>K200+K198+K199</f>
        <v>212965.62041600002</v>
      </c>
      <c r="L201" s="3"/>
      <c r="M201" s="3"/>
      <c r="N201" s="3"/>
      <c r="O201" s="3"/>
      <c r="P201" s="3"/>
      <c r="Q201" s="33"/>
    </row>
    <row r="202" spans="1:17" ht="17.850000000000001" customHeight="1">
      <c r="A202" s="95"/>
      <c r="B202" s="351" t="s">
        <v>62</v>
      </c>
      <c r="C202" s="352"/>
      <c r="D202" s="352"/>
      <c r="E202" s="352"/>
      <c r="F202" s="352"/>
      <c r="G202" s="352"/>
      <c r="H202" s="352"/>
      <c r="I202" s="352"/>
      <c r="J202" s="352"/>
      <c r="K202" s="352"/>
      <c r="L202" s="3"/>
      <c r="M202" s="3"/>
      <c r="N202" s="3"/>
      <c r="O202" s="3"/>
      <c r="P202" s="3"/>
    </row>
    <row r="203" spans="1:17" ht="89.25">
      <c r="A203" s="95"/>
      <c r="B203" s="9">
        <v>18</v>
      </c>
      <c r="C203" s="10" t="s">
        <v>63</v>
      </c>
      <c r="D203" s="11" t="s">
        <v>64</v>
      </c>
      <c r="E203" s="12" t="s">
        <v>65</v>
      </c>
      <c r="F203" s="13">
        <v>26</v>
      </c>
      <c r="G203" s="229">
        <v>124.1</v>
      </c>
      <c r="H203" s="14"/>
      <c r="I203" s="106">
        <f>F203*G203</f>
        <v>3226.6</v>
      </c>
      <c r="J203" s="14" t="s">
        <v>211</v>
      </c>
      <c r="K203" s="110">
        <f>K210</f>
        <v>33427.575999999994</v>
      </c>
      <c r="L203" s="3"/>
      <c r="M203" s="228">
        <f>B203</f>
        <v>18</v>
      </c>
      <c r="N203" s="99"/>
      <c r="O203" s="99"/>
      <c r="P203" s="99"/>
      <c r="Q203" s="100">
        <f>F203-N203-O203-P203</f>
        <v>26</v>
      </c>
    </row>
    <row r="204" spans="1:17" outlineLevel="1">
      <c r="A204" s="95"/>
      <c r="B204" s="15" t="s">
        <v>9</v>
      </c>
      <c r="C204" s="16" t="s">
        <v>9</v>
      </c>
      <c r="D204" s="17" t="s">
        <v>10</v>
      </c>
      <c r="E204" s="18" t="s">
        <v>9</v>
      </c>
      <c r="F204" s="19" t="s">
        <v>9</v>
      </c>
      <c r="G204" s="20">
        <v>124.1</v>
      </c>
      <c r="H204" s="20" t="s">
        <v>44</v>
      </c>
      <c r="I204" s="107">
        <f>F203*G204</f>
        <v>3226.6</v>
      </c>
      <c r="J204" s="20">
        <v>10.36</v>
      </c>
      <c r="K204" s="111">
        <f>I204*J204</f>
        <v>33427.575999999994</v>
      </c>
      <c r="L204" s="3"/>
      <c r="M204" s="3"/>
      <c r="N204" s="3"/>
      <c r="O204" s="3"/>
      <c r="P204" s="3"/>
      <c r="Q204" s="34"/>
    </row>
    <row r="205" spans="1:17" outlineLevel="1">
      <c r="A205" s="95"/>
      <c r="B205" s="15" t="s">
        <v>9</v>
      </c>
      <c r="C205" s="16" t="s">
        <v>9</v>
      </c>
      <c r="D205" s="17" t="s">
        <v>11</v>
      </c>
      <c r="E205" s="18" t="s">
        <v>9</v>
      </c>
      <c r="F205" s="19" t="s">
        <v>9</v>
      </c>
      <c r="G205" s="20"/>
      <c r="H205" s="20">
        <v>1.1499999999999999</v>
      </c>
      <c r="I205" s="107">
        <f>F203*G205</f>
        <v>0</v>
      </c>
      <c r="J205" s="20">
        <v>3.73</v>
      </c>
      <c r="K205" s="111">
        <f>I205*J205</f>
        <v>0</v>
      </c>
      <c r="L205" s="3"/>
      <c r="M205" s="3"/>
      <c r="N205" s="3"/>
      <c r="O205" s="3"/>
      <c r="P205" s="3"/>
      <c r="Q205" s="34"/>
    </row>
    <row r="206" spans="1:17" outlineLevel="1">
      <c r="A206" s="95"/>
      <c r="B206" s="15" t="s">
        <v>9</v>
      </c>
      <c r="C206" s="16" t="s">
        <v>9</v>
      </c>
      <c r="D206" s="17" t="s">
        <v>12</v>
      </c>
      <c r="E206" s="18" t="s">
        <v>9</v>
      </c>
      <c r="F206" s="19" t="s">
        <v>9</v>
      </c>
      <c r="G206" s="20"/>
      <c r="H206" s="20">
        <v>1.1499999999999999</v>
      </c>
      <c r="I206" s="107">
        <f>F203*G206</f>
        <v>0</v>
      </c>
      <c r="J206" s="20">
        <v>10.36</v>
      </c>
      <c r="K206" s="111">
        <f>I206*J206</f>
        <v>0</v>
      </c>
      <c r="L206" s="3"/>
      <c r="M206" s="3"/>
      <c r="N206" s="3"/>
      <c r="O206" s="3"/>
      <c r="P206" s="3"/>
      <c r="Q206" s="34"/>
    </row>
    <row r="207" spans="1:17" outlineLevel="1">
      <c r="A207" s="95"/>
      <c r="B207" s="15" t="s">
        <v>9</v>
      </c>
      <c r="C207" s="16" t="s">
        <v>9</v>
      </c>
      <c r="D207" s="17" t="s">
        <v>13</v>
      </c>
      <c r="E207" s="18" t="s">
        <v>9</v>
      </c>
      <c r="F207" s="19" t="s">
        <v>9</v>
      </c>
      <c r="G207" s="20"/>
      <c r="H207" s="20">
        <v>0</v>
      </c>
      <c r="I207" s="107">
        <f>F203*G207</f>
        <v>0</v>
      </c>
      <c r="J207" s="20">
        <v>3.77</v>
      </c>
      <c r="K207" s="111">
        <f>I207*J207</f>
        <v>0</v>
      </c>
      <c r="L207" s="3"/>
      <c r="M207" s="3"/>
      <c r="N207" s="3"/>
      <c r="O207" s="3"/>
      <c r="P207" s="3"/>
      <c r="Q207" s="34"/>
    </row>
    <row r="208" spans="1:17" outlineLevel="1">
      <c r="A208" s="95"/>
      <c r="B208" s="15" t="s">
        <v>9</v>
      </c>
      <c r="C208" s="16" t="s">
        <v>9</v>
      </c>
      <c r="D208" s="17" t="s">
        <v>14</v>
      </c>
      <c r="E208" s="18" t="s">
        <v>15</v>
      </c>
      <c r="F208" s="19">
        <v>92</v>
      </c>
      <c r="G208" s="20"/>
      <c r="H208" s="19">
        <v>92</v>
      </c>
      <c r="I208" s="107">
        <f>(I204+I206)*H208/100</f>
        <v>2968.4720000000002</v>
      </c>
      <c r="J208" s="19" t="s">
        <v>254</v>
      </c>
      <c r="K208" s="112">
        <f>(K204+K206)*J208/100</f>
        <v>26073.509279999995</v>
      </c>
      <c r="L208" s="3"/>
      <c r="M208" s="3"/>
      <c r="N208" s="3"/>
      <c r="O208" s="3"/>
      <c r="P208" s="3"/>
      <c r="Q208" s="34"/>
    </row>
    <row r="209" spans="1:17" outlineLevel="1">
      <c r="A209" s="95"/>
      <c r="B209" s="15" t="s">
        <v>9</v>
      </c>
      <c r="C209" s="16" t="s">
        <v>9</v>
      </c>
      <c r="D209" s="17" t="s">
        <v>16</v>
      </c>
      <c r="E209" s="18" t="s">
        <v>15</v>
      </c>
      <c r="F209" s="19">
        <v>50</v>
      </c>
      <c r="G209" s="20"/>
      <c r="H209" s="19">
        <v>50</v>
      </c>
      <c r="I209" s="107">
        <f>(I204+I206)*H209/100</f>
        <v>1613.3</v>
      </c>
      <c r="J209" s="19" t="s">
        <v>255</v>
      </c>
      <c r="K209" s="112">
        <f>(K204+K206)*J209/100</f>
        <v>13371.030399999998</v>
      </c>
      <c r="L209" s="3"/>
      <c r="M209" s="3"/>
      <c r="N209" s="3"/>
      <c r="O209" s="3"/>
      <c r="P209" s="3"/>
      <c r="Q209" s="4"/>
    </row>
    <row r="210" spans="1:17" ht="13.5">
      <c r="A210" s="95"/>
      <c r="B210" s="21" t="s">
        <v>9</v>
      </c>
      <c r="C210" s="22" t="s">
        <v>9</v>
      </c>
      <c r="D210" s="23"/>
      <c r="E210" s="24" t="s">
        <v>9</v>
      </c>
      <c r="F210" s="21" t="s">
        <v>9</v>
      </c>
      <c r="G210" s="25"/>
      <c r="H210" s="25"/>
      <c r="I210" s="109">
        <f>I204+I205+I207</f>
        <v>3226.6</v>
      </c>
      <c r="J210" s="108"/>
      <c r="K210" s="109">
        <f>K204+K205+K207</f>
        <v>33427.575999999994</v>
      </c>
      <c r="L210" s="3"/>
      <c r="M210" s="3"/>
      <c r="N210" s="3"/>
      <c r="O210" s="3"/>
      <c r="P210" s="3"/>
      <c r="Q210" s="33"/>
    </row>
    <row r="211" spans="1:17" s="34" customFormat="1" ht="13.5">
      <c r="A211" s="95"/>
      <c r="B211" s="21"/>
      <c r="C211" s="22"/>
      <c r="D211" s="23"/>
      <c r="E211" s="24"/>
      <c r="F211" s="21"/>
      <c r="G211" s="25"/>
      <c r="H211" s="25"/>
      <c r="I211" s="109">
        <f>I210+I208+I209</f>
        <v>7808.3720000000003</v>
      </c>
      <c r="J211" s="24" t="s">
        <v>9</v>
      </c>
      <c r="K211" s="109">
        <f>K210+K208+K209</f>
        <v>72872.115679999988</v>
      </c>
      <c r="L211" s="3"/>
      <c r="M211" s="3"/>
      <c r="N211" s="3"/>
      <c r="O211" s="3"/>
      <c r="P211" s="3"/>
      <c r="Q211" s="33"/>
    </row>
    <row r="212" spans="1:17" ht="17.850000000000001" customHeight="1">
      <c r="A212" s="95"/>
      <c r="B212" s="351" t="s">
        <v>66</v>
      </c>
      <c r="C212" s="352"/>
      <c r="D212" s="352"/>
      <c r="E212" s="352"/>
      <c r="F212" s="352"/>
      <c r="G212" s="352"/>
      <c r="H212" s="352"/>
      <c r="I212" s="352"/>
      <c r="J212" s="352"/>
      <c r="K212" s="352"/>
      <c r="L212" s="3"/>
      <c r="M212" s="3"/>
      <c r="N212" s="3"/>
      <c r="O212" s="3"/>
      <c r="P212" s="3"/>
    </row>
    <row r="213" spans="1:17" ht="76.5">
      <c r="A213" s="95"/>
      <c r="B213" s="9">
        <v>19</v>
      </c>
      <c r="C213" s="10" t="s">
        <v>63</v>
      </c>
      <c r="D213" s="11" t="s">
        <v>67</v>
      </c>
      <c r="E213" s="12" t="s">
        <v>65</v>
      </c>
      <c r="F213" s="13">
        <v>26</v>
      </c>
      <c r="G213" s="229">
        <v>361.51</v>
      </c>
      <c r="H213" s="14"/>
      <c r="I213" s="106">
        <f>F213*G213</f>
        <v>9399.26</v>
      </c>
      <c r="J213" s="14" t="s">
        <v>211</v>
      </c>
      <c r="K213" s="110">
        <f>K220</f>
        <v>77960.084799999982</v>
      </c>
      <c r="L213" s="3"/>
      <c r="M213" s="228">
        <f>B213</f>
        <v>19</v>
      </c>
      <c r="N213" s="99"/>
      <c r="O213" s="99"/>
      <c r="P213" s="99"/>
      <c r="Q213" s="100">
        <f>F213-N213-O213-P213</f>
        <v>26</v>
      </c>
    </row>
    <row r="214" spans="1:17" outlineLevel="1">
      <c r="A214" s="95"/>
      <c r="B214" s="15" t="s">
        <v>9</v>
      </c>
      <c r="C214" s="16" t="s">
        <v>9</v>
      </c>
      <c r="D214" s="17" t="s">
        <v>10</v>
      </c>
      <c r="E214" s="18" t="s">
        <v>9</v>
      </c>
      <c r="F214" s="19" t="s">
        <v>9</v>
      </c>
      <c r="G214" s="20">
        <v>248.19</v>
      </c>
      <c r="H214" s="20">
        <v>1.1499999999999999</v>
      </c>
      <c r="I214" s="107">
        <f>F213*G214</f>
        <v>6452.94</v>
      </c>
      <c r="J214" s="20">
        <v>10.36</v>
      </c>
      <c r="K214" s="111">
        <f>I214*J214</f>
        <v>66852.458399999989</v>
      </c>
      <c r="L214" s="3"/>
      <c r="M214" s="3"/>
      <c r="N214" s="3"/>
      <c r="O214" s="3"/>
      <c r="P214" s="3"/>
      <c r="Q214" s="34"/>
    </row>
    <row r="215" spans="1:17" outlineLevel="1">
      <c r="A215" s="95"/>
      <c r="B215" s="15" t="s">
        <v>9</v>
      </c>
      <c r="C215" s="16" t="s">
        <v>9</v>
      </c>
      <c r="D215" s="17" t="s">
        <v>11</v>
      </c>
      <c r="E215" s="18" t="s">
        <v>9</v>
      </c>
      <c r="F215" s="19" t="s">
        <v>9</v>
      </c>
      <c r="G215" s="20"/>
      <c r="H215" s="20">
        <v>1.1499999999999999</v>
      </c>
      <c r="I215" s="107">
        <f>F213*G215</f>
        <v>0</v>
      </c>
      <c r="J215" s="20">
        <v>3.73</v>
      </c>
      <c r="K215" s="111">
        <f>I215*J215</f>
        <v>0</v>
      </c>
      <c r="L215" s="3"/>
      <c r="M215" s="3"/>
      <c r="N215" s="3"/>
      <c r="O215" s="3"/>
      <c r="P215" s="3"/>
      <c r="Q215" s="34"/>
    </row>
    <row r="216" spans="1:17" outlineLevel="1">
      <c r="A216" s="95"/>
      <c r="B216" s="15" t="s">
        <v>9</v>
      </c>
      <c r="C216" s="16" t="s">
        <v>9</v>
      </c>
      <c r="D216" s="17" t="s">
        <v>12</v>
      </c>
      <c r="E216" s="18" t="s">
        <v>9</v>
      </c>
      <c r="F216" s="19" t="s">
        <v>9</v>
      </c>
      <c r="G216" s="20"/>
      <c r="H216" s="20">
        <v>1.1499999999999999</v>
      </c>
      <c r="I216" s="107">
        <f>F213*G216</f>
        <v>0</v>
      </c>
      <c r="J216" s="20">
        <v>10.36</v>
      </c>
      <c r="K216" s="111">
        <f>I216*J216</f>
        <v>0</v>
      </c>
      <c r="L216" s="3"/>
      <c r="M216" s="3"/>
      <c r="N216" s="3"/>
      <c r="O216" s="3"/>
      <c r="P216" s="3"/>
      <c r="Q216" s="34"/>
    </row>
    <row r="217" spans="1:17" outlineLevel="1">
      <c r="A217" s="95"/>
      <c r="B217" s="15" t="s">
        <v>9</v>
      </c>
      <c r="C217" s="16" t="s">
        <v>9</v>
      </c>
      <c r="D217" s="17" t="s">
        <v>13</v>
      </c>
      <c r="E217" s="18" t="s">
        <v>9</v>
      </c>
      <c r="F217" s="19" t="s">
        <v>9</v>
      </c>
      <c r="G217" s="20">
        <v>113.32</v>
      </c>
      <c r="H217" s="20"/>
      <c r="I217" s="107">
        <f>F213*G217</f>
        <v>2946.3199999999997</v>
      </c>
      <c r="J217" s="20">
        <v>3.77</v>
      </c>
      <c r="K217" s="111">
        <f>I217*J217</f>
        <v>11107.626399999999</v>
      </c>
      <c r="L217" s="3"/>
      <c r="M217" s="3"/>
      <c r="N217" s="3"/>
      <c r="O217" s="3"/>
      <c r="P217" s="3"/>
      <c r="Q217" s="34"/>
    </row>
    <row r="218" spans="1:17" outlineLevel="1">
      <c r="A218" s="95"/>
      <c r="B218" s="15" t="s">
        <v>9</v>
      </c>
      <c r="C218" s="16" t="s">
        <v>9</v>
      </c>
      <c r="D218" s="17" t="s">
        <v>14</v>
      </c>
      <c r="E218" s="18" t="s">
        <v>15</v>
      </c>
      <c r="F218" s="19">
        <v>92</v>
      </c>
      <c r="G218" s="20"/>
      <c r="H218" s="19">
        <v>92</v>
      </c>
      <c r="I218" s="107">
        <f>(I214+I216)*H218/100</f>
        <v>5936.7047999999995</v>
      </c>
      <c r="J218" s="19" t="s">
        <v>254</v>
      </c>
      <c r="K218" s="112">
        <f>(K214+K216)*J218/100</f>
        <v>52144.917551999999</v>
      </c>
      <c r="L218" s="3"/>
      <c r="M218" s="3"/>
      <c r="N218" s="3"/>
      <c r="O218" s="3"/>
      <c r="P218" s="3"/>
      <c r="Q218" s="34"/>
    </row>
    <row r="219" spans="1:17" outlineLevel="1">
      <c r="A219" s="95"/>
      <c r="B219" s="15" t="s">
        <v>9</v>
      </c>
      <c r="C219" s="16" t="s">
        <v>9</v>
      </c>
      <c r="D219" s="17" t="s">
        <v>16</v>
      </c>
      <c r="E219" s="18" t="s">
        <v>15</v>
      </c>
      <c r="F219" s="19">
        <v>50</v>
      </c>
      <c r="G219" s="20"/>
      <c r="H219" s="19">
        <v>50</v>
      </c>
      <c r="I219" s="107">
        <f>(I214+I216)*H219/100</f>
        <v>3226.47</v>
      </c>
      <c r="J219" s="19" t="s">
        <v>255</v>
      </c>
      <c r="K219" s="112">
        <f>(K214+K216)*J219/100</f>
        <v>26740.983359999998</v>
      </c>
      <c r="L219" s="3"/>
      <c r="M219" s="3"/>
      <c r="N219" s="3"/>
      <c r="O219" s="3"/>
      <c r="P219" s="3"/>
      <c r="Q219" s="4"/>
    </row>
    <row r="220" spans="1:17" ht="13.5">
      <c r="A220" s="95"/>
      <c r="B220" s="21" t="s">
        <v>9</v>
      </c>
      <c r="C220" s="22" t="s">
        <v>9</v>
      </c>
      <c r="D220" s="23"/>
      <c r="E220" s="24" t="s">
        <v>9</v>
      </c>
      <c r="F220" s="21" t="s">
        <v>9</v>
      </c>
      <c r="G220" s="25"/>
      <c r="H220" s="25"/>
      <c r="I220" s="109">
        <f>I214+I215+I217</f>
        <v>9399.2599999999984</v>
      </c>
      <c r="J220" s="108"/>
      <c r="K220" s="109">
        <f>K214+K215+K217</f>
        <v>77960.084799999982</v>
      </c>
      <c r="L220" s="3"/>
      <c r="M220" s="3"/>
      <c r="N220" s="3"/>
      <c r="O220" s="3"/>
      <c r="P220" s="3"/>
      <c r="Q220" s="33"/>
    </row>
    <row r="221" spans="1:17" s="34" customFormat="1" ht="13.5">
      <c r="A221" s="95"/>
      <c r="B221" s="21"/>
      <c r="C221" s="22"/>
      <c r="D221" s="23"/>
      <c r="E221" s="24"/>
      <c r="F221" s="21"/>
      <c r="G221" s="25"/>
      <c r="H221" s="25"/>
      <c r="I221" s="109">
        <f>I220+I218+I219</f>
        <v>18562.434799999999</v>
      </c>
      <c r="J221" s="24" t="s">
        <v>9</v>
      </c>
      <c r="K221" s="109">
        <f>K220+K218+K219</f>
        <v>156845.98571199999</v>
      </c>
      <c r="L221" s="3"/>
      <c r="M221" s="3"/>
      <c r="N221" s="3"/>
      <c r="O221" s="3"/>
      <c r="P221" s="3"/>
      <c r="Q221" s="33"/>
    </row>
    <row r="222" spans="1:17" ht="17.850000000000001" customHeight="1">
      <c r="A222" s="95"/>
      <c r="B222" s="351" t="s">
        <v>62</v>
      </c>
      <c r="C222" s="352"/>
      <c r="D222" s="352"/>
      <c r="E222" s="352"/>
      <c r="F222" s="352"/>
      <c r="G222" s="352"/>
      <c r="H222" s="352"/>
      <c r="I222" s="352"/>
      <c r="J222" s="352"/>
      <c r="K222" s="352"/>
      <c r="L222" s="3"/>
      <c r="M222" s="3"/>
      <c r="N222" s="3"/>
      <c r="O222" s="3"/>
      <c r="P222" s="3"/>
    </row>
    <row r="223" spans="1:17" ht="76.5">
      <c r="A223" s="95"/>
      <c r="B223" s="9">
        <v>20</v>
      </c>
      <c r="C223" s="10" t="s">
        <v>68</v>
      </c>
      <c r="D223" s="11" t="s">
        <v>69</v>
      </c>
      <c r="E223" s="12" t="s">
        <v>54</v>
      </c>
      <c r="F223" s="13">
        <v>32</v>
      </c>
      <c r="G223" s="229">
        <v>33.659999999999997</v>
      </c>
      <c r="H223" s="14"/>
      <c r="I223" s="106">
        <f>F223*G223</f>
        <v>1077.1199999999999</v>
      </c>
      <c r="J223" s="14" t="s">
        <v>211</v>
      </c>
      <c r="K223" s="110">
        <f>K230</f>
        <v>6608.1311999999998</v>
      </c>
      <c r="L223" s="3"/>
      <c r="M223" s="228">
        <f>B223</f>
        <v>20</v>
      </c>
      <c r="N223" s="99"/>
      <c r="O223" s="99"/>
      <c r="P223" s="99"/>
      <c r="Q223" s="100">
        <f>F223-N223-O223-P223</f>
        <v>32</v>
      </c>
    </row>
    <row r="224" spans="1:17" outlineLevel="1">
      <c r="A224" s="95"/>
      <c r="B224" s="15" t="s">
        <v>9</v>
      </c>
      <c r="C224" s="16" t="s">
        <v>9</v>
      </c>
      <c r="D224" s="17" t="s">
        <v>10</v>
      </c>
      <c r="E224" s="18" t="s">
        <v>9</v>
      </c>
      <c r="F224" s="19" t="s">
        <v>9</v>
      </c>
      <c r="G224" s="20">
        <v>12.21</v>
      </c>
      <c r="H224" s="20" t="s">
        <v>44</v>
      </c>
      <c r="I224" s="107">
        <f>F223*G224</f>
        <v>390.72</v>
      </c>
      <c r="J224" s="20">
        <v>10.36</v>
      </c>
      <c r="K224" s="111">
        <f>I224*J224</f>
        <v>4047.8591999999999</v>
      </c>
      <c r="L224" s="3"/>
      <c r="M224" s="3"/>
      <c r="N224" s="3"/>
      <c r="O224" s="3"/>
      <c r="P224" s="3"/>
      <c r="Q224" s="34"/>
    </row>
    <row r="225" spans="1:17" outlineLevel="1">
      <c r="A225" s="95"/>
      <c r="B225" s="15" t="s">
        <v>9</v>
      </c>
      <c r="C225" s="16" t="s">
        <v>9</v>
      </c>
      <c r="D225" s="17" t="s">
        <v>11</v>
      </c>
      <c r="E225" s="18" t="s">
        <v>9</v>
      </c>
      <c r="F225" s="19" t="s">
        <v>9</v>
      </c>
      <c r="G225" s="20">
        <v>21.45</v>
      </c>
      <c r="H225" s="20" t="s">
        <v>44</v>
      </c>
      <c r="I225" s="107">
        <f>F223*G225</f>
        <v>686.4</v>
      </c>
      <c r="J225" s="20">
        <v>3.73</v>
      </c>
      <c r="K225" s="111">
        <f>I225*J225</f>
        <v>2560.2719999999999</v>
      </c>
      <c r="L225" s="3"/>
      <c r="M225" s="3"/>
      <c r="N225" s="3"/>
      <c r="O225" s="3"/>
      <c r="P225" s="3"/>
      <c r="Q225" s="34"/>
    </row>
    <row r="226" spans="1:17" outlineLevel="1">
      <c r="A226" s="95"/>
      <c r="B226" s="15" t="s">
        <v>9</v>
      </c>
      <c r="C226" s="16" t="s">
        <v>9</v>
      </c>
      <c r="D226" s="17" t="s">
        <v>12</v>
      </c>
      <c r="E226" s="18" t="s">
        <v>9</v>
      </c>
      <c r="F226" s="19" t="s">
        <v>9</v>
      </c>
      <c r="G226" s="20">
        <v>2.6</v>
      </c>
      <c r="H226" s="20" t="s">
        <v>44</v>
      </c>
      <c r="I226" s="107">
        <f>F223*G226</f>
        <v>83.2</v>
      </c>
      <c r="J226" s="20">
        <v>10.36</v>
      </c>
      <c r="K226" s="111">
        <f>I226*J226</f>
        <v>861.952</v>
      </c>
      <c r="L226" s="3"/>
      <c r="M226" s="3"/>
      <c r="N226" s="3"/>
      <c r="O226" s="3"/>
      <c r="P226" s="3"/>
      <c r="Q226" s="34"/>
    </row>
    <row r="227" spans="1:17" outlineLevel="1">
      <c r="A227" s="95"/>
      <c r="B227" s="15" t="s">
        <v>9</v>
      </c>
      <c r="C227" s="16" t="s">
        <v>9</v>
      </c>
      <c r="D227" s="17" t="s">
        <v>13</v>
      </c>
      <c r="E227" s="18" t="s">
        <v>9</v>
      </c>
      <c r="F227" s="19" t="s">
        <v>9</v>
      </c>
      <c r="G227" s="20"/>
      <c r="H227" s="20">
        <v>0</v>
      </c>
      <c r="I227" s="107">
        <f>F223*G227</f>
        <v>0</v>
      </c>
      <c r="J227" s="20">
        <v>3.77</v>
      </c>
      <c r="K227" s="111">
        <f>I227*J227</f>
        <v>0</v>
      </c>
      <c r="L227" s="3"/>
      <c r="M227" s="3"/>
      <c r="N227" s="3"/>
      <c r="O227" s="3"/>
      <c r="P227" s="3"/>
      <c r="Q227" s="34"/>
    </row>
    <row r="228" spans="1:17" outlineLevel="1">
      <c r="A228" s="95"/>
      <c r="B228" s="15" t="s">
        <v>9</v>
      </c>
      <c r="C228" s="16" t="s">
        <v>9</v>
      </c>
      <c r="D228" s="17" t="s">
        <v>14</v>
      </c>
      <c r="E228" s="18" t="s">
        <v>15</v>
      </c>
      <c r="F228" s="19">
        <v>120</v>
      </c>
      <c r="G228" s="20"/>
      <c r="H228" s="19">
        <v>120</v>
      </c>
      <c r="I228" s="107">
        <f>(I224+I226)*H228/100</f>
        <v>568.70400000000006</v>
      </c>
      <c r="J228" s="19" t="s">
        <v>256</v>
      </c>
      <c r="K228" s="112">
        <f>(K224+K226)*J228/100</f>
        <v>5008.0074239999994</v>
      </c>
      <c r="L228" s="3"/>
      <c r="M228" s="3"/>
      <c r="N228" s="3"/>
      <c r="O228" s="3"/>
      <c r="P228" s="3"/>
      <c r="Q228" s="34"/>
    </row>
    <row r="229" spans="1:17" outlineLevel="1">
      <c r="A229" s="95"/>
      <c r="B229" s="15" t="s">
        <v>9</v>
      </c>
      <c r="C229" s="16" t="s">
        <v>9</v>
      </c>
      <c r="D229" s="17" t="s">
        <v>16</v>
      </c>
      <c r="E229" s="18" t="s">
        <v>15</v>
      </c>
      <c r="F229" s="19">
        <v>70</v>
      </c>
      <c r="G229" s="20"/>
      <c r="H229" s="19">
        <v>70</v>
      </c>
      <c r="I229" s="107">
        <f>(I224+I226)*H229/100</f>
        <v>331.74400000000003</v>
      </c>
      <c r="J229" s="19" t="s">
        <v>257</v>
      </c>
      <c r="K229" s="112">
        <f>(K224+K226)*J229/100</f>
        <v>2749.4942720000004</v>
      </c>
      <c r="L229" s="3"/>
      <c r="M229" s="3"/>
      <c r="N229" s="3"/>
      <c r="O229" s="3"/>
      <c r="P229" s="3"/>
      <c r="Q229" s="4"/>
    </row>
    <row r="230" spans="1:17" ht="13.5">
      <c r="A230" s="95"/>
      <c r="B230" s="21" t="s">
        <v>9</v>
      </c>
      <c r="C230" s="22" t="s">
        <v>9</v>
      </c>
      <c r="D230" s="23"/>
      <c r="E230" s="24" t="s">
        <v>9</v>
      </c>
      <c r="F230" s="21" t="s">
        <v>9</v>
      </c>
      <c r="G230" s="25"/>
      <c r="H230" s="25"/>
      <c r="I230" s="109">
        <f>I224+I225+I227</f>
        <v>1077.1199999999999</v>
      </c>
      <c r="J230" s="108"/>
      <c r="K230" s="109">
        <f>K224+K225+K227</f>
        <v>6608.1311999999998</v>
      </c>
      <c r="L230" s="3"/>
      <c r="M230" s="3"/>
      <c r="N230" s="3"/>
      <c r="O230" s="3"/>
      <c r="P230" s="3"/>
      <c r="Q230" s="33"/>
    </row>
    <row r="231" spans="1:17" s="34" customFormat="1" ht="13.5">
      <c r="A231" s="95"/>
      <c r="B231" s="21"/>
      <c r="C231" s="22"/>
      <c r="D231" s="23"/>
      <c r="E231" s="24"/>
      <c r="F231" s="21"/>
      <c r="G231" s="25"/>
      <c r="H231" s="25"/>
      <c r="I231" s="109">
        <f>I230+I228+I229</f>
        <v>1977.5680000000002</v>
      </c>
      <c r="J231" s="24" t="s">
        <v>9</v>
      </c>
      <c r="K231" s="109">
        <f>K230+K228+K229</f>
        <v>14365.632895999999</v>
      </c>
      <c r="L231" s="3"/>
      <c r="M231" s="3"/>
      <c r="N231" s="3"/>
      <c r="O231" s="3"/>
      <c r="P231" s="3"/>
      <c r="Q231" s="33"/>
    </row>
    <row r="232" spans="1:17" ht="51">
      <c r="A232" s="95"/>
      <c r="B232" s="9">
        <v>21</v>
      </c>
      <c r="C232" s="10" t="s">
        <v>68</v>
      </c>
      <c r="D232" s="11" t="s">
        <v>70</v>
      </c>
      <c r="E232" s="12" t="s">
        <v>54</v>
      </c>
      <c r="F232" s="13">
        <v>32</v>
      </c>
      <c r="G232" s="229">
        <v>355.31</v>
      </c>
      <c r="H232" s="14"/>
      <c r="I232" s="106">
        <f>F232*G232</f>
        <v>11369.92</v>
      </c>
      <c r="J232" s="14" t="s">
        <v>211</v>
      </c>
      <c r="K232" s="110">
        <f>K239</f>
        <v>47961.472000000009</v>
      </c>
      <c r="L232" s="3"/>
      <c r="M232" s="228">
        <f>B232</f>
        <v>21</v>
      </c>
      <c r="N232" s="99"/>
      <c r="O232" s="99"/>
      <c r="P232" s="99"/>
      <c r="Q232" s="100">
        <f>F232-N232-O232-P232</f>
        <v>32</v>
      </c>
    </row>
    <row r="233" spans="1:17" outlineLevel="1">
      <c r="A233" s="95"/>
      <c r="B233" s="15" t="s">
        <v>9</v>
      </c>
      <c r="C233" s="16" t="s">
        <v>9</v>
      </c>
      <c r="D233" s="17" t="s">
        <v>10</v>
      </c>
      <c r="E233" s="18" t="s">
        <v>9</v>
      </c>
      <c r="F233" s="19" t="s">
        <v>9</v>
      </c>
      <c r="G233" s="20">
        <v>24.43</v>
      </c>
      <c r="H233" s="20">
        <v>1.1499999999999999</v>
      </c>
      <c r="I233" s="107">
        <f>F232*G233</f>
        <v>781.76</v>
      </c>
      <c r="J233" s="20">
        <v>10.36</v>
      </c>
      <c r="K233" s="111">
        <f>I233*J233</f>
        <v>8099.0335999999998</v>
      </c>
      <c r="L233" s="3"/>
      <c r="M233" s="3"/>
      <c r="N233" s="3"/>
      <c r="O233" s="3"/>
      <c r="P233" s="3"/>
      <c r="Q233" s="34"/>
    </row>
    <row r="234" spans="1:17" outlineLevel="1">
      <c r="A234" s="95"/>
      <c r="B234" s="15" t="s">
        <v>9</v>
      </c>
      <c r="C234" s="16" t="s">
        <v>9</v>
      </c>
      <c r="D234" s="17" t="s">
        <v>11</v>
      </c>
      <c r="E234" s="18" t="s">
        <v>9</v>
      </c>
      <c r="F234" s="19" t="s">
        <v>9</v>
      </c>
      <c r="G234" s="20">
        <v>42.91</v>
      </c>
      <c r="H234" s="20">
        <v>1.1499999999999999</v>
      </c>
      <c r="I234" s="107">
        <f>F232*G234</f>
        <v>1373.12</v>
      </c>
      <c r="J234" s="20">
        <v>3.73</v>
      </c>
      <c r="K234" s="111">
        <f>I234*J234</f>
        <v>5121.7375999999995</v>
      </c>
      <c r="L234" s="3"/>
      <c r="M234" s="3"/>
      <c r="N234" s="3"/>
      <c r="O234" s="3"/>
      <c r="P234" s="3"/>
      <c r="Q234" s="34"/>
    </row>
    <row r="235" spans="1:17" outlineLevel="1">
      <c r="A235" s="95"/>
      <c r="B235" s="15" t="s">
        <v>9</v>
      </c>
      <c r="C235" s="16" t="s">
        <v>9</v>
      </c>
      <c r="D235" s="17" t="s">
        <v>12</v>
      </c>
      <c r="E235" s="18" t="s">
        <v>9</v>
      </c>
      <c r="F235" s="19" t="s">
        <v>9</v>
      </c>
      <c r="G235" s="20">
        <v>5.2</v>
      </c>
      <c r="H235" s="20">
        <v>1.1499999999999999</v>
      </c>
      <c r="I235" s="107">
        <f>F232*G235</f>
        <v>166.4</v>
      </c>
      <c r="J235" s="20">
        <v>10.36</v>
      </c>
      <c r="K235" s="111">
        <f>I235*J235</f>
        <v>1723.904</v>
      </c>
      <c r="L235" s="3"/>
      <c r="M235" s="3"/>
      <c r="N235" s="3"/>
      <c r="O235" s="3"/>
      <c r="P235" s="3"/>
      <c r="Q235" s="34"/>
    </row>
    <row r="236" spans="1:17" outlineLevel="1">
      <c r="A236" s="95"/>
      <c r="B236" s="15" t="s">
        <v>9</v>
      </c>
      <c r="C236" s="16" t="s">
        <v>9</v>
      </c>
      <c r="D236" s="17" t="s">
        <v>13</v>
      </c>
      <c r="E236" s="18" t="s">
        <v>9</v>
      </c>
      <c r="F236" s="19" t="s">
        <v>9</v>
      </c>
      <c r="G236" s="20">
        <v>287.97000000000003</v>
      </c>
      <c r="H236" s="20"/>
      <c r="I236" s="107">
        <f>F232*G236</f>
        <v>9215.0400000000009</v>
      </c>
      <c r="J236" s="20">
        <v>3.77</v>
      </c>
      <c r="K236" s="111">
        <f>I236*J236</f>
        <v>34740.700800000006</v>
      </c>
      <c r="L236" s="3"/>
      <c r="M236" s="3"/>
      <c r="N236" s="3"/>
      <c r="O236" s="3"/>
      <c r="P236" s="3"/>
      <c r="Q236" s="34"/>
    </row>
    <row r="237" spans="1:17" outlineLevel="1">
      <c r="A237" s="95"/>
      <c r="B237" s="15" t="s">
        <v>9</v>
      </c>
      <c r="C237" s="16" t="s">
        <v>9</v>
      </c>
      <c r="D237" s="17" t="s">
        <v>14</v>
      </c>
      <c r="E237" s="18" t="s">
        <v>15</v>
      </c>
      <c r="F237" s="19">
        <v>120</v>
      </c>
      <c r="G237" s="20"/>
      <c r="H237" s="19">
        <v>120</v>
      </c>
      <c r="I237" s="107">
        <f>(I233+I235)*H237/100</f>
        <v>1137.7919999999999</v>
      </c>
      <c r="J237" s="19" t="s">
        <v>256</v>
      </c>
      <c r="K237" s="112">
        <f>(K233+K235)*J237/100</f>
        <v>10019.396352</v>
      </c>
      <c r="L237" s="3"/>
      <c r="M237" s="3"/>
      <c r="N237" s="3"/>
      <c r="O237" s="3"/>
      <c r="P237" s="3"/>
      <c r="Q237" s="34"/>
    </row>
    <row r="238" spans="1:17" outlineLevel="1">
      <c r="A238" s="95"/>
      <c r="B238" s="15" t="s">
        <v>9</v>
      </c>
      <c r="C238" s="16" t="s">
        <v>9</v>
      </c>
      <c r="D238" s="17" t="s">
        <v>16</v>
      </c>
      <c r="E238" s="18" t="s">
        <v>15</v>
      </c>
      <c r="F238" s="19">
        <v>70</v>
      </c>
      <c r="G238" s="20"/>
      <c r="H238" s="19">
        <v>70</v>
      </c>
      <c r="I238" s="107">
        <f>(I233+I235)*H238/100</f>
        <v>663.71199999999999</v>
      </c>
      <c r="J238" s="19" t="s">
        <v>257</v>
      </c>
      <c r="K238" s="112">
        <f>(K233+K235)*J238/100</f>
        <v>5500.8450559999992</v>
      </c>
      <c r="L238" s="3"/>
      <c r="M238" s="3"/>
      <c r="N238" s="3"/>
      <c r="O238" s="3"/>
      <c r="P238" s="3"/>
      <c r="Q238" s="4"/>
    </row>
    <row r="239" spans="1:17" ht="13.5">
      <c r="A239" s="95"/>
      <c r="B239" s="21" t="s">
        <v>9</v>
      </c>
      <c r="C239" s="22" t="s">
        <v>9</v>
      </c>
      <c r="D239" s="23"/>
      <c r="E239" s="24" t="s">
        <v>9</v>
      </c>
      <c r="F239" s="21" t="s">
        <v>9</v>
      </c>
      <c r="G239" s="25"/>
      <c r="H239" s="25"/>
      <c r="I239" s="109">
        <f>I233+I234+I236</f>
        <v>11369.920000000002</v>
      </c>
      <c r="J239" s="108"/>
      <c r="K239" s="109">
        <f>K233+K234+K236</f>
        <v>47961.472000000009</v>
      </c>
      <c r="L239" s="3"/>
      <c r="M239" s="3"/>
      <c r="N239" s="3"/>
      <c r="O239" s="3"/>
      <c r="P239" s="3"/>
      <c r="Q239" s="33"/>
    </row>
    <row r="240" spans="1:17" s="34" customFormat="1" ht="13.5">
      <c r="A240" s="95"/>
      <c r="B240" s="21"/>
      <c r="C240" s="22"/>
      <c r="D240" s="23"/>
      <c r="E240" s="24"/>
      <c r="F240" s="21"/>
      <c r="G240" s="25"/>
      <c r="H240" s="25"/>
      <c r="I240" s="109">
        <f>I239+I237+I238</f>
        <v>13171.424000000001</v>
      </c>
      <c r="J240" s="24" t="s">
        <v>9</v>
      </c>
      <c r="K240" s="109">
        <f>K239+K237+K238</f>
        <v>63481.713408000003</v>
      </c>
      <c r="L240" s="3"/>
      <c r="M240" s="3"/>
      <c r="N240" s="3"/>
      <c r="O240" s="3"/>
      <c r="P240" s="3"/>
      <c r="Q240" s="33"/>
    </row>
    <row r="241" spans="1:17" ht="63.75">
      <c r="A241" s="95"/>
      <c r="B241" s="9">
        <v>22</v>
      </c>
      <c r="C241" s="10" t="s">
        <v>71</v>
      </c>
      <c r="D241" s="11" t="s">
        <v>72</v>
      </c>
      <c r="E241" s="12" t="s">
        <v>73</v>
      </c>
      <c r="F241" s="13">
        <v>0.12</v>
      </c>
      <c r="G241" s="229">
        <v>1340.98</v>
      </c>
      <c r="H241" s="14"/>
      <c r="I241" s="106">
        <f>F241*G241</f>
        <v>160.91759999999999</v>
      </c>
      <c r="J241" s="14" t="s">
        <v>211</v>
      </c>
      <c r="K241" s="110">
        <f>K248</f>
        <v>790.66811999999993</v>
      </c>
      <c r="L241" s="3"/>
      <c r="M241" s="228">
        <f>B241</f>
        <v>22</v>
      </c>
      <c r="N241" s="99"/>
      <c r="O241" s="99"/>
      <c r="P241" s="99"/>
      <c r="Q241" s="100">
        <f>F241-N241-O241-P241</f>
        <v>0.12</v>
      </c>
    </row>
    <row r="242" spans="1:17" outlineLevel="1">
      <c r="A242" s="95"/>
      <c r="B242" s="15" t="s">
        <v>9</v>
      </c>
      <c r="C242" s="16" t="s">
        <v>9</v>
      </c>
      <c r="D242" s="17" t="s">
        <v>10</v>
      </c>
      <c r="E242" s="18" t="s">
        <v>9</v>
      </c>
      <c r="F242" s="19" t="s">
        <v>9</v>
      </c>
      <c r="G242" s="20">
        <v>233.28</v>
      </c>
      <c r="H242" s="20">
        <v>1.1499999999999999</v>
      </c>
      <c r="I242" s="107">
        <f>F241*G242</f>
        <v>27.993600000000001</v>
      </c>
      <c r="J242" s="20">
        <v>10.36</v>
      </c>
      <c r="K242" s="111">
        <f>I242*J242</f>
        <v>290.01369599999998</v>
      </c>
      <c r="L242" s="3"/>
      <c r="M242" s="3"/>
      <c r="N242" s="3"/>
      <c r="O242" s="3"/>
      <c r="P242" s="3"/>
      <c r="Q242" s="34"/>
    </row>
    <row r="243" spans="1:17" outlineLevel="1">
      <c r="A243" s="95"/>
      <c r="B243" s="15" t="s">
        <v>9</v>
      </c>
      <c r="C243" s="16" t="s">
        <v>9</v>
      </c>
      <c r="D243" s="17" t="s">
        <v>11</v>
      </c>
      <c r="E243" s="18" t="s">
        <v>9</v>
      </c>
      <c r="F243" s="19" t="s">
        <v>9</v>
      </c>
      <c r="G243" s="20">
        <v>97.72</v>
      </c>
      <c r="H243" s="20">
        <v>1.1499999999999999</v>
      </c>
      <c r="I243" s="107">
        <f>F241*G243</f>
        <v>11.7264</v>
      </c>
      <c r="J243" s="20">
        <v>3.73</v>
      </c>
      <c r="K243" s="111">
        <f>I243*J243</f>
        <v>43.739471999999999</v>
      </c>
      <c r="L243" s="3"/>
      <c r="M243" s="3"/>
      <c r="N243" s="3"/>
      <c r="O243" s="3"/>
      <c r="P243" s="3"/>
      <c r="Q243" s="34"/>
    </row>
    <row r="244" spans="1:17" outlineLevel="1">
      <c r="A244" s="95"/>
      <c r="B244" s="15" t="s">
        <v>9</v>
      </c>
      <c r="C244" s="16" t="s">
        <v>9</v>
      </c>
      <c r="D244" s="17" t="s">
        <v>12</v>
      </c>
      <c r="E244" s="18" t="s">
        <v>9</v>
      </c>
      <c r="F244" s="19" t="s">
        <v>9</v>
      </c>
      <c r="G244" s="20">
        <v>4.4400000000000004</v>
      </c>
      <c r="H244" s="20">
        <v>1.1499999999999999</v>
      </c>
      <c r="I244" s="107">
        <f>F241*G244</f>
        <v>0.53280000000000005</v>
      </c>
      <c r="J244" s="20">
        <v>10.36</v>
      </c>
      <c r="K244" s="111">
        <f>I244*J244</f>
        <v>5.5198080000000003</v>
      </c>
      <c r="L244" s="3"/>
      <c r="M244" s="3"/>
      <c r="N244" s="3"/>
      <c r="O244" s="3"/>
      <c r="P244" s="3"/>
      <c r="Q244" s="34"/>
    </row>
    <row r="245" spans="1:17" outlineLevel="1">
      <c r="A245" s="95"/>
      <c r="B245" s="15" t="s">
        <v>9</v>
      </c>
      <c r="C245" s="16" t="s">
        <v>9</v>
      </c>
      <c r="D245" s="17" t="s">
        <v>13</v>
      </c>
      <c r="E245" s="18" t="s">
        <v>9</v>
      </c>
      <c r="F245" s="19" t="s">
        <v>9</v>
      </c>
      <c r="G245" s="20">
        <v>1009.98</v>
      </c>
      <c r="H245" s="20"/>
      <c r="I245" s="107">
        <f>F241*G245</f>
        <v>121.19759999999999</v>
      </c>
      <c r="J245" s="20">
        <v>3.77</v>
      </c>
      <c r="K245" s="111">
        <f>I245*J245</f>
        <v>456.91495199999997</v>
      </c>
      <c r="L245" s="3"/>
      <c r="M245" s="3"/>
      <c r="N245" s="3"/>
      <c r="O245" s="3"/>
      <c r="P245" s="3"/>
      <c r="Q245" s="34"/>
    </row>
    <row r="246" spans="1:17" outlineLevel="1">
      <c r="A246" s="95"/>
      <c r="B246" s="15" t="s">
        <v>9</v>
      </c>
      <c r="C246" s="16" t="s">
        <v>9</v>
      </c>
      <c r="D246" s="17" t="s">
        <v>14</v>
      </c>
      <c r="E246" s="18" t="s">
        <v>15</v>
      </c>
      <c r="F246" s="19">
        <v>95</v>
      </c>
      <c r="G246" s="20"/>
      <c r="H246" s="19">
        <v>95</v>
      </c>
      <c r="I246" s="107">
        <f>(I242+I244)*H246/100</f>
        <v>27.100080000000002</v>
      </c>
      <c r="J246" s="19" t="s">
        <v>259</v>
      </c>
      <c r="K246" s="112">
        <f>(K242+K244)*J246/100</f>
        <v>239.38213823999999</v>
      </c>
      <c r="L246" s="3"/>
      <c r="M246" s="3"/>
      <c r="N246" s="3"/>
      <c r="O246" s="3"/>
      <c r="P246" s="3"/>
      <c r="Q246" s="34"/>
    </row>
    <row r="247" spans="1:17" outlineLevel="1">
      <c r="A247" s="95"/>
      <c r="B247" s="15" t="s">
        <v>9</v>
      </c>
      <c r="C247" s="16" t="s">
        <v>9</v>
      </c>
      <c r="D247" s="17" t="s">
        <v>16</v>
      </c>
      <c r="E247" s="18" t="s">
        <v>15</v>
      </c>
      <c r="F247" s="19">
        <v>65</v>
      </c>
      <c r="G247" s="20"/>
      <c r="H247" s="19">
        <v>65</v>
      </c>
      <c r="I247" s="107">
        <f>(I242+I244)*H247/100</f>
        <v>18.542160000000003</v>
      </c>
      <c r="J247" s="19" t="s">
        <v>258</v>
      </c>
      <c r="K247" s="112">
        <f>(K242+K244)*J247/100</f>
        <v>153.67742207999999</v>
      </c>
      <c r="L247" s="3"/>
      <c r="M247" s="3"/>
      <c r="N247" s="3"/>
      <c r="O247" s="3"/>
      <c r="P247" s="3"/>
      <c r="Q247" s="4"/>
    </row>
    <row r="248" spans="1:17" ht="13.5">
      <c r="A248" s="95"/>
      <c r="B248" s="21" t="s">
        <v>9</v>
      </c>
      <c r="C248" s="22" t="s">
        <v>9</v>
      </c>
      <c r="D248" s="23"/>
      <c r="E248" s="24" t="s">
        <v>9</v>
      </c>
      <c r="F248" s="21" t="s">
        <v>9</v>
      </c>
      <c r="G248" s="25"/>
      <c r="H248" s="25"/>
      <c r="I248" s="109">
        <f>I242+I243+I245</f>
        <v>160.91759999999999</v>
      </c>
      <c r="J248" s="108"/>
      <c r="K248" s="109">
        <f>K242+K243+K245</f>
        <v>790.66811999999993</v>
      </c>
      <c r="L248" s="3"/>
      <c r="M248" s="3"/>
      <c r="N248" s="3"/>
      <c r="O248" s="3"/>
      <c r="P248" s="3"/>
      <c r="Q248" s="33"/>
    </row>
    <row r="249" spans="1:17" s="34" customFormat="1" ht="13.5">
      <c r="A249" s="95"/>
      <c r="B249" s="21"/>
      <c r="C249" s="22"/>
      <c r="D249" s="23"/>
      <c r="E249" s="24"/>
      <c r="F249" s="21"/>
      <c r="G249" s="25"/>
      <c r="H249" s="25"/>
      <c r="I249" s="109">
        <f>I248+I246+I247</f>
        <v>206.55983999999998</v>
      </c>
      <c r="J249" s="24" t="s">
        <v>9</v>
      </c>
      <c r="K249" s="109">
        <f>K248+K246+K247</f>
        <v>1183.72768032</v>
      </c>
      <c r="L249" s="3"/>
      <c r="M249" s="3"/>
      <c r="N249" s="3"/>
      <c r="O249" s="3"/>
      <c r="P249" s="3"/>
      <c r="Q249" s="33"/>
    </row>
    <row r="250" spans="1:17" ht="63.75">
      <c r="A250" s="95"/>
      <c r="B250" s="9">
        <v>23</v>
      </c>
      <c r="C250" s="10" t="s">
        <v>74</v>
      </c>
      <c r="D250" s="11" t="s">
        <v>75</v>
      </c>
      <c r="E250" s="12" t="s">
        <v>76</v>
      </c>
      <c r="F250" s="13">
        <v>0.5</v>
      </c>
      <c r="G250" s="229">
        <v>1239.6300000000001</v>
      </c>
      <c r="H250" s="14"/>
      <c r="I250" s="106">
        <f>F250*G250</f>
        <v>619.81500000000005</v>
      </c>
      <c r="J250" s="14" t="s">
        <v>211</v>
      </c>
      <c r="K250" s="110">
        <f>K257</f>
        <v>2880.9292</v>
      </c>
      <c r="L250" s="3"/>
      <c r="M250" s="228">
        <f>B250</f>
        <v>23</v>
      </c>
      <c r="N250" s="99"/>
      <c r="O250" s="99"/>
      <c r="P250" s="99"/>
      <c r="Q250" s="100">
        <f>F250-N250-O250-P250</f>
        <v>0.5</v>
      </c>
    </row>
    <row r="251" spans="1:17" outlineLevel="1">
      <c r="A251" s="95"/>
      <c r="B251" s="15" t="s">
        <v>9</v>
      </c>
      <c r="C251" s="16" t="s">
        <v>9</v>
      </c>
      <c r="D251" s="17" t="s">
        <v>10</v>
      </c>
      <c r="E251" s="18" t="s">
        <v>9</v>
      </c>
      <c r="F251" s="19" t="s">
        <v>9</v>
      </c>
      <c r="G251" s="20">
        <v>165.83</v>
      </c>
      <c r="H251" s="20">
        <v>1.1499999999999999</v>
      </c>
      <c r="I251" s="107">
        <f>F250*G251</f>
        <v>82.915000000000006</v>
      </c>
      <c r="J251" s="20">
        <v>10.36</v>
      </c>
      <c r="K251" s="111">
        <f>I251*J251</f>
        <v>858.99940000000004</v>
      </c>
      <c r="L251" s="3"/>
      <c r="M251" s="3"/>
      <c r="N251" s="3"/>
      <c r="O251" s="3"/>
      <c r="P251" s="3"/>
      <c r="Q251" s="34"/>
    </row>
    <row r="252" spans="1:17" outlineLevel="1">
      <c r="A252" s="95"/>
      <c r="B252" s="15" t="s">
        <v>9</v>
      </c>
      <c r="C252" s="16" t="s">
        <v>9</v>
      </c>
      <c r="D252" s="17" t="s">
        <v>11</v>
      </c>
      <c r="E252" s="18" t="s">
        <v>9</v>
      </c>
      <c r="F252" s="19" t="s">
        <v>9</v>
      </c>
      <c r="G252" s="20">
        <v>109.16</v>
      </c>
      <c r="H252" s="20">
        <v>1.1499999999999999</v>
      </c>
      <c r="I252" s="107">
        <f>F250*G252</f>
        <v>54.58</v>
      </c>
      <c r="J252" s="20">
        <v>3.73</v>
      </c>
      <c r="K252" s="111">
        <f>I252*J252</f>
        <v>203.58339999999998</v>
      </c>
      <c r="L252" s="3"/>
      <c r="M252" s="3"/>
      <c r="N252" s="3"/>
      <c r="O252" s="3"/>
      <c r="P252" s="3"/>
      <c r="Q252" s="34"/>
    </row>
    <row r="253" spans="1:17" outlineLevel="1">
      <c r="A253" s="95"/>
      <c r="B253" s="15" t="s">
        <v>9</v>
      </c>
      <c r="C253" s="16" t="s">
        <v>9</v>
      </c>
      <c r="D253" s="17" t="s">
        <v>12</v>
      </c>
      <c r="E253" s="18" t="s">
        <v>9</v>
      </c>
      <c r="F253" s="19" t="s">
        <v>9</v>
      </c>
      <c r="G253" s="20">
        <v>6.06</v>
      </c>
      <c r="H253" s="20">
        <v>1.1499999999999999</v>
      </c>
      <c r="I253" s="107">
        <f>F250*G253</f>
        <v>3.03</v>
      </c>
      <c r="J253" s="20">
        <v>10.36</v>
      </c>
      <c r="K253" s="111">
        <f>I253*J253</f>
        <v>31.390799999999995</v>
      </c>
      <c r="L253" s="3"/>
      <c r="M253" s="3"/>
      <c r="N253" s="3"/>
      <c r="O253" s="3"/>
      <c r="P253" s="3"/>
      <c r="Q253" s="34"/>
    </row>
    <row r="254" spans="1:17" outlineLevel="1">
      <c r="A254" s="95"/>
      <c r="B254" s="15" t="s">
        <v>9</v>
      </c>
      <c r="C254" s="16" t="s">
        <v>9</v>
      </c>
      <c r="D254" s="17" t="s">
        <v>13</v>
      </c>
      <c r="E254" s="18" t="s">
        <v>9</v>
      </c>
      <c r="F254" s="19" t="s">
        <v>9</v>
      </c>
      <c r="G254" s="20">
        <v>964.64</v>
      </c>
      <c r="H254" s="20"/>
      <c r="I254" s="107">
        <f>F250*G254</f>
        <v>482.32</v>
      </c>
      <c r="J254" s="20">
        <v>3.77</v>
      </c>
      <c r="K254" s="111">
        <f>I254*J254</f>
        <v>1818.3463999999999</v>
      </c>
      <c r="L254" s="3"/>
      <c r="M254" s="3"/>
      <c r="N254" s="3"/>
      <c r="O254" s="3"/>
      <c r="P254" s="3"/>
      <c r="Q254" s="34"/>
    </row>
    <row r="255" spans="1:17" outlineLevel="1">
      <c r="A255" s="95"/>
      <c r="B255" s="15" t="s">
        <v>9</v>
      </c>
      <c r="C255" s="16" t="s">
        <v>9</v>
      </c>
      <c r="D255" s="17" t="s">
        <v>14</v>
      </c>
      <c r="E255" s="18" t="s">
        <v>15</v>
      </c>
      <c r="F255" s="19">
        <v>95</v>
      </c>
      <c r="G255" s="20"/>
      <c r="H255" s="19">
        <v>95</v>
      </c>
      <c r="I255" s="107">
        <f>(I251+I253)*H255/100</f>
        <v>81.647750000000002</v>
      </c>
      <c r="J255" s="19" t="s">
        <v>259</v>
      </c>
      <c r="K255" s="112">
        <f>(K251+K253)*J255/100</f>
        <v>721.21606200000008</v>
      </c>
      <c r="L255" s="3"/>
      <c r="M255" s="3"/>
      <c r="N255" s="3"/>
      <c r="O255" s="3"/>
      <c r="P255" s="3"/>
      <c r="Q255" s="34"/>
    </row>
    <row r="256" spans="1:17" outlineLevel="1">
      <c r="A256" s="95"/>
      <c r="B256" s="15" t="s">
        <v>9</v>
      </c>
      <c r="C256" s="16" t="s">
        <v>9</v>
      </c>
      <c r="D256" s="17" t="s">
        <v>16</v>
      </c>
      <c r="E256" s="18" t="s">
        <v>15</v>
      </c>
      <c r="F256" s="19">
        <v>65</v>
      </c>
      <c r="G256" s="20"/>
      <c r="H256" s="19">
        <v>65</v>
      </c>
      <c r="I256" s="107">
        <f>(I251+I253)*H256/100</f>
        <v>55.864249999999998</v>
      </c>
      <c r="J256" s="19" t="s">
        <v>258</v>
      </c>
      <c r="K256" s="112">
        <f>(K251+K253)*J256/100</f>
        <v>463.00290400000006</v>
      </c>
      <c r="L256" s="3"/>
      <c r="M256" s="3"/>
      <c r="N256" s="3"/>
      <c r="O256" s="3"/>
      <c r="P256" s="3"/>
      <c r="Q256" s="4"/>
    </row>
    <row r="257" spans="1:17" ht="13.5">
      <c r="A257" s="95"/>
      <c r="B257" s="21" t="s">
        <v>9</v>
      </c>
      <c r="C257" s="22" t="s">
        <v>9</v>
      </c>
      <c r="D257" s="23"/>
      <c r="E257" s="24" t="s">
        <v>9</v>
      </c>
      <c r="F257" s="21" t="s">
        <v>9</v>
      </c>
      <c r="G257" s="25"/>
      <c r="H257" s="25"/>
      <c r="I257" s="109">
        <f>I251+I252+I254</f>
        <v>619.81500000000005</v>
      </c>
      <c r="J257" s="108"/>
      <c r="K257" s="109">
        <f>K251+K252+K254</f>
        <v>2880.9292</v>
      </c>
      <c r="L257" s="3"/>
      <c r="M257" s="3"/>
      <c r="N257" s="3"/>
      <c r="O257" s="3"/>
      <c r="P257" s="3"/>
      <c r="Q257" s="33"/>
    </row>
    <row r="258" spans="1:17" s="34" customFormat="1" ht="13.5">
      <c r="A258" s="95"/>
      <c r="B258" s="21"/>
      <c r="C258" s="22"/>
      <c r="D258" s="23"/>
      <c r="E258" s="24"/>
      <c r="F258" s="21"/>
      <c r="G258" s="25"/>
      <c r="H258" s="25"/>
      <c r="I258" s="109">
        <f>I257+I255+I256</f>
        <v>757.327</v>
      </c>
      <c r="J258" s="24" t="s">
        <v>9</v>
      </c>
      <c r="K258" s="109">
        <f>K257+K255+K256</f>
        <v>4065.1481659999999</v>
      </c>
      <c r="L258" s="3"/>
      <c r="M258" s="3"/>
      <c r="N258" s="3"/>
      <c r="O258" s="3"/>
      <c r="P258" s="3"/>
      <c r="Q258" s="33"/>
    </row>
    <row r="259" spans="1:17" ht="17.850000000000001" customHeight="1">
      <c r="A259" s="95"/>
      <c r="B259" s="351" t="s">
        <v>77</v>
      </c>
      <c r="C259" s="352"/>
      <c r="D259" s="352"/>
      <c r="E259" s="352"/>
      <c r="F259" s="352"/>
      <c r="G259" s="352"/>
      <c r="H259" s="352"/>
      <c r="I259" s="352"/>
      <c r="J259" s="352"/>
      <c r="K259" s="352"/>
      <c r="L259" s="3"/>
      <c r="M259" s="3"/>
      <c r="N259" s="3"/>
      <c r="O259" s="3"/>
      <c r="P259" s="3"/>
    </row>
    <row r="260" spans="1:17" ht="89.25">
      <c r="A260" s="95"/>
      <c r="B260" s="9">
        <v>24</v>
      </c>
      <c r="C260" s="10" t="s">
        <v>78</v>
      </c>
      <c r="D260" s="11" t="s">
        <v>79</v>
      </c>
      <c r="E260" s="12" t="s">
        <v>73</v>
      </c>
      <c r="F260" s="13">
        <v>0.1</v>
      </c>
      <c r="G260" s="229">
        <v>2137.12</v>
      </c>
      <c r="H260" s="14"/>
      <c r="I260" s="106">
        <f>F260*G260</f>
        <v>213.71199999999999</v>
      </c>
      <c r="J260" s="14" t="s">
        <v>211</v>
      </c>
      <c r="K260" s="110">
        <f>K267</f>
        <v>1148.31088</v>
      </c>
      <c r="L260" s="3"/>
      <c r="M260" s="228">
        <f>B260</f>
        <v>24</v>
      </c>
      <c r="N260" s="99"/>
      <c r="O260" s="99"/>
      <c r="P260" s="99"/>
      <c r="Q260" s="100">
        <f>F260-N260-O260-P260</f>
        <v>0.1</v>
      </c>
    </row>
    <row r="261" spans="1:17" outlineLevel="1">
      <c r="A261" s="95"/>
      <c r="B261" s="15" t="s">
        <v>9</v>
      </c>
      <c r="C261" s="16" t="s">
        <v>9</v>
      </c>
      <c r="D261" s="17" t="s">
        <v>10</v>
      </c>
      <c r="E261" s="18" t="s">
        <v>9</v>
      </c>
      <c r="F261" s="19" t="s">
        <v>9</v>
      </c>
      <c r="G261" s="20">
        <v>519.96</v>
      </c>
      <c r="H261" s="20">
        <v>1.1499999999999999</v>
      </c>
      <c r="I261" s="107">
        <f>F260*G261</f>
        <v>51.996000000000009</v>
      </c>
      <c r="J261" s="20">
        <v>10.36</v>
      </c>
      <c r="K261" s="111">
        <f>I261*J261</f>
        <v>538.67856000000006</v>
      </c>
      <c r="L261" s="3"/>
      <c r="M261" s="3"/>
      <c r="N261" s="3"/>
      <c r="O261" s="3"/>
      <c r="P261" s="3"/>
      <c r="Q261" s="34"/>
    </row>
    <row r="262" spans="1:17" outlineLevel="1">
      <c r="A262" s="95"/>
      <c r="B262" s="15" t="s">
        <v>9</v>
      </c>
      <c r="C262" s="16" t="s">
        <v>9</v>
      </c>
      <c r="D262" s="17" t="s">
        <v>11</v>
      </c>
      <c r="E262" s="18" t="s">
        <v>9</v>
      </c>
      <c r="F262" s="19" t="s">
        <v>9</v>
      </c>
      <c r="G262" s="20">
        <v>9.25</v>
      </c>
      <c r="H262" s="20">
        <v>1.1499999999999999</v>
      </c>
      <c r="I262" s="107">
        <f>F260*G262</f>
        <v>0.92500000000000004</v>
      </c>
      <c r="J262" s="20">
        <v>3.73</v>
      </c>
      <c r="K262" s="111">
        <f>I262*J262</f>
        <v>3.45025</v>
      </c>
      <c r="L262" s="3"/>
      <c r="M262" s="3"/>
      <c r="N262" s="3"/>
      <c r="O262" s="3"/>
      <c r="P262" s="3"/>
      <c r="Q262" s="34"/>
    </row>
    <row r="263" spans="1:17" outlineLevel="1">
      <c r="A263" s="95"/>
      <c r="B263" s="15" t="s">
        <v>9</v>
      </c>
      <c r="C263" s="16" t="s">
        <v>9</v>
      </c>
      <c r="D263" s="17" t="s">
        <v>12</v>
      </c>
      <c r="E263" s="18" t="s">
        <v>9</v>
      </c>
      <c r="F263" s="19" t="s">
        <v>9</v>
      </c>
      <c r="G263" s="20">
        <v>0.61</v>
      </c>
      <c r="H263" s="20">
        <v>1.1499999999999999</v>
      </c>
      <c r="I263" s="107">
        <f>F260*G263</f>
        <v>6.0999999999999999E-2</v>
      </c>
      <c r="J263" s="20">
        <v>10.36</v>
      </c>
      <c r="K263" s="111">
        <f>I263*J263</f>
        <v>0.63195999999999997</v>
      </c>
      <c r="L263" s="3"/>
      <c r="M263" s="3"/>
      <c r="N263" s="3"/>
      <c r="O263" s="3"/>
      <c r="P263" s="3"/>
      <c r="Q263" s="34"/>
    </row>
    <row r="264" spans="1:17" outlineLevel="1">
      <c r="A264" s="95"/>
      <c r="B264" s="15" t="s">
        <v>9</v>
      </c>
      <c r="C264" s="16" t="s">
        <v>9</v>
      </c>
      <c r="D264" s="17" t="s">
        <v>13</v>
      </c>
      <c r="E264" s="18" t="s">
        <v>9</v>
      </c>
      <c r="F264" s="19" t="s">
        <v>9</v>
      </c>
      <c r="G264" s="20">
        <v>1607.91</v>
      </c>
      <c r="H264" s="20"/>
      <c r="I264" s="107">
        <f>F260*G264</f>
        <v>160.79100000000003</v>
      </c>
      <c r="J264" s="20">
        <v>3.77</v>
      </c>
      <c r="K264" s="111">
        <f>I264*J264</f>
        <v>606.18207000000007</v>
      </c>
      <c r="L264" s="3"/>
      <c r="M264" s="3"/>
      <c r="N264" s="3"/>
      <c r="O264" s="3"/>
      <c r="P264" s="3"/>
      <c r="Q264" s="34"/>
    </row>
    <row r="265" spans="1:17" outlineLevel="1">
      <c r="A265" s="95"/>
      <c r="B265" s="15" t="s">
        <v>9</v>
      </c>
      <c r="C265" s="16" t="s">
        <v>9</v>
      </c>
      <c r="D265" s="17" t="s">
        <v>14</v>
      </c>
      <c r="E265" s="18" t="s">
        <v>15</v>
      </c>
      <c r="F265" s="19">
        <v>95</v>
      </c>
      <c r="G265" s="20"/>
      <c r="H265" s="19">
        <v>95</v>
      </c>
      <c r="I265" s="107">
        <f>(I261+I263)*H265/100</f>
        <v>49.454150000000006</v>
      </c>
      <c r="J265" s="19" t="s">
        <v>259</v>
      </c>
      <c r="K265" s="112">
        <f>(K261+K263)*J265/100</f>
        <v>436.84152120000005</v>
      </c>
      <c r="L265" s="3"/>
      <c r="M265" s="3"/>
      <c r="N265" s="3"/>
      <c r="O265" s="3"/>
      <c r="P265" s="3"/>
      <c r="Q265" s="34"/>
    </row>
    <row r="266" spans="1:17" outlineLevel="1">
      <c r="A266" s="95"/>
      <c r="B266" s="15" t="s">
        <v>9</v>
      </c>
      <c r="C266" s="16" t="s">
        <v>9</v>
      </c>
      <c r="D266" s="17" t="s">
        <v>16</v>
      </c>
      <c r="E266" s="18" t="s">
        <v>15</v>
      </c>
      <c r="F266" s="19">
        <v>65</v>
      </c>
      <c r="G266" s="20"/>
      <c r="H266" s="19">
        <v>65</v>
      </c>
      <c r="I266" s="107">
        <f>(I261+I263)*H266/100</f>
        <v>33.837050000000005</v>
      </c>
      <c r="J266" s="19" t="s">
        <v>258</v>
      </c>
      <c r="K266" s="112">
        <f>(K261+K263)*J266/100</f>
        <v>280.44147040000007</v>
      </c>
      <c r="L266" s="3"/>
      <c r="M266" s="3"/>
      <c r="N266" s="3"/>
      <c r="O266" s="3"/>
      <c r="P266" s="3"/>
      <c r="Q266" s="4"/>
    </row>
    <row r="267" spans="1:17" ht="13.5">
      <c r="A267" s="95"/>
      <c r="B267" s="21" t="s">
        <v>9</v>
      </c>
      <c r="C267" s="22" t="s">
        <v>9</v>
      </c>
      <c r="D267" s="23"/>
      <c r="E267" s="24" t="s">
        <v>9</v>
      </c>
      <c r="F267" s="21" t="s">
        <v>9</v>
      </c>
      <c r="G267" s="25"/>
      <c r="H267" s="25"/>
      <c r="I267" s="109">
        <f>I261+I262+I264</f>
        <v>213.71200000000005</v>
      </c>
      <c r="J267" s="108"/>
      <c r="K267" s="109">
        <f>K261+K262+K264</f>
        <v>1148.31088</v>
      </c>
      <c r="L267" s="3"/>
      <c r="M267" s="3"/>
      <c r="N267" s="3"/>
      <c r="O267" s="3"/>
      <c r="P267" s="3"/>
      <c r="Q267" s="33"/>
    </row>
    <row r="268" spans="1:17" s="34" customFormat="1" ht="13.5">
      <c r="A268" s="95"/>
      <c r="B268" s="21"/>
      <c r="C268" s="22"/>
      <c r="D268" s="23"/>
      <c r="E268" s="24"/>
      <c r="F268" s="21"/>
      <c r="G268" s="25"/>
      <c r="H268" s="25"/>
      <c r="I268" s="109">
        <f>I267+I265+I266</f>
        <v>297.00320000000011</v>
      </c>
      <c r="J268" s="24" t="s">
        <v>9</v>
      </c>
      <c r="K268" s="109">
        <f>K267+K265+K266</f>
        <v>1865.5938716000001</v>
      </c>
      <c r="L268" s="3"/>
      <c r="M268" s="3"/>
      <c r="N268" s="3"/>
      <c r="O268" s="3"/>
      <c r="P268" s="3"/>
      <c r="Q268" s="33"/>
    </row>
    <row r="269" spans="1:17" ht="63.75">
      <c r="A269" s="95"/>
      <c r="B269" s="9">
        <v>25</v>
      </c>
      <c r="C269" s="10" t="s">
        <v>80</v>
      </c>
      <c r="D269" s="11" t="s">
        <v>81</v>
      </c>
      <c r="E269" s="12" t="s">
        <v>82</v>
      </c>
      <c r="F269" s="13">
        <v>0.02</v>
      </c>
      <c r="G269" s="229">
        <v>222.47</v>
      </c>
      <c r="H269" s="14"/>
      <c r="I269" s="106">
        <f>F269*G269</f>
        <v>4.4493999999999998</v>
      </c>
      <c r="J269" s="14" t="s">
        <v>211</v>
      </c>
      <c r="K269" s="110">
        <f>K276</f>
        <v>45.594944000000005</v>
      </c>
      <c r="L269" s="3"/>
      <c r="M269" s="228">
        <f>B269</f>
        <v>25</v>
      </c>
      <c r="N269" s="99"/>
      <c r="O269" s="99"/>
      <c r="P269" s="99"/>
      <c r="Q269" s="100">
        <f>F269-N269-O269-P269</f>
        <v>0.02</v>
      </c>
    </row>
    <row r="270" spans="1:17" outlineLevel="1">
      <c r="A270" s="95"/>
      <c r="B270" s="15" t="s">
        <v>9</v>
      </c>
      <c r="C270" s="16" t="s">
        <v>9</v>
      </c>
      <c r="D270" s="17" t="s">
        <v>10</v>
      </c>
      <c r="E270" s="18" t="s">
        <v>9</v>
      </c>
      <c r="F270" s="19" t="s">
        <v>9</v>
      </c>
      <c r="G270" s="20">
        <v>218.67</v>
      </c>
      <c r="H270" s="20">
        <v>1.1499999999999999</v>
      </c>
      <c r="I270" s="107">
        <f>F269*G270</f>
        <v>4.3734000000000002</v>
      </c>
      <c r="J270" s="20">
        <v>10.36</v>
      </c>
      <c r="K270" s="111">
        <f>I270*J270</f>
        <v>45.308424000000002</v>
      </c>
      <c r="L270" s="3"/>
      <c r="M270" s="3"/>
      <c r="N270" s="3"/>
      <c r="O270" s="3"/>
      <c r="P270" s="3"/>
      <c r="Q270" s="34"/>
    </row>
    <row r="271" spans="1:17" outlineLevel="1">
      <c r="A271" s="95"/>
      <c r="B271" s="15" t="s">
        <v>9</v>
      </c>
      <c r="C271" s="16" t="s">
        <v>9</v>
      </c>
      <c r="D271" s="17" t="s">
        <v>11</v>
      </c>
      <c r="E271" s="18" t="s">
        <v>9</v>
      </c>
      <c r="F271" s="19" t="s">
        <v>9</v>
      </c>
      <c r="G271" s="20"/>
      <c r="H271" s="20">
        <v>1.1499999999999999</v>
      </c>
      <c r="I271" s="107">
        <f>F269*G271</f>
        <v>0</v>
      </c>
      <c r="J271" s="20">
        <v>3.73</v>
      </c>
      <c r="K271" s="111">
        <f>I271*J271</f>
        <v>0</v>
      </c>
      <c r="L271" s="3"/>
      <c r="M271" s="3"/>
      <c r="N271" s="3"/>
      <c r="O271" s="3"/>
      <c r="P271" s="3"/>
      <c r="Q271" s="34"/>
    </row>
    <row r="272" spans="1:17" outlineLevel="1">
      <c r="A272" s="95"/>
      <c r="B272" s="15" t="s">
        <v>9</v>
      </c>
      <c r="C272" s="16" t="s">
        <v>9</v>
      </c>
      <c r="D272" s="17" t="s">
        <v>12</v>
      </c>
      <c r="E272" s="18" t="s">
        <v>9</v>
      </c>
      <c r="F272" s="19" t="s">
        <v>9</v>
      </c>
      <c r="G272" s="20"/>
      <c r="H272" s="20">
        <v>1.1499999999999999</v>
      </c>
      <c r="I272" s="107">
        <f>F269*G272</f>
        <v>0</v>
      </c>
      <c r="J272" s="20">
        <v>10.36</v>
      </c>
      <c r="K272" s="111">
        <f>I272*J272</f>
        <v>0</v>
      </c>
      <c r="L272" s="3"/>
      <c r="M272" s="3"/>
      <c r="N272" s="3"/>
      <c r="O272" s="3"/>
      <c r="P272" s="3"/>
      <c r="Q272" s="34"/>
    </row>
    <row r="273" spans="1:17" outlineLevel="1">
      <c r="A273" s="95"/>
      <c r="B273" s="15" t="s">
        <v>9</v>
      </c>
      <c r="C273" s="16" t="s">
        <v>9</v>
      </c>
      <c r="D273" s="17" t="s">
        <v>13</v>
      </c>
      <c r="E273" s="18" t="s">
        <v>9</v>
      </c>
      <c r="F273" s="19" t="s">
        <v>9</v>
      </c>
      <c r="G273" s="20">
        <v>3.8</v>
      </c>
      <c r="H273" s="20"/>
      <c r="I273" s="107">
        <f>F269*G273</f>
        <v>7.5999999999999998E-2</v>
      </c>
      <c r="J273" s="20">
        <v>3.77</v>
      </c>
      <c r="K273" s="111">
        <f>I273*J273</f>
        <v>0.28652</v>
      </c>
      <c r="L273" s="3"/>
      <c r="M273" s="3"/>
      <c r="N273" s="3"/>
      <c r="O273" s="3"/>
      <c r="P273" s="3"/>
      <c r="Q273" s="34"/>
    </row>
    <row r="274" spans="1:17" outlineLevel="1">
      <c r="A274" s="95"/>
      <c r="B274" s="15" t="s">
        <v>9</v>
      </c>
      <c r="C274" s="16" t="s">
        <v>9</v>
      </c>
      <c r="D274" s="17" t="s">
        <v>14</v>
      </c>
      <c r="E274" s="18" t="s">
        <v>15</v>
      </c>
      <c r="F274" s="19">
        <v>95</v>
      </c>
      <c r="G274" s="20"/>
      <c r="H274" s="19">
        <v>95</v>
      </c>
      <c r="I274" s="107">
        <f>(I270+I272)*H274/100</f>
        <v>4.1547299999999998</v>
      </c>
      <c r="J274" s="19" t="s">
        <v>259</v>
      </c>
      <c r="K274" s="112">
        <f>(K270+K272)*J274/100</f>
        <v>36.699823440000003</v>
      </c>
      <c r="L274" s="3"/>
      <c r="M274" s="3"/>
      <c r="N274" s="3"/>
      <c r="O274" s="3"/>
      <c r="P274" s="3"/>
      <c r="Q274" s="34"/>
    </row>
    <row r="275" spans="1:17" outlineLevel="1">
      <c r="A275" s="95"/>
      <c r="B275" s="15" t="s">
        <v>9</v>
      </c>
      <c r="C275" s="16" t="s">
        <v>9</v>
      </c>
      <c r="D275" s="17" t="s">
        <v>16</v>
      </c>
      <c r="E275" s="18" t="s">
        <v>15</v>
      </c>
      <c r="F275" s="19">
        <v>65</v>
      </c>
      <c r="G275" s="20"/>
      <c r="H275" s="19">
        <v>65</v>
      </c>
      <c r="I275" s="107">
        <f>(I270+I272)*H275/100</f>
        <v>2.8427100000000003</v>
      </c>
      <c r="J275" s="19" t="s">
        <v>258</v>
      </c>
      <c r="K275" s="112">
        <f>(K270+K272)*J275/100</f>
        <v>23.560380480000003</v>
      </c>
      <c r="L275" s="3"/>
      <c r="M275" s="3"/>
      <c r="N275" s="3"/>
      <c r="O275" s="3"/>
      <c r="P275" s="3"/>
      <c r="Q275" s="4"/>
    </row>
    <row r="276" spans="1:17" ht="13.5">
      <c r="A276" s="95"/>
      <c r="B276" s="21" t="s">
        <v>9</v>
      </c>
      <c r="C276" s="22" t="s">
        <v>9</v>
      </c>
      <c r="D276" s="23"/>
      <c r="E276" s="24" t="s">
        <v>9</v>
      </c>
      <c r="F276" s="21" t="s">
        <v>9</v>
      </c>
      <c r="G276" s="25"/>
      <c r="H276" s="25"/>
      <c r="I276" s="109">
        <f>I270+I271+I273</f>
        <v>4.4493999999999998</v>
      </c>
      <c r="J276" s="108"/>
      <c r="K276" s="109">
        <f>K270+K271+K273</f>
        <v>45.594944000000005</v>
      </c>
      <c r="L276" s="3"/>
      <c r="M276" s="3"/>
      <c r="N276" s="3"/>
      <c r="O276" s="3"/>
      <c r="P276" s="3"/>
      <c r="Q276" s="33"/>
    </row>
    <row r="277" spans="1:17" s="34" customFormat="1" ht="13.5">
      <c r="A277" s="95"/>
      <c r="B277" s="21"/>
      <c r="C277" s="22"/>
      <c r="D277" s="23"/>
      <c r="E277" s="24"/>
      <c r="F277" s="21"/>
      <c r="G277" s="25"/>
      <c r="H277" s="25"/>
      <c r="I277" s="109">
        <f>I276+I274+I275</f>
        <v>11.44684</v>
      </c>
      <c r="J277" s="24" t="s">
        <v>9</v>
      </c>
      <c r="K277" s="109">
        <f>K276+K274+K275</f>
        <v>105.85514792000002</v>
      </c>
      <c r="L277" s="3"/>
      <c r="M277" s="3"/>
      <c r="N277" s="3"/>
      <c r="O277" s="3"/>
      <c r="P277" s="3"/>
      <c r="Q277" s="33"/>
    </row>
    <row r="278" spans="1:17" ht="17.850000000000001" customHeight="1">
      <c r="A278" s="95"/>
      <c r="B278" s="351" t="s">
        <v>83</v>
      </c>
      <c r="C278" s="352"/>
      <c r="D278" s="352"/>
      <c r="E278" s="352"/>
      <c r="F278" s="352"/>
      <c r="G278" s="352"/>
      <c r="H278" s="352"/>
      <c r="I278" s="352"/>
      <c r="J278" s="352"/>
      <c r="K278" s="352"/>
      <c r="L278" s="3"/>
      <c r="M278" s="3"/>
      <c r="N278" s="3"/>
      <c r="O278" s="3"/>
      <c r="P278" s="3"/>
    </row>
    <row r="279" spans="1:17" ht="25.5">
      <c r="A279" s="95"/>
      <c r="B279" s="9">
        <v>26</v>
      </c>
      <c r="C279" s="10" t="s">
        <v>84</v>
      </c>
      <c r="D279" s="11" t="s">
        <v>85</v>
      </c>
      <c r="E279" s="12" t="s">
        <v>86</v>
      </c>
      <c r="F279" s="13">
        <v>0.7</v>
      </c>
      <c r="G279" s="229">
        <v>112.28</v>
      </c>
      <c r="H279" s="14"/>
      <c r="I279" s="106">
        <f>F279*G279</f>
        <v>78.595999999999989</v>
      </c>
      <c r="J279" s="14" t="s">
        <v>211</v>
      </c>
      <c r="K279" s="110">
        <f>K286</f>
        <v>398.61919999999998</v>
      </c>
      <c r="L279" s="3"/>
      <c r="M279" s="228">
        <f>B279</f>
        <v>26</v>
      </c>
      <c r="N279" s="99"/>
      <c r="O279" s="99"/>
      <c r="P279" s="99"/>
      <c r="Q279" s="100">
        <f>F279-N279-O279-P279</f>
        <v>0.7</v>
      </c>
    </row>
    <row r="280" spans="1:17" outlineLevel="1">
      <c r="A280" s="95"/>
      <c r="B280" s="15" t="s">
        <v>9</v>
      </c>
      <c r="C280" s="16" t="s">
        <v>9</v>
      </c>
      <c r="D280" s="17" t="s">
        <v>10</v>
      </c>
      <c r="E280" s="18" t="s">
        <v>9</v>
      </c>
      <c r="F280" s="19" t="s">
        <v>9</v>
      </c>
      <c r="G280" s="20">
        <v>22.72</v>
      </c>
      <c r="H280" s="20"/>
      <c r="I280" s="107">
        <f>F279*G280</f>
        <v>15.903999999999998</v>
      </c>
      <c r="J280" s="20">
        <v>10.36</v>
      </c>
      <c r="K280" s="111">
        <f>I280*J280</f>
        <v>164.76543999999998</v>
      </c>
      <c r="L280" s="3"/>
      <c r="M280" s="3"/>
      <c r="N280" s="3"/>
      <c r="O280" s="3"/>
      <c r="P280" s="3"/>
      <c r="Q280" s="34"/>
    </row>
    <row r="281" spans="1:17" outlineLevel="1">
      <c r="A281" s="95"/>
      <c r="B281" s="15" t="s">
        <v>9</v>
      </c>
      <c r="C281" s="16" t="s">
        <v>9</v>
      </c>
      <c r="D281" s="17" t="s">
        <v>11</v>
      </c>
      <c r="E281" s="18" t="s">
        <v>9</v>
      </c>
      <c r="F281" s="19" t="s">
        <v>9</v>
      </c>
      <c r="G281" s="20">
        <v>89.11</v>
      </c>
      <c r="H281" s="20"/>
      <c r="I281" s="107">
        <f>F279*G281</f>
        <v>62.376999999999995</v>
      </c>
      <c r="J281" s="20">
        <v>3.73</v>
      </c>
      <c r="K281" s="111">
        <f>I281*J281</f>
        <v>232.66620999999998</v>
      </c>
      <c r="L281" s="3"/>
      <c r="M281" s="3"/>
      <c r="N281" s="3"/>
      <c r="O281" s="3"/>
      <c r="P281" s="3"/>
      <c r="Q281" s="34"/>
    </row>
    <row r="282" spans="1:17" outlineLevel="1">
      <c r="A282" s="95"/>
      <c r="B282" s="15" t="s">
        <v>9</v>
      </c>
      <c r="C282" s="16" t="s">
        <v>9</v>
      </c>
      <c r="D282" s="17" t="s">
        <v>12</v>
      </c>
      <c r="E282" s="18" t="s">
        <v>9</v>
      </c>
      <c r="F282" s="19" t="s">
        <v>9</v>
      </c>
      <c r="G282" s="20">
        <v>7.69</v>
      </c>
      <c r="H282" s="20"/>
      <c r="I282" s="107">
        <f>F279*G282</f>
        <v>5.383</v>
      </c>
      <c r="J282" s="20">
        <v>10.36</v>
      </c>
      <c r="K282" s="111">
        <f>I282*J282</f>
        <v>55.767879999999998</v>
      </c>
      <c r="L282" s="3"/>
      <c r="M282" s="3"/>
      <c r="N282" s="3"/>
      <c r="O282" s="3"/>
      <c r="P282" s="3"/>
      <c r="Q282" s="34"/>
    </row>
    <row r="283" spans="1:17" outlineLevel="1">
      <c r="A283" s="95"/>
      <c r="B283" s="15" t="s">
        <v>9</v>
      </c>
      <c r="C283" s="16" t="s">
        <v>9</v>
      </c>
      <c r="D283" s="17" t="s">
        <v>13</v>
      </c>
      <c r="E283" s="18" t="s">
        <v>9</v>
      </c>
      <c r="F283" s="19" t="s">
        <v>9</v>
      </c>
      <c r="G283" s="20">
        <v>0.45</v>
      </c>
      <c r="H283" s="20"/>
      <c r="I283" s="107">
        <f>F279*G283</f>
        <v>0.315</v>
      </c>
      <c r="J283" s="20">
        <v>3.77</v>
      </c>
      <c r="K283" s="111">
        <f>I283*J283</f>
        <v>1.1875500000000001</v>
      </c>
      <c r="L283" s="3"/>
      <c r="M283" s="3"/>
      <c r="N283" s="3"/>
      <c r="O283" s="3"/>
      <c r="P283" s="3"/>
      <c r="Q283" s="34"/>
    </row>
    <row r="284" spans="1:17" outlineLevel="1">
      <c r="A284" s="95"/>
      <c r="B284" s="15" t="s">
        <v>9</v>
      </c>
      <c r="C284" s="16" t="s">
        <v>9</v>
      </c>
      <c r="D284" s="17" t="s">
        <v>14</v>
      </c>
      <c r="E284" s="18" t="s">
        <v>15</v>
      </c>
      <c r="F284" s="19">
        <v>120</v>
      </c>
      <c r="G284" s="20"/>
      <c r="H284" s="19">
        <v>120</v>
      </c>
      <c r="I284" s="107">
        <f>(I280+I282)*H284/100</f>
        <v>25.5444</v>
      </c>
      <c r="J284" s="19" t="s">
        <v>256</v>
      </c>
      <c r="K284" s="112">
        <f>(K280+K282)*J284/100</f>
        <v>224.94398639999997</v>
      </c>
      <c r="L284" s="3"/>
      <c r="M284" s="3"/>
      <c r="N284" s="3"/>
      <c r="O284" s="3"/>
      <c r="P284" s="3"/>
      <c r="Q284" s="34"/>
    </row>
    <row r="285" spans="1:17" outlineLevel="1">
      <c r="A285" s="95"/>
      <c r="B285" s="15" t="s">
        <v>9</v>
      </c>
      <c r="C285" s="16" t="s">
        <v>9</v>
      </c>
      <c r="D285" s="17" t="s">
        <v>16</v>
      </c>
      <c r="E285" s="18" t="s">
        <v>15</v>
      </c>
      <c r="F285" s="19">
        <v>70</v>
      </c>
      <c r="G285" s="20"/>
      <c r="H285" s="19">
        <v>70</v>
      </c>
      <c r="I285" s="107">
        <f>(I280+I282)*H285/100</f>
        <v>14.9009</v>
      </c>
      <c r="J285" s="19" t="s">
        <v>257</v>
      </c>
      <c r="K285" s="112">
        <f>(K280+K282)*J285/100</f>
        <v>123.49865919999998</v>
      </c>
      <c r="L285" s="3"/>
      <c r="M285" s="3"/>
      <c r="N285" s="3"/>
      <c r="O285" s="3"/>
      <c r="P285" s="3"/>
      <c r="Q285" s="4"/>
    </row>
    <row r="286" spans="1:17" ht="13.5">
      <c r="A286" s="95"/>
      <c r="B286" s="21" t="s">
        <v>9</v>
      </c>
      <c r="C286" s="22" t="s">
        <v>9</v>
      </c>
      <c r="D286" s="23"/>
      <c r="E286" s="24" t="s">
        <v>9</v>
      </c>
      <c r="F286" s="21" t="s">
        <v>9</v>
      </c>
      <c r="G286" s="25"/>
      <c r="H286" s="25"/>
      <c r="I286" s="109">
        <f>I280+I281+I283</f>
        <v>78.595999999999989</v>
      </c>
      <c r="J286" s="108"/>
      <c r="K286" s="109">
        <f>K280+K281+K283</f>
        <v>398.61919999999998</v>
      </c>
      <c r="L286" s="3"/>
      <c r="M286" s="3"/>
      <c r="N286" s="3"/>
      <c r="O286" s="3"/>
      <c r="P286" s="3"/>
      <c r="Q286" s="33"/>
    </row>
    <row r="287" spans="1:17" s="34" customFormat="1" ht="13.5">
      <c r="A287" s="95"/>
      <c r="B287" s="21"/>
      <c r="C287" s="22"/>
      <c r="D287" s="23"/>
      <c r="E287" s="24"/>
      <c r="F287" s="21"/>
      <c r="G287" s="25"/>
      <c r="H287" s="25"/>
      <c r="I287" s="109">
        <f>I286+I284+I285</f>
        <v>119.04129999999998</v>
      </c>
      <c r="J287" s="24" t="s">
        <v>9</v>
      </c>
      <c r="K287" s="109">
        <f>K286+K284+K285</f>
        <v>747.06184559999997</v>
      </c>
      <c r="L287" s="3"/>
      <c r="M287" s="3"/>
      <c r="N287" s="3"/>
      <c r="O287" s="3"/>
      <c r="P287" s="3"/>
      <c r="Q287" s="33"/>
    </row>
    <row r="288" spans="1:17" ht="38.25">
      <c r="A288" s="95"/>
      <c r="B288" s="9">
        <v>27</v>
      </c>
      <c r="C288" s="10" t="s">
        <v>87</v>
      </c>
      <c r="D288" s="11" t="s">
        <v>88</v>
      </c>
      <c r="E288" s="12" t="s">
        <v>89</v>
      </c>
      <c r="F288" s="13">
        <v>1.82</v>
      </c>
      <c r="G288" s="229">
        <v>259.72000000000003</v>
      </c>
      <c r="H288" s="14"/>
      <c r="I288" s="106">
        <f>F288*G288</f>
        <v>472.69040000000007</v>
      </c>
      <c r="J288" s="14" t="s">
        <v>211</v>
      </c>
      <c r="K288" s="110">
        <f>K295</f>
        <v>2189.9825220000002</v>
      </c>
      <c r="L288" s="3"/>
      <c r="M288" s="228">
        <f>B288</f>
        <v>27</v>
      </c>
      <c r="N288" s="99"/>
      <c r="O288" s="99"/>
      <c r="P288" s="99"/>
      <c r="Q288" s="100">
        <f>F288-N288-O288-P288</f>
        <v>1.82</v>
      </c>
    </row>
    <row r="289" spans="1:17" outlineLevel="1">
      <c r="A289" s="95"/>
      <c r="B289" s="15" t="s">
        <v>9</v>
      </c>
      <c r="C289" s="16" t="s">
        <v>9</v>
      </c>
      <c r="D289" s="17" t="s">
        <v>10</v>
      </c>
      <c r="E289" s="18" t="s">
        <v>9</v>
      </c>
      <c r="F289" s="19" t="s">
        <v>9</v>
      </c>
      <c r="G289" s="20">
        <v>35.369999999999997</v>
      </c>
      <c r="H289" s="20"/>
      <c r="I289" s="107">
        <f>F288*G289</f>
        <v>64.373400000000004</v>
      </c>
      <c r="J289" s="20">
        <v>10.36</v>
      </c>
      <c r="K289" s="111">
        <f>I289*J289</f>
        <v>666.90842399999997</v>
      </c>
      <c r="L289" s="3"/>
      <c r="M289" s="3"/>
      <c r="N289" s="3"/>
      <c r="O289" s="3"/>
      <c r="P289" s="3"/>
      <c r="Q289" s="34"/>
    </row>
    <row r="290" spans="1:17" outlineLevel="1">
      <c r="A290" s="95"/>
      <c r="B290" s="15" t="s">
        <v>9</v>
      </c>
      <c r="C290" s="16" t="s">
        <v>9</v>
      </c>
      <c r="D290" s="17" t="s">
        <v>11</v>
      </c>
      <c r="E290" s="18" t="s">
        <v>9</v>
      </c>
      <c r="F290" s="19" t="s">
        <v>9</v>
      </c>
      <c r="G290" s="20">
        <v>223.64</v>
      </c>
      <c r="H290" s="20"/>
      <c r="I290" s="107">
        <f>F288*G290</f>
        <v>407.02479999999997</v>
      </c>
      <c r="J290" s="20">
        <v>3.73</v>
      </c>
      <c r="K290" s="111">
        <f>I290*J290</f>
        <v>1518.2025039999999</v>
      </c>
      <c r="L290" s="3"/>
      <c r="M290" s="3"/>
      <c r="N290" s="3"/>
      <c r="O290" s="3"/>
      <c r="P290" s="3"/>
      <c r="Q290" s="34"/>
    </row>
    <row r="291" spans="1:17" outlineLevel="1">
      <c r="A291" s="95"/>
      <c r="B291" s="15" t="s">
        <v>9</v>
      </c>
      <c r="C291" s="16" t="s">
        <v>9</v>
      </c>
      <c r="D291" s="17" t="s">
        <v>12</v>
      </c>
      <c r="E291" s="18" t="s">
        <v>9</v>
      </c>
      <c r="F291" s="19" t="s">
        <v>9</v>
      </c>
      <c r="G291" s="20">
        <v>19.3</v>
      </c>
      <c r="H291" s="20"/>
      <c r="I291" s="107">
        <f>F288*G291</f>
        <v>35.126000000000005</v>
      </c>
      <c r="J291" s="20">
        <v>10.36</v>
      </c>
      <c r="K291" s="111">
        <f>I291*J291</f>
        <v>363.90536000000003</v>
      </c>
      <c r="L291" s="3"/>
      <c r="M291" s="3"/>
      <c r="N291" s="3"/>
      <c r="O291" s="3"/>
      <c r="P291" s="3"/>
      <c r="Q291" s="34"/>
    </row>
    <row r="292" spans="1:17" outlineLevel="1">
      <c r="A292" s="95"/>
      <c r="B292" s="15" t="s">
        <v>9</v>
      </c>
      <c r="C292" s="16" t="s">
        <v>9</v>
      </c>
      <c r="D292" s="17" t="s">
        <v>13</v>
      </c>
      <c r="E292" s="18" t="s">
        <v>9</v>
      </c>
      <c r="F292" s="19" t="s">
        <v>9</v>
      </c>
      <c r="G292" s="20">
        <v>0.71</v>
      </c>
      <c r="H292" s="20"/>
      <c r="I292" s="107">
        <f>F288*G292</f>
        <v>1.2922</v>
      </c>
      <c r="J292" s="20">
        <v>3.77</v>
      </c>
      <c r="K292" s="111">
        <f>I292*J292</f>
        <v>4.871594</v>
      </c>
      <c r="L292" s="3"/>
      <c r="M292" s="3"/>
      <c r="N292" s="3"/>
      <c r="O292" s="3"/>
      <c r="P292" s="3"/>
      <c r="Q292" s="34"/>
    </row>
    <row r="293" spans="1:17" outlineLevel="1">
      <c r="A293" s="95"/>
      <c r="B293" s="15" t="s">
        <v>9</v>
      </c>
      <c r="C293" s="16" t="s">
        <v>9</v>
      </c>
      <c r="D293" s="17" t="s">
        <v>14</v>
      </c>
      <c r="E293" s="18" t="s">
        <v>15</v>
      </c>
      <c r="F293" s="19">
        <v>120</v>
      </c>
      <c r="G293" s="20"/>
      <c r="H293" s="19">
        <v>120</v>
      </c>
      <c r="I293" s="107">
        <f>(I289+I291)*H293/100</f>
        <v>119.39928000000002</v>
      </c>
      <c r="J293" s="19" t="s">
        <v>256</v>
      </c>
      <c r="K293" s="112">
        <f>(K289+K291)*J293/100</f>
        <v>1051.4300596799999</v>
      </c>
      <c r="L293" s="3"/>
      <c r="M293" s="3"/>
      <c r="N293" s="3"/>
      <c r="O293" s="3"/>
      <c r="P293" s="3"/>
      <c r="Q293" s="34"/>
    </row>
    <row r="294" spans="1:17" outlineLevel="1">
      <c r="A294" s="95"/>
      <c r="B294" s="15" t="s">
        <v>9</v>
      </c>
      <c r="C294" s="16" t="s">
        <v>9</v>
      </c>
      <c r="D294" s="17" t="s">
        <v>16</v>
      </c>
      <c r="E294" s="18" t="s">
        <v>15</v>
      </c>
      <c r="F294" s="19">
        <v>70</v>
      </c>
      <c r="G294" s="20"/>
      <c r="H294" s="19">
        <v>70</v>
      </c>
      <c r="I294" s="107">
        <f>(I289+I291)*H294/100</f>
        <v>69.64958</v>
      </c>
      <c r="J294" s="19" t="s">
        <v>257</v>
      </c>
      <c r="K294" s="112">
        <f>(K289+K291)*J294/100</f>
        <v>577.25571903999992</v>
      </c>
      <c r="L294" s="3"/>
      <c r="M294" s="3"/>
      <c r="N294" s="3"/>
      <c r="O294" s="3"/>
      <c r="P294" s="3"/>
      <c r="Q294" s="4"/>
    </row>
    <row r="295" spans="1:17" ht="13.5">
      <c r="A295" s="95"/>
      <c r="B295" s="21" t="s">
        <v>9</v>
      </c>
      <c r="C295" s="22" t="s">
        <v>9</v>
      </c>
      <c r="D295" s="23"/>
      <c r="E295" s="24" t="s">
        <v>9</v>
      </c>
      <c r="F295" s="21" t="s">
        <v>9</v>
      </c>
      <c r="G295" s="25"/>
      <c r="H295" s="25"/>
      <c r="I295" s="109">
        <f>I289+I290+I292</f>
        <v>472.69039999999995</v>
      </c>
      <c r="J295" s="108"/>
      <c r="K295" s="109">
        <f>K289+K290+K292</f>
        <v>2189.9825220000002</v>
      </c>
      <c r="L295" s="3"/>
      <c r="M295" s="3"/>
      <c r="N295" s="3"/>
      <c r="O295" s="3"/>
      <c r="P295" s="3"/>
      <c r="Q295" s="33"/>
    </row>
    <row r="296" spans="1:17" s="34" customFormat="1" ht="13.5">
      <c r="A296" s="95"/>
      <c r="B296" s="21"/>
      <c r="C296" s="22"/>
      <c r="D296" s="23"/>
      <c r="E296" s="24"/>
      <c r="F296" s="21"/>
      <c r="G296" s="25"/>
      <c r="H296" s="25"/>
      <c r="I296" s="109">
        <f>I295+I293+I294</f>
        <v>661.73925999999994</v>
      </c>
      <c r="J296" s="24" t="s">
        <v>9</v>
      </c>
      <c r="K296" s="109">
        <f>K295+K293+K294</f>
        <v>3818.6683007199999</v>
      </c>
      <c r="L296" s="3"/>
      <c r="M296" s="3"/>
      <c r="N296" s="3"/>
      <c r="O296" s="3"/>
      <c r="P296" s="3"/>
      <c r="Q296" s="33"/>
    </row>
    <row r="297" spans="1:17" ht="38.25">
      <c r="A297" s="95"/>
      <c r="B297" s="9">
        <v>28</v>
      </c>
      <c r="C297" s="10" t="s">
        <v>90</v>
      </c>
      <c r="D297" s="11" t="s">
        <v>91</v>
      </c>
      <c r="E297" s="12" t="s">
        <v>89</v>
      </c>
      <c r="F297" s="13">
        <v>1.82</v>
      </c>
      <c r="G297" s="229">
        <v>413.26</v>
      </c>
      <c r="H297" s="14"/>
      <c r="I297" s="106">
        <f>F297*G297</f>
        <v>752.13319999999999</v>
      </c>
      <c r="J297" s="14" t="s">
        <v>211</v>
      </c>
      <c r="K297" s="110">
        <f>K304</f>
        <v>3374.5861240000004</v>
      </c>
      <c r="L297" s="3"/>
      <c r="M297" s="228">
        <f>B297</f>
        <v>28</v>
      </c>
      <c r="N297" s="99"/>
      <c r="O297" s="99"/>
      <c r="P297" s="99"/>
      <c r="Q297" s="100">
        <f>F297-N297-O297-P297</f>
        <v>1.82</v>
      </c>
    </row>
    <row r="298" spans="1:17" outlineLevel="1">
      <c r="A298" s="95"/>
      <c r="B298" s="15" t="s">
        <v>9</v>
      </c>
      <c r="C298" s="16" t="s">
        <v>9</v>
      </c>
      <c r="D298" s="17" t="s">
        <v>10</v>
      </c>
      <c r="E298" s="18" t="s">
        <v>9</v>
      </c>
      <c r="F298" s="19" t="s">
        <v>9</v>
      </c>
      <c r="G298" s="20">
        <v>47.16</v>
      </c>
      <c r="H298" s="20"/>
      <c r="I298" s="107">
        <f>F297*G298</f>
        <v>85.831199999999995</v>
      </c>
      <c r="J298" s="20">
        <v>10.36</v>
      </c>
      <c r="K298" s="111">
        <f>I298*J298</f>
        <v>889.21123199999988</v>
      </c>
      <c r="L298" s="3"/>
      <c r="M298" s="3"/>
      <c r="N298" s="3"/>
      <c r="O298" s="3"/>
      <c r="P298" s="3"/>
      <c r="Q298" s="34"/>
    </row>
    <row r="299" spans="1:17" outlineLevel="1">
      <c r="A299" s="95"/>
      <c r="B299" s="15" t="s">
        <v>9</v>
      </c>
      <c r="C299" s="16" t="s">
        <v>9</v>
      </c>
      <c r="D299" s="17" t="s">
        <v>11</v>
      </c>
      <c r="E299" s="18" t="s">
        <v>9</v>
      </c>
      <c r="F299" s="19" t="s">
        <v>9</v>
      </c>
      <c r="G299" s="20">
        <v>365.16</v>
      </c>
      <c r="H299" s="20"/>
      <c r="I299" s="107">
        <f>F297*G299</f>
        <v>664.59120000000007</v>
      </c>
      <c r="J299" s="20">
        <v>3.73</v>
      </c>
      <c r="K299" s="111">
        <f>I299*J299</f>
        <v>2478.9251760000002</v>
      </c>
      <c r="L299" s="3"/>
      <c r="M299" s="3"/>
      <c r="N299" s="3"/>
      <c r="O299" s="3"/>
      <c r="P299" s="3"/>
      <c r="Q299" s="34"/>
    </row>
    <row r="300" spans="1:17" outlineLevel="1">
      <c r="A300" s="95"/>
      <c r="B300" s="15" t="s">
        <v>9</v>
      </c>
      <c r="C300" s="16" t="s">
        <v>9</v>
      </c>
      <c r="D300" s="17" t="s">
        <v>12</v>
      </c>
      <c r="E300" s="18" t="s">
        <v>9</v>
      </c>
      <c r="F300" s="19" t="s">
        <v>9</v>
      </c>
      <c r="G300" s="20">
        <v>31.52</v>
      </c>
      <c r="H300" s="20"/>
      <c r="I300" s="107">
        <f>F297*G300</f>
        <v>57.366399999999999</v>
      </c>
      <c r="J300" s="20">
        <v>10.36</v>
      </c>
      <c r="K300" s="111">
        <f>I300*J300</f>
        <v>594.31590399999993</v>
      </c>
      <c r="L300" s="3"/>
      <c r="M300" s="3"/>
      <c r="N300" s="3"/>
      <c r="O300" s="3"/>
      <c r="P300" s="3"/>
      <c r="Q300" s="34"/>
    </row>
    <row r="301" spans="1:17" outlineLevel="1">
      <c r="A301" s="95"/>
      <c r="B301" s="15" t="s">
        <v>9</v>
      </c>
      <c r="C301" s="16" t="s">
        <v>9</v>
      </c>
      <c r="D301" s="17" t="s">
        <v>13</v>
      </c>
      <c r="E301" s="18" t="s">
        <v>9</v>
      </c>
      <c r="F301" s="19" t="s">
        <v>9</v>
      </c>
      <c r="G301" s="20">
        <v>0.94</v>
      </c>
      <c r="H301" s="20"/>
      <c r="I301" s="107">
        <f>F297*G301</f>
        <v>1.7107999999999999</v>
      </c>
      <c r="J301" s="20">
        <v>3.77</v>
      </c>
      <c r="K301" s="111">
        <f>I301*J301</f>
        <v>6.4497159999999996</v>
      </c>
      <c r="L301" s="3"/>
      <c r="M301" s="3"/>
      <c r="N301" s="3"/>
      <c r="O301" s="3"/>
      <c r="P301" s="3"/>
      <c r="Q301" s="34"/>
    </row>
    <row r="302" spans="1:17" outlineLevel="1">
      <c r="A302" s="95"/>
      <c r="B302" s="15" t="s">
        <v>9</v>
      </c>
      <c r="C302" s="16" t="s">
        <v>9</v>
      </c>
      <c r="D302" s="17" t="s">
        <v>14</v>
      </c>
      <c r="E302" s="18" t="s">
        <v>15</v>
      </c>
      <c r="F302" s="19">
        <v>120</v>
      </c>
      <c r="G302" s="20"/>
      <c r="H302" s="19">
        <v>120</v>
      </c>
      <c r="I302" s="107">
        <f>(I298+I300)*H302/100</f>
        <v>171.83712</v>
      </c>
      <c r="J302" s="19" t="s">
        <v>256</v>
      </c>
      <c r="K302" s="112">
        <f>(K298+K300)*J302/100</f>
        <v>1513.1976787199997</v>
      </c>
      <c r="L302" s="3"/>
      <c r="M302" s="3"/>
      <c r="N302" s="3"/>
      <c r="O302" s="3"/>
      <c r="P302" s="3"/>
      <c r="Q302" s="34"/>
    </row>
    <row r="303" spans="1:17" outlineLevel="1">
      <c r="A303" s="95"/>
      <c r="B303" s="15" t="s">
        <v>9</v>
      </c>
      <c r="C303" s="16" t="s">
        <v>9</v>
      </c>
      <c r="D303" s="17" t="s">
        <v>16</v>
      </c>
      <c r="E303" s="18" t="s">
        <v>15</v>
      </c>
      <c r="F303" s="19">
        <v>70</v>
      </c>
      <c r="G303" s="20"/>
      <c r="H303" s="19">
        <v>70</v>
      </c>
      <c r="I303" s="107">
        <f>(I298+I300)*H303/100</f>
        <v>100.23832</v>
      </c>
      <c r="J303" s="19" t="s">
        <v>257</v>
      </c>
      <c r="K303" s="112">
        <f>(K298+K300)*J303/100</f>
        <v>830.77519615999972</v>
      </c>
      <c r="L303" s="3"/>
      <c r="M303" s="3"/>
      <c r="N303" s="3"/>
      <c r="O303" s="3"/>
      <c r="P303" s="3"/>
      <c r="Q303" s="4"/>
    </row>
    <row r="304" spans="1:17" ht="13.5">
      <c r="A304" s="95"/>
      <c r="B304" s="21" t="s">
        <v>9</v>
      </c>
      <c r="C304" s="22" t="s">
        <v>9</v>
      </c>
      <c r="D304" s="23"/>
      <c r="E304" s="24" t="s">
        <v>9</v>
      </c>
      <c r="F304" s="21" t="s">
        <v>9</v>
      </c>
      <c r="G304" s="25"/>
      <c r="H304" s="25"/>
      <c r="I304" s="109">
        <f>I298+I299+I301</f>
        <v>752.13319999999999</v>
      </c>
      <c r="J304" s="108"/>
      <c r="K304" s="109">
        <f>K298+K299+K301</f>
        <v>3374.5861240000004</v>
      </c>
      <c r="L304" s="3"/>
      <c r="M304" s="3"/>
      <c r="N304" s="3"/>
      <c r="O304" s="3"/>
      <c r="P304" s="3"/>
      <c r="Q304" s="33"/>
    </row>
    <row r="305" spans="1:17" s="34" customFormat="1" ht="13.5">
      <c r="A305" s="95"/>
      <c r="B305" s="21"/>
      <c r="C305" s="22"/>
      <c r="D305" s="23"/>
      <c r="E305" s="24"/>
      <c r="F305" s="21"/>
      <c r="G305" s="25"/>
      <c r="H305" s="25"/>
      <c r="I305" s="109">
        <f>I304+I302+I303</f>
        <v>1024.2086400000001</v>
      </c>
      <c r="J305" s="24" t="s">
        <v>9</v>
      </c>
      <c r="K305" s="109">
        <f>K304+K302+K303</f>
        <v>5718.5589988799993</v>
      </c>
      <c r="L305" s="3"/>
      <c r="M305" s="3"/>
      <c r="N305" s="3"/>
      <c r="O305" s="3"/>
      <c r="P305" s="3"/>
      <c r="Q305" s="33"/>
    </row>
    <row r="306" spans="1:17" ht="51">
      <c r="A306" s="95"/>
      <c r="B306" s="9">
        <v>29</v>
      </c>
      <c r="C306" s="10" t="s">
        <v>92</v>
      </c>
      <c r="D306" s="11" t="s">
        <v>93</v>
      </c>
      <c r="E306" s="12" t="s">
        <v>94</v>
      </c>
      <c r="F306" s="13">
        <v>1</v>
      </c>
      <c r="G306" s="229">
        <v>209.05</v>
      </c>
      <c r="H306" s="14"/>
      <c r="I306" s="106">
        <f>F306*G306</f>
        <v>209.05</v>
      </c>
      <c r="J306" s="14" t="s">
        <v>211</v>
      </c>
      <c r="K306" s="110">
        <f>K313</f>
        <v>1014.2879999999999</v>
      </c>
      <c r="L306" s="3"/>
      <c r="M306" s="228">
        <f>B306</f>
        <v>29</v>
      </c>
      <c r="N306" s="99"/>
      <c r="O306" s="99"/>
      <c r="P306" s="99"/>
      <c r="Q306" s="100">
        <f>F306-N306-O306-P306</f>
        <v>1</v>
      </c>
    </row>
    <row r="307" spans="1:17" outlineLevel="1">
      <c r="A307" s="95"/>
      <c r="B307" s="15" t="s">
        <v>9</v>
      </c>
      <c r="C307" s="16" t="s">
        <v>9</v>
      </c>
      <c r="D307" s="17" t="s">
        <v>10</v>
      </c>
      <c r="E307" s="18" t="s">
        <v>9</v>
      </c>
      <c r="F307" s="19" t="s">
        <v>9</v>
      </c>
      <c r="G307" s="20">
        <v>35.369999999999997</v>
      </c>
      <c r="H307" s="20"/>
      <c r="I307" s="107">
        <f>F306*G307</f>
        <v>35.369999999999997</v>
      </c>
      <c r="J307" s="20">
        <v>10.36</v>
      </c>
      <c r="K307" s="111">
        <f>I307*J307</f>
        <v>366.43319999999994</v>
      </c>
      <c r="L307" s="3"/>
      <c r="M307" s="3"/>
      <c r="N307" s="3"/>
      <c r="O307" s="3"/>
      <c r="P307" s="3"/>
      <c r="Q307" s="34"/>
    </row>
    <row r="308" spans="1:17" outlineLevel="1">
      <c r="A308" s="95"/>
      <c r="B308" s="15" t="s">
        <v>9</v>
      </c>
      <c r="C308" s="16" t="s">
        <v>9</v>
      </c>
      <c r="D308" s="17" t="s">
        <v>11</v>
      </c>
      <c r="E308" s="18" t="s">
        <v>9</v>
      </c>
      <c r="F308" s="19" t="s">
        <v>9</v>
      </c>
      <c r="G308" s="20">
        <v>172.97</v>
      </c>
      <c r="H308" s="20"/>
      <c r="I308" s="107">
        <f>F306*G308</f>
        <v>172.97</v>
      </c>
      <c r="J308" s="20">
        <v>3.73</v>
      </c>
      <c r="K308" s="111">
        <f>I308*J308</f>
        <v>645.17809999999997</v>
      </c>
      <c r="L308" s="3"/>
      <c r="M308" s="3"/>
      <c r="N308" s="3"/>
      <c r="O308" s="3"/>
      <c r="P308" s="3"/>
      <c r="Q308" s="34"/>
    </row>
    <row r="309" spans="1:17" outlineLevel="1">
      <c r="A309" s="95"/>
      <c r="B309" s="15" t="s">
        <v>9</v>
      </c>
      <c r="C309" s="16" t="s">
        <v>9</v>
      </c>
      <c r="D309" s="17" t="s">
        <v>12</v>
      </c>
      <c r="E309" s="18" t="s">
        <v>9</v>
      </c>
      <c r="F309" s="19" t="s">
        <v>9</v>
      </c>
      <c r="G309" s="20">
        <v>14.93</v>
      </c>
      <c r="H309" s="20"/>
      <c r="I309" s="107">
        <f>F306*G309</f>
        <v>14.93</v>
      </c>
      <c r="J309" s="20">
        <v>10.36</v>
      </c>
      <c r="K309" s="111">
        <f>I309*J309</f>
        <v>154.67479999999998</v>
      </c>
      <c r="L309" s="3"/>
      <c r="M309" s="3"/>
      <c r="N309" s="3"/>
      <c r="O309" s="3"/>
      <c r="P309" s="3"/>
      <c r="Q309" s="34"/>
    </row>
    <row r="310" spans="1:17" outlineLevel="1">
      <c r="A310" s="95"/>
      <c r="B310" s="15" t="s">
        <v>9</v>
      </c>
      <c r="C310" s="16" t="s">
        <v>9</v>
      </c>
      <c r="D310" s="17" t="s">
        <v>13</v>
      </c>
      <c r="E310" s="18" t="s">
        <v>9</v>
      </c>
      <c r="F310" s="19" t="s">
        <v>9</v>
      </c>
      <c r="G310" s="20">
        <v>0.71</v>
      </c>
      <c r="H310" s="20"/>
      <c r="I310" s="107">
        <f>F306*G310</f>
        <v>0.71</v>
      </c>
      <c r="J310" s="20">
        <v>3.77</v>
      </c>
      <c r="K310" s="111">
        <f>I310*J310</f>
        <v>2.6766999999999999</v>
      </c>
      <c r="L310" s="3"/>
      <c r="M310" s="3"/>
      <c r="N310" s="3"/>
      <c r="O310" s="3"/>
      <c r="P310" s="3"/>
      <c r="Q310" s="34"/>
    </row>
    <row r="311" spans="1:17" outlineLevel="1">
      <c r="A311" s="95"/>
      <c r="B311" s="15" t="s">
        <v>9</v>
      </c>
      <c r="C311" s="16" t="s">
        <v>9</v>
      </c>
      <c r="D311" s="17" t="s">
        <v>14</v>
      </c>
      <c r="E311" s="18" t="s">
        <v>15</v>
      </c>
      <c r="F311" s="19">
        <v>120</v>
      </c>
      <c r="G311" s="20"/>
      <c r="H311" s="19">
        <v>120</v>
      </c>
      <c r="I311" s="107">
        <f>(I307+I309)*H311/100</f>
        <v>60.36</v>
      </c>
      <c r="J311" s="19" t="s">
        <v>256</v>
      </c>
      <c r="K311" s="112">
        <f>(K307+K309)*J311/100</f>
        <v>531.53015999999991</v>
      </c>
      <c r="L311" s="3"/>
      <c r="M311" s="3"/>
      <c r="N311" s="3"/>
      <c r="O311" s="3"/>
      <c r="P311" s="3"/>
      <c r="Q311" s="34"/>
    </row>
    <row r="312" spans="1:17" outlineLevel="1">
      <c r="A312" s="95"/>
      <c r="B312" s="15" t="s">
        <v>9</v>
      </c>
      <c r="C312" s="16" t="s">
        <v>9</v>
      </c>
      <c r="D312" s="17" t="s">
        <v>16</v>
      </c>
      <c r="E312" s="18" t="s">
        <v>15</v>
      </c>
      <c r="F312" s="19">
        <v>70</v>
      </c>
      <c r="G312" s="20"/>
      <c r="H312" s="19">
        <v>70</v>
      </c>
      <c r="I312" s="107">
        <f>(I307+I309)*H312/100</f>
        <v>35.21</v>
      </c>
      <c r="J312" s="19" t="s">
        <v>257</v>
      </c>
      <c r="K312" s="112">
        <f>(K307+K309)*J312/100</f>
        <v>291.82047999999998</v>
      </c>
      <c r="L312" s="3"/>
      <c r="M312" s="3"/>
      <c r="N312" s="3"/>
      <c r="O312" s="3"/>
      <c r="P312" s="3"/>
      <c r="Q312" s="4"/>
    </row>
    <row r="313" spans="1:17" ht="13.5">
      <c r="A313" s="95"/>
      <c r="B313" s="21" t="s">
        <v>9</v>
      </c>
      <c r="C313" s="22" t="s">
        <v>9</v>
      </c>
      <c r="D313" s="23"/>
      <c r="E313" s="24" t="s">
        <v>9</v>
      </c>
      <c r="F313" s="21" t="s">
        <v>9</v>
      </c>
      <c r="G313" s="25"/>
      <c r="H313" s="25"/>
      <c r="I313" s="109">
        <f>I307+I308+I310</f>
        <v>209.05</v>
      </c>
      <c r="J313" s="108"/>
      <c r="K313" s="109">
        <f>K307+K308+K310</f>
        <v>1014.2879999999999</v>
      </c>
      <c r="L313" s="3"/>
      <c r="M313" s="3"/>
      <c r="N313" s="3"/>
      <c r="O313" s="3"/>
      <c r="P313" s="3"/>
      <c r="Q313" s="33"/>
    </row>
    <row r="314" spans="1:17" s="34" customFormat="1" ht="13.5">
      <c r="A314" s="95"/>
      <c r="B314" s="21"/>
      <c r="C314" s="22"/>
      <c r="D314" s="23"/>
      <c r="E314" s="24"/>
      <c r="F314" s="21"/>
      <c r="G314" s="25"/>
      <c r="H314" s="25"/>
      <c r="I314" s="109">
        <f>I313+I311+I312</f>
        <v>304.62</v>
      </c>
      <c r="J314" s="24" t="s">
        <v>9</v>
      </c>
      <c r="K314" s="109">
        <f>K313+K311+K312</f>
        <v>1837.6386399999997</v>
      </c>
      <c r="L314" s="3"/>
      <c r="M314" s="3"/>
      <c r="N314" s="3"/>
      <c r="O314" s="3"/>
      <c r="P314" s="3"/>
      <c r="Q314" s="33"/>
    </row>
    <row r="315" spans="1:17" ht="38.25">
      <c r="A315" s="95"/>
      <c r="B315" s="9">
        <v>30</v>
      </c>
      <c r="C315" s="10" t="s">
        <v>95</v>
      </c>
      <c r="D315" s="11" t="s">
        <v>96</v>
      </c>
      <c r="E315" s="12" t="s">
        <v>94</v>
      </c>
      <c r="F315" s="13">
        <v>1</v>
      </c>
      <c r="G315" s="229">
        <v>2056.0700000000002</v>
      </c>
      <c r="H315" s="14"/>
      <c r="I315" s="106">
        <f>F315*G315</f>
        <v>2056.0700000000002</v>
      </c>
      <c r="J315" s="14" t="s">
        <v>211</v>
      </c>
      <c r="K315" s="110">
        <f>K322</f>
        <v>10155.160699999999</v>
      </c>
      <c r="L315" s="3"/>
      <c r="M315" s="228">
        <f>B315</f>
        <v>30</v>
      </c>
      <c r="N315" s="99"/>
      <c r="O315" s="99"/>
      <c r="P315" s="99"/>
      <c r="Q315" s="100">
        <f>F315-N315-O315-P315</f>
        <v>1</v>
      </c>
    </row>
    <row r="316" spans="1:17" outlineLevel="1">
      <c r="A316" s="95"/>
      <c r="B316" s="15" t="s">
        <v>9</v>
      </c>
      <c r="C316" s="16" t="s">
        <v>9</v>
      </c>
      <c r="D316" s="17" t="s">
        <v>10</v>
      </c>
      <c r="E316" s="18" t="s">
        <v>9</v>
      </c>
      <c r="F316" s="19" t="s">
        <v>9</v>
      </c>
      <c r="G316" s="20">
        <v>374.92</v>
      </c>
      <c r="H316" s="20"/>
      <c r="I316" s="107">
        <f>F315*G316</f>
        <v>374.92</v>
      </c>
      <c r="J316" s="20">
        <v>10.36</v>
      </c>
      <c r="K316" s="111">
        <f>I316*J316</f>
        <v>3884.1711999999998</v>
      </c>
      <c r="L316" s="3"/>
      <c r="M316" s="3"/>
      <c r="N316" s="3"/>
      <c r="O316" s="3"/>
      <c r="P316" s="3"/>
      <c r="Q316" s="34"/>
    </row>
    <row r="317" spans="1:17" outlineLevel="1">
      <c r="A317" s="95"/>
      <c r="B317" s="15" t="s">
        <v>9</v>
      </c>
      <c r="C317" s="16" t="s">
        <v>9</v>
      </c>
      <c r="D317" s="17" t="s">
        <v>11</v>
      </c>
      <c r="E317" s="18" t="s">
        <v>9</v>
      </c>
      <c r="F317" s="19" t="s">
        <v>9</v>
      </c>
      <c r="G317" s="20">
        <v>1673.65</v>
      </c>
      <c r="H317" s="20"/>
      <c r="I317" s="107">
        <f>F315*G317</f>
        <v>1673.65</v>
      </c>
      <c r="J317" s="20">
        <v>3.73</v>
      </c>
      <c r="K317" s="111">
        <f>I317*J317</f>
        <v>6242.7145</v>
      </c>
      <c r="L317" s="3"/>
      <c r="M317" s="3"/>
      <c r="N317" s="3"/>
      <c r="O317" s="3"/>
      <c r="P317" s="3"/>
      <c r="Q317" s="34"/>
    </row>
    <row r="318" spans="1:17" outlineLevel="1">
      <c r="A318" s="95"/>
      <c r="B318" s="15" t="s">
        <v>9</v>
      </c>
      <c r="C318" s="16" t="s">
        <v>9</v>
      </c>
      <c r="D318" s="17" t="s">
        <v>12</v>
      </c>
      <c r="E318" s="18" t="s">
        <v>9</v>
      </c>
      <c r="F318" s="19" t="s">
        <v>9</v>
      </c>
      <c r="G318" s="20">
        <v>202.48</v>
      </c>
      <c r="H318" s="20"/>
      <c r="I318" s="107">
        <f>F315*G318</f>
        <v>202.48</v>
      </c>
      <c r="J318" s="20">
        <v>10.36</v>
      </c>
      <c r="K318" s="111">
        <f>I318*J318</f>
        <v>2097.6927999999998</v>
      </c>
      <c r="L318" s="3"/>
      <c r="M318" s="3"/>
      <c r="N318" s="3"/>
      <c r="O318" s="3"/>
      <c r="P318" s="3"/>
      <c r="Q318" s="34"/>
    </row>
    <row r="319" spans="1:17" outlineLevel="1">
      <c r="A319" s="95"/>
      <c r="B319" s="15" t="s">
        <v>9</v>
      </c>
      <c r="C319" s="16" t="s">
        <v>9</v>
      </c>
      <c r="D319" s="17" t="s">
        <v>13</v>
      </c>
      <c r="E319" s="18" t="s">
        <v>9</v>
      </c>
      <c r="F319" s="19" t="s">
        <v>9</v>
      </c>
      <c r="G319" s="20">
        <v>7.5</v>
      </c>
      <c r="H319" s="20"/>
      <c r="I319" s="107">
        <f>F315*G319</f>
        <v>7.5</v>
      </c>
      <c r="J319" s="20">
        <v>3.77</v>
      </c>
      <c r="K319" s="111">
        <f>I319*J319</f>
        <v>28.274999999999999</v>
      </c>
      <c r="L319" s="3"/>
      <c r="M319" s="3"/>
      <c r="N319" s="3"/>
      <c r="O319" s="3"/>
      <c r="P319" s="3"/>
      <c r="Q319" s="34"/>
    </row>
    <row r="320" spans="1:17" outlineLevel="1">
      <c r="A320" s="95"/>
      <c r="B320" s="15" t="s">
        <v>9</v>
      </c>
      <c r="C320" s="16" t="s">
        <v>9</v>
      </c>
      <c r="D320" s="17" t="s">
        <v>14</v>
      </c>
      <c r="E320" s="18" t="s">
        <v>15</v>
      </c>
      <c r="F320" s="19">
        <v>120</v>
      </c>
      <c r="G320" s="20"/>
      <c r="H320" s="19">
        <v>120</v>
      </c>
      <c r="I320" s="107">
        <f>(I316+I318)*H320/100</f>
        <v>692.88</v>
      </c>
      <c r="J320" s="19" t="s">
        <v>256</v>
      </c>
      <c r="K320" s="112">
        <f>(K316+K318)*J320/100</f>
        <v>6101.5012799999995</v>
      </c>
      <c r="L320" s="3"/>
      <c r="M320" s="3"/>
      <c r="N320" s="3"/>
      <c r="O320" s="3"/>
      <c r="P320" s="3"/>
      <c r="Q320" s="34"/>
    </row>
    <row r="321" spans="1:17" outlineLevel="1">
      <c r="A321" s="95"/>
      <c r="B321" s="15" t="s">
        <v>9</v>
      </c>
      <c r="C321" s="16" t="s">
        <v>9</v>
      </c>
      <c r="D321" s="17" t="s">
        <v>16</v>
      </c>
      <c r="E321" s="18" t="s">
        <v>15</v>
      </c>
      <c r="F321" s="19">
        <v>70</v>
      </c>
      <c r="G321" s="20"/>
      <c r="H321" s="19">
        <v>70</v>
      </c>
      <c r="I321" s="107">
        <f>(I316+I318)*H321/100</f>
        <v>404.18</v>
      </c>
      <c r="J321" s="19" t="s">
        <v>257</v>
      </c>
      <c r="K321" s="112">
        <f>(K316+K318)*J321/100</f>
        <v>3349.8438399999995</v>
      </c>
      <c r="L321" s="3"/>
      <c r="M321" s="3"/>
      <c r="N321" s="3"/>
      <c r="O321" s="3"/>
      <c r="P321" s="3"/>
      <c r="Q321" s="4"/>
    </row>
    <row r="322" spans="1:17" ht="13.5">
      <c r="A322" s="95"/>
      <c r="B322" s="21" t="s">
        <v>9</v>
      </c>
      <c r="C322" s="22" t="s">
        <v>9</v>
      </c>
      <c r="D322" s="23"/>
      <c r="E322" s="24" t="s">
        <v>9</v>
      </c>
      <c r="F322" s="21" t="s">
        <v>9</v>
      </c>
      <c r="G322" s="25"/>
      <c r="H322" s="25"/>
      <c r="I322" s="109">
        <f>I316+I317+I319</f>
        <v>2056.0700000000002</v>
      </c>
      <c r="J322" s="108"/>
      <c r="K322" s="109">
        <f>K316+K317+K319</f>
        <v>10155.160699999999</v>
      </c>
      <c r="L322" s="3"/>
      <c r="M322" s="3"/>
      <c r="N322" s="3"/>
      <c r="O322" s="3"/>
      <c r="P322" s="3"/>
      <c r="Q322" s="33"/>
    </row>
    <row r="323" spans="1:17" s="34" customFormat="1" ht="13.5">
      <c r="A323" s="95"/>
      <c r="B323" s="21"/>
      <c r="C323" s="22"/>
      <c r="D323" s="23"/>
      <c r="E323" s="24"/>
      <c r="F323" s="21"/>
      <c r="G323" s="25"/>
      <c r="H323" s="25"/>
      <c r="I323" s="109">
        <f>I322+I320+I321</f>
        <v>3153.13</v>
      </c>
      <c r="J323" s="24" t="s">
        <v>9</v>
      </c>
      <c r="K323" s="109">
        <f>K322+K320+K321</f>
        <v>19606.505819999998</v>
      </c>
      <c r="L323" s="3"/>
      <c r="M323" s="3"/>
      <c r="N323" s="3"/>
      <c r="O323" s="3"/>
      <c r="P323" s="3"/>
      <c r="Q323" s="33"/>
    </row>
    <row r="324" spans="1:17" ht="38.25">
      <c r="A324" s="95"/>
      <c r="B324" s="9">
        <v>31</v>
      </c>
      <c r="C324" s="10" t="s">
        <v>97</v>
      </c>
      <c r="D324" s="11" t="s">
        <v>98</v>
      </c>
      <c r="E324" s="12" t="s">
        <v>99</v>
      </c>
      <c r="F324" s="13">
        <v>1.1200000000000001</v>
      </c>
      <c r="G324" s="229">
        <v>170.73</v>
      </c>
      <c r="H324" s="14"/>
      <c r="I324" s="106">
        <f>F324*G324</f>
        <v>191.2176</v>
      </c>
      <c r="J324" s="14" t="s">
        <v>211</v>
      </c>
      <c r="K324" s="110">
        <f>K331</f>
        <v>1921.2298559999999</v>
      </c>
      <c r="L324" s="3"/>
      <c r="M324" s="228">
        <f>B324</f>
        <v>31</v>
      </c>
      <c r="N324" s="99"/>
      <c r="O324" s="99"/>
      <c r="P324" s="99"/>
      <c r="Q324" s="100">
        <f>F324-N324-O324-P324</f>
        <v>1.1200000000000001</v>
      </c>
    </row>
    <row r="325" spans="1:17" outlineLevel="1">
      <c r="A325" s="95"/>
      <c r="B325" s="15" t="s">
        <v>9</v>
      </c>
      <c r="C325" s="16" t="s">
        <v>9</v>
      </c>
      <c r="D325" s="17" t="s">
        <v>10</v>
      </c>
      <c r="E325" s="18" t="s">
        <v>9</v>
      </c>
      <c r="F325" s="19" t="s">
        <v>9</v>
      </c>
      <c r="G325" s="20">
        <v>162.63</v>
      </c>
      <c r="H325" s="20"/>
      <c r="I325" s="107">
        <f>F324*G325</f>
        <v>182.1456</v>
      </c>
      <c r="J325" s="20">
        <v>10.36</v>
      </c>
      <c r="K325" s="111">
        <f>I325*J325</f>
        <v>1887.0284159999999</v>
      </c>
      <c r="L325" s="3"/>
      <c r="M325" s="3"/>
      <c r="N325" s="3"/>
      <c r="O325" s="3"/>
      <c r="P325" s="3"/>
      <c r="Q325" s="34"/>
    </row>
    <row r="326" spans="1:17" outlineLevel="1">
      <c r="A326" s="95"/>
      <c r="B326" s="15" t="s">
        <v>9</v>
      </c>
      <c r="C326" s="16" t="s">
        <v>9</v>
      </c>
      <c r="D326" s="17" t="s">
        <v>11</v>
      </c>
      <c r="E326" s="18" t="s">
        <v>9</v>
      </c>
      <c r="F326" s="19" t="s">
        <v>9</v>
      </c>
      <c r="G326" s="20"/>
      <c r="H326" s="20"/>
      <c r="I326" s="107">
        <f>F324*G326</f>
        <v>0</v>
      </c>
      <c r="J326" s="20">
        <v>3.73</v>
      </c>
      <c r="K326" s="111">
        <f>I326*J326</f>
        <v>0</v>
      </c>
      <c r="L326" s="3"/>
      <c r="M326" s="3"/>
      <c r="N326" s="3"/>
      <c r="O326" s="3"/>
      <c r="P326" s="3"/>
      <c r="Q326" s="34"/>
    </row>
    <row r="327" spans="1:17" outlineLevel="1">
      <c r="A327" s="95"/>
      <c r="B327" s="15" t="s">
        <v>9</v>
      </c>
      <c r="C327" s="16" t="s">
        <v>9</v>
      </c>
      <c r="D327" s="17" t="s">
        <v>12</v>
      </c>
      <c r="E327" s="18" t="s">
        <v>9</v>
      </c>
      <c r="F327" s="19" t="s">
        <v>9</v>
      </c>
      <c r="G327" s="20"/>
      <c r="H327" s="20"/>
      <c r="I327" s="107">
        <f>F324*G327</f>
        <v>0</v>
      </c>
      <c r="J327" s="20">
        <v>10.36</v>
      </c>
      <c r="K327" s="111">
        <f>I327*J327</f>
        <v>0</v>
      </c>
      <c r="L327" s="3"/>
      <c r="M327" s="3"/>
      <c r="N327" s="3"/>
      <c r="O327" s="3"/>
      <c r="P327" s="3"/>
      <c r="Q327" s="34"/>
    </row>
    <row r="328" spans="1:17" outlineLevel="1">
      <c r="A328" s="95"/>
      <c r="B328" s="15" t="s">
        <v>9</v>
      </c>
      <c r="C328" s="16" t="s">
        <v>9</v>
      </c>
      <c r="D328" s="17" t="s">
        <v>13</v>
      </c>
      <c r="E328" s="18" t="s">
        <v>9</v>
      </c>
      <c r="F328" s="19" t="s">
        <v>9</v>
      </c>
      <c r="G328" s="20">
        <v>8.1</v>
      </c>
      <c r="H328" s="20"/>
      <c r="I328" s="107">
        <f>F324*G328</f>
        <v>9.072000000000001</v>
      </c>
      <c r="J328" s="20">
        <v>3.77</v>
      </c>
      <c r="K328" s="111">
        <f>I328*J328</f>
        <v>34.201440000000005</v>
      </c>
      <c r="L328" s="3"/>
      <c r="M328" s="3"/>
      <c r="N328" s="3"/>
      <c r="O328" s="3"/>
      <c r="P328" s="3"/>
      <c r="Q328" s="34"/>
    </row>
    <row r="329" spans="1:17" outlineLevel="1">
      <c r="A329" s="95"/>
      <c r="B329" s="15" t="s">
        <v>9</v>
      </c>
      <c r="C329" s="16" t="s">
        <v>9</v>
      </c>
      <c r="D329" s="17" t="s">
        <v>14</v>
      </c>
      <c r="E329" s="18" t="s">
        <v>15</v>
      </c>
      <c r="F329" s="19">
        <v>100</v>
      </c>
      <c r="G329" s="20"/>
      <c r="H329" s="19">
        <v>100</v>
      </c>
      <c r="I329" s="107">
        <f>(I325+I327)*H329/100</f>
        <v>182.1456</v>
      </c>
      <c r="J329" s="19" t="s">
        <v>252</v>
      </c>
      <c r="K329" s="112">
        <f>(K325+K327)*J329/100</f>
        <v>1603.9741535999999</v>
      </c>
      <c r="L329" s="3"/>
      <c r="M329" s="3"/>
      <c r="N329" s="3"/>
      <c r="O329" s="3"/>
      <c r="P329" s="3"/>
      <c r="Q329" s="34"/>
    </row>
    <row r="330" spans="1:17" outlineLevel="1">
      <c r="A330" s="95"/>
      <c r="B330" s="15" t="s">
        <v>9</v>
      </c>
      <c r="C330" s="16" t="s">
        <v>9</v>
      </c>
      <c r="D330" s="17" t="s">
        <v>16</v>
      </c>
      <c r="E330" s="18" t="s">
        <v>15</v>
      </c>
      <c r="F330" s="19">
        <v>65</v>
      </c>
      <c r="G330" s="20"/>
      <c r="H330" s="19">
        <v>65</v>
      </c>
      <c r="I330" s="107">
        <f>(I325+I327)*H330/100</f>
        <v>118.39464</v>
      </c>
      <c r="J330" s="19" t="s">
        <v>258</v>
      </c>
      <c r="K330" s="112">
        <f>(K325+K327)*J330/100</f>
        <v>981.25477631999991</v>
      </c>
      <c r="L330" s="3"/>
      <c r="M330" s="3"/>
      <c r="N330" s="3"/>
      <c r="O330" s="3"/>
      <c r="P330" s="3"/>
      <c r="Q330" s="4"/>
    </row>
    <row r="331" spans="1:17" ht="13.5">
      <c r="A331" s="95"/>
      <c r="B331" s="21" t="s">
        <v>9</v>
      </c>
      <c r="C331" s="22" t="s">
        <v>9</v>
      </c>
      <c r="D331" s="23"/>
      <c r="E331" s="24" t="s">
        <v>9</v>
      </c>
      <c r="F331" s="21" t="s">
        <v>9</v>
      </c>
      <c r="G331" s="25"/>
      <c r="H331" s="25"/>
      <c r="I331" s="109">
        <f>I325+I326+I328</f>
        <v>191.2176</v>
      </c>
      <c r="J331" s="108"/>
      <c r="K331" s="109">
        <f>K325+K326+K328</f>
        <v>1921.2298559999999</v>
      </c>
      <c r="L331" s="3"/>
      <c r="M331" s="3"/>
      <c r="N331" s="3"/>
      <c r="O331" s="3"/>
      <c r="P331" s="3"/>
      <c r="Q331" s="33"/>
    </row>
    <row r="332" spans="1:17" s="34" customFormat="1" ht="13.5">
      <c r="A332" s="95"/>
      <c r="B332" s="21"/>
      <c r="C332" s="22"/>
      <c r="D332" s="23"/>
      <c r="E332" s="24"/>
      <c r="F332" s="21"/>
      <c r="G332" s="25"/>
      <c r="H332" s="25"/>
      <c r="I332" s="109">
        <f>I331+I329+I330</f>
        <v>491.75783999999999</v>
      </c>
      <c r="J332" s="24" t="s">
        <v>9</v>
      </c>
      <c r="K332" s="109">
        <f>K331+K329+K330</f>
        <v>4506.4587859200001</v>
      </c>
      <c r="L332" s="3"/>
      <c r="M332" s="3"/>
      <c r="N332" s="3"/>
      <c r="O332" s="3"/>
      <c r="P332" s="3"/>
      <c r="Q332" s="33"/>
    </row>
    <row r="333" spans="1:17" ht="25.5">
      <c r="A333" s="95"/>
      <c r="B333" s="9">
        <v>32</v>
      </c>
      <c r="C333" s="10" t="s">
        <v>100</v>
      </c>
      <c r="D333" s="11" t="s">
        <v>101</v>
      </c>
      <c r="E333" s="12" t="s">
        <v>94</v>
      </c>
      <c r="F333" s="13">
        <v>8</v>
      </c>
      <c r="G333" s="229">
        <v>51.04</v>
      </c>
      <c r="H333" s="14"/>
      <c r="I333" s="106">
        <f>F333*G333</f>
        <v>408.32</v>
      </c>
      <c r="J333" s="14" t="s">
        <v>211</v>
      </c>
      <c r="K333" s="110">
        <f>K340</f>
        <v>4177.4751999999999</v>
      </c>
      <c r="L333" s="3"/>
      <c r="M333" s="228">
        <f>B333</f>
        <v>32</v>
      </c>
      <c r="N333" s="99"/>
      <c r="O333" s="99"/>
      <c r="P333" s="99"/>
      <c r="Q333" s="100">
        <f>F333-N333-O333-P333</f>
        <v>8</v>
      </c>
    </row>
    <row r="334" spans="1:17" outlineLevel="1">
      <c r="A334" s="95"/>
      <c r="B334" s="15" t="s">
        <v>9</v>
      </c>
      <c r="C334" s="16" t="s">
        <v>9</v>
      </c>
      <c r="D334" s="17" t="s">
        <v>10</v>
      </c>
      <c r="E334" s="18" t="s">
        <v>9</v>
      </c>
      <c r="F334" s="19" t="s">
        <v>9</v>
      </c>
      <c r="G334" s="20">
        <v>50.04</v>
      </c>
      <c r="H334" s="20"/>
      <c r="I334" s="107">
        <f>F333*G334</f>
        <v>400.32</v>
      </c>
      <c r="J334" s="20">
        <v>10.36</v>
      </c>
      <c r="K334" s="111">
        <f>I334*J334</f>
        <v>4147.3152</v>
      </c>
      <c r="L334" s="3"/>
      <c r="M334" s="3"/>
      <c r="N334" s="3"/>
      <c r="O334" s="3"/>
      <c r="P334" s="3"/>
      <c r="Q334" s="34"/>
    </row>
    <row r="335" spans="1:17" outlineLevel="1">
      <c r="A335" s="95"/>
      <c r="B335" s="15" t="s">
        <v>9</v>
      </c>
      <c r="C335" s="16" t="s">
        <v>9</v>
      </c>
      <c r="D335" s="17" t="s">
        <v>11</v>
      </c>
      <c r="E335" s="18" t="s">
        <v>9</v>
      </c>
      <c r="F335" s="19" t="s">
        <v>9</v>
      </c>
      <c r="G335" s="20"/>
      <c r="H335" s="20"/>
      <c r="I335" s="107">
        <f>F333*G335</f>
        <v>0</v>
      </c>
      <c r="J335" s="20">
        <v>3.73</v>
      </c>
      <c r="K335" s="111">
        <f>I335*J335</f>
        <v>0</v>
      </c>
      <c r="L335" s="3"/>
      <c r="M335" s="3"/>
      <c r="N335" s="3"/>
      <c r="O335" s="3"/>
      <c r="P335" s="3"/>
      <c r="Q335" s="34"/>
    </row>
    <row r="336" spans="1:17" outlineLevel="1">
      <c r="A336" s="95"/>
      <c r="B336" s="15" t="s">
        <v>9</v>
      </c>
      <c r="C336" s="16" t="s">
        <v>9</v>
      </c>
      <c r="D336" s="17" t="s">
        <v>12</v>
      </c>
      <c r="E336" s="18" t="s">
        <v>9</v>
      </c>
      <c r="F336" s="19" t="s">
        <v>9</v>
      </c>
      <c r="G336" s="20"/>
      <c r="H336" s="20"/>
      <c r="I336" s="107">
        <f>F333*G336</f>
        <v>0</v>
      </c>
      <c r="J336" s="20">
        <v>10.36</v>
      </c>
      <c r="K336" s="111">
        <f>I336*J336</f>
        <v>0</v>
      </c>
      <c r="L336" s="3"/>
      <c r="M336" s="3"/>
      <c r="N336" s="3"/>
      <c r="O336" s="3"/>
      <c r="P336" s="3"/>
      <c r="Q336" s="34"/>
    </row>
    <row r="337" spans="1:17" outlineLevel="1">
      <c r="A337" s="95"/>
      <c r="B337" s="15" t="s">
        <v>9</v>
      </c>
      <c r="C337" s="16" t="s">
        <v>9</v>
      </c>
      <c r="D337" s="17" t="s">
        <v>13</v>
      </c>
      <c r="E337" s="18" t="s">
        <v>9</v>
      </c>
      <c r="F337" s="19" t="s">
        <v>9</v>
      </c>
      <c r="G337" s="20">
        <v>1</v>
      </c>
      <c r="H337" s="20"/>
      <c r="I337" s="107">
        <f>F333*G337</f>
        <v>8</v>
      </c>
      <c r="J337" s="20">
        <v>3.77</v>
      </c>
      <c r="K337" s="111">
        <f>I337*J337</f>
        <v>30.16</v>
      </c>
      <c r="L337" s="3"/>
      <c r="M337" s="3"/>
      <c r="N337" s="3"/>
      <c r="O337" s="3"/>
      <c r="P337" s="3"/>
      <c r="Q337" s="34"/>
    </row>
    <row r="338" spans="1:17" outlineLevel="1">
      <c r="A338" s="95"/>
      <c r="B338" s="15" t="s">
        <v>9</v>
      </c>
      <c r="C338" s="16" t="s">
        <v>9</v>
      </c>
      <c r="D338" s="17" t="s">
        <v>14</v>
      </c>
      <c r="E338" s="18" t="s">
        <v>15</v>
      </c>
      <c r="F338" s="19">
        <v>100</v>
      </c>
      <c r="G338" s="20"/>
      <c r="H338" s="19">
        <v>100</v>
      </c>
      <c r="I338" s="107">
        <f>(I334+I336)*H338/100</f>
        <v>400.32</v>
      </c>
      <c r="J338" s="19" t="s">
        <v>252</v>
      </c>
      <c r="K338" s="112">
        <f>(K334+K336)*J338/100</f>
        <v>3525.21792</v>
      </c>
      <c r="L338" s="3"/>
      <c r="M338" s="3"/>
      <c r="N338" s="3"/>
      <c r="O338" s="3"/>
      <c r="P338" s="3"/>
      <c r="Q338" s="34"/>
    </row>
    <row r="339" spans="1:17" outlineLevel="1">
      <c r="A339" s="95"/>
      <c r="B339" s="15" t="s">
        <v>9</v>
      </c>
      <c r="C339" s="16" t="s">
        <v>9</v>
      </c>
      <c r="D339" s="17" t="s">
        <v>16</v>
      </c>
      <c r="E339" s="18" t="s">
        <v>15</v>
      </c>
      <c r="F339" s="19">
        <v>65</v>
      </c>
      <c r="G339" s="20"/>
      <c r="H339" s="19">
        <v>65</v>
      </c>
      <c r="I339" s="107">
        <f>(I334+I336)*H339/100</f>
        <v>260.20799999999997</v>
      </c>
      <c r="J339" s="19" t="s">
        <v>258</v>
      </c>
      <c r="K339" s="112">
        <f>(K334+K336)*J339/100</f>
        <v>2156.6039040000001</v>
      </c>
      <c r="L339" s="3"/>
      <c r="M339" s="3"/>
      <c r="N339" s="3"/>
      <c r="O339" s="3"/>
      <c r="P339" s="3"/>
      <c r="Q339" s="4"/>
    </row>
    <row r="340" spans="1:17" ht="13.5">
      <c r="A340" s="95"/>
      <c r="B340" s="21" t="s">
        <v>9</v>
      </c>
      <c r="C340" s="22" t="s">
        <v>9</v>
      </c>
      <c r="D340" s="23"/>
      <c r="E340" s="24" t="s">
        <v>9</v>
      </c>
      <c r="F340" s="21" t="s">
        <v>9</v>
      </c>
      <c r="G340" s="25"/>
      <c r="H340" s="25"/>
      <c r="I340" s="109">
        <f>I334+I335+I337</f>
        <v>408.32</v>
      </c>
      <c r="J340" s="108"/>
      <c r="K340" s="109">
        <f>K334+K335+K337</f>
        <v>4177.4751999999999</v>
      </c>
      <c r="L340" s="3"/>
      <c r="M340" s="3"/>
      <c r="N340" s="3"/>
      <c r="O340" s="3"/>
      <c r="P340" s="3"/>
      <c r="Q340" s="33"/>
    </row>
    <row r="341" spans="1:17" s="34" customFormat="1" ht="13.5">
      <c r="A341" s="95"/>
      <c r="B341" s="21"/>
      <c r="C341" s="22"/>
      <c r="D341" s="23"/>
      <c r="E341" s="24"/>
      <c r="F341" s="21"/>
      <c r="G341" s="25"/>
      <c r="H341" s="25"/>
      <c r="I341" s="109">
        <f>I340+I338+I339</f>
        <v>1068.848</v>
      </c>
      <c r="J341" s="24" t="s">
        <v>9</v>
      </c>
      <c r="K341" s="109">
        <f>K340+K338+K339</f>
        <v>9859.2970239999995</v>
      </c>
      <c r="L341" s="3"/>
      <c r="M341" s="3"/>
      <c r="N341" s="3"/>
      <c r="O341" s="3"/>
      <c r="P341" s="3"/>
      <c r="Q341" s="33"/>
    </row>
    <row r="342" spans="1:17" ht="34.5" customHeight="1">
      <c r="A342" s="95"/>
      <c r="B342" s="359" t="s">
        <v>212</v>
      </c>
      <c r="C342" s="360"/>
      <c r="D342" s="360"/>
      <c r="E342" s="360"/>
      <c r="F342" s="360"/>
      <c r="G342" s="360"/>
      <c r="H342" s="360"/>
      <c r="I342" s="360"/>
      <c r="J342" s="360"/>
      <c r="K342" s="361"/>
      <c r="L342" s="3"/>
      <c r="M342" s="3"/>
      <c r="N342" s="3"/>
      <c r="O342" s="3"/>
      <c r="P342" s="3"/>
    </row>
    <row r="343" spans="1:17" ht="102">
      <c r="A343" s="95"/>
      <c r="B343" s="9">
        <v>33</v>
      </c>
      <c r="C343" s="10" t="s">
        <v>102</v>
      </c>
      <c r="D343" s="11" t="s">
        <v>103</v>
      </c>
      <c r="E343" s="12" t="s">
        <v>104</v>
      </c>
      <c r="F343" s="13">
        <v>0.125</v>
      </c>
      <c r="G343" s="229">
        <v>45980.33</v>
      </c>
      <c r="H343" s="14"/>
      <c r="I343" s="130">
        <f t="shared" ref="I343:I345" si="0">F343*G343</f>
        <v>5747.5412500000002</v>
      </c>
      <c r="J343" s="14">
        <v>3.77</v>
      </c>
      <c r="K343" s="130">
        <f t="shared" ref="K343:K345" si="1">I343*J343</f>
        <v>21668.230512500002</v>
      </c>
      <c r="L343" s="3"/>
      <c r="M343" s="228">
        <f>B343</f>
        <v>33</v>
      </c>
      <c r="N343" s="99" t="s">
        <v>250</v>
      </c>
      <c r="O343" s="99"/>
      <c r="P343" s="99"/>
      <c r="Q343" s="100">
        <f>F343-N343-O343-P343</f>
        <v>1.4999999999999999E-2</v>
      </c>
    </row>
    <row r="344" spans="1:17" ht="114.75">
      <c r="A344" s="95"/>
      <c r="B344" s="9">
        <v>34</v>
      </c>
      <c r="C344" s="10" t="s">
        <v>105</v>
      </c>
      <c r="D344" s="11" t="s">
        <v>106</v>
      </c>
      <c r="E344" s="12" t="s">
        <v>104</v>
      </c>
      <c r="F344" s="13">
        <v>0.08</v>
      </c>
      <c r="G344" s="229">
        <v>36179.57</v>
      </c>
      <c r="H344" s="14"/>
      <c r="I344" s="130">
        <f t="shared" si="0"/>
        <v>2894.3656000000001</v>
      </c>
      <c r="J344" s="14">
        <v>3.77</v>
      </c>
      <c r="K344" s="130">
        <f t="shared" si="1"/>
        <v>10911.758312</v>
      </c>
      <c r="L344" s="3"/>
      <c r="M344" s="228">
        <f t="shared" ref="M344:M357" si="2">B344</f>
        <v>34</v>
      </c>
      <c r="N344" s="99"/>
      <c r="O344" s="99"/>
      <c r="P344" s="99"/>
      <c r="Q344" s="100">
        <f t="shared" ref="Q344:Q357" si="3">F344-N344-O344-P344</f>
        <v>0.08</v>
      </c>
    </row>
    <row r="345" spans="1:17" ht="76.5">
      <c r="A345" s="95"/>
      <c r="B345" s="9">
        <v>35</v>
      </c>
      <c r="C345" s="10" t="s">
        <v>107</v>
      </c>
      <c r="D345" s="11" t="s">
        <v>108</v>
      </c>
      <c r="E345" s="12" t="s">
        <v>104</v>
      </c>
      <c r="F345" s="13">
        <v>0.11</v>
      </c>
      <c r="G345" s="229">
        <v>1382.99</v>
      </c>
      <c r="H345" s="14"/>
      <c r="I345" s="130">
        <f t="shared" si="0"/>
        <v>152.12890000000002</v>
      </c>
      <c r="J345" s="14">
        <v>3.77</v>
      </c>
      <c r="K345" s="130">
        <f t="shared" si="1"/>
        <v>573.52595300000007</v>
      </c>
      <c r="L345" s="3"/>
      <c r="M345" s="228">
        <f t="shared" si="2"/>
        <v>35</v>
      </c>
      <c r="N345" s="99"/>
      <c r="O345" s="99"/>
      <c r="P345" s="99"/>
      <c r="Q345" s="100">
        <f t="shared" si="3"/>
        <v>0.11</v>
      </c>
    </row>
    <row r="346" spans="1:17" ht="17.850000000000001" customHeight="1">
      <c r="A346" s="95"/>
      <c r="B346" s="351" t="s">
        <v>109</v>
      </c>
      <c r="C346" s="352"/>
      <c r="D346" s="352"/>
      <c r="E346" s="352"/>
      <c r="F346" s="352"/>
      <c r="G346" s="352"/>
      <c r="H346" s="352"/>
      <c r="I346" s="352"/>
      <c r="J346" s="352"/>
      <c r="K346" s="352"/>
      <c r="L346" s="3"/>
      <c r="M346" s="3"/>
      <c r="N346" s="3"/>
      <c r="O346" s="3"/>
      <c r="P346" s="3"/>
    </row>
    <row r="347" spans="1:17" ht="63.75">
      <c r="A347" s="95"/>
      <c r="B347" s="9">
        <v>36</v>
      </c>
      <c r="C347" s="10" t="s">
        <v>110</v>
      </c>
      <c r="D347" s="11" t="s">
        <v>111</v>
      </c>
      <c r="E347" s="12" t="s">
        <v>112</v>
      </c>
      <c r="F347" s="13">
        <v>8</v>
      </c>
      <c r="G347" s="229">
        <v>6675.13</v>
      </c>
      <c r="H347" s="14"/>
      <c r="I347" s="130">
        <f t="shared" ref="I347:I348" si="4">F347*G347</f>
        <v>53401.04</v>
      </c>
      <c r="J347" s="14">
        <v>3.77</v>
      </c>
      <c r="K347" s="130">
        <f t="shared" ref="K347:K348" si="5">I347*J347</f>
        <v>201321.92079999999</v>
      </c>
      <c r="L347" s="3"/>
      <c r="M347" s="228">
        <f t="shared" si="2"/>
        <v>36</v>
      </c>
      <c r="N347" s="99"/>
      <c r="O347" s="99"/>
      <c r="P347" s="99"/>
      <c r="Q347" s="100">
        <f t="shared" si="3"/>
        <v>8</v>
      </c>
    </row>
    <row r="348" spans="1:17" ht="63.75">
      <c r="A348" s="95"/>
      <c r="B348" s="9">
        <v>37</v>
      </c>
      <c r="C348" s="10" t="s">
        <v>113</v>
      </c>
      <c r="D348" s="11" t="s">
        <v>114</v>
      </c>
      <c r="E348" s="12" t="s">
        <v>112</v>
      </c>
      <c r="F348" s="13">
        <v>34</v>
      </c>
      <c r="G348" s="229">
        <v>129.15</v>
      </c>
      <c r="H348" s="14"/>
      <c r="I348" s="130">
        <f t="shared" si="4"/>
        <v>4391.1000000000004</v>
      </c>
      <c r="J348" s="14">
        <v>3.77</v>
      </c>
      <c r="K348" s="130">
        <f t="shared" si="5"/>
        <v>16554.447</v>
      </c>
      <c r="L348" s="3"/>
      <c r="M348" s="228">
        <f t="shared" si="2"/>
        <v>37</v>
      </c>
      <c r="N348" s="99"/>
      <c r="O348" s="99"/>
      <c r="P348" s="99"/>
      <c r="Q348" s="100">
        <f t="shared" si="3"/>
        <v>34</v>
      </c>
    </row>
    <row r="349" spans="1:17" ht="17.850000000000001" customHeight="1">
      <c r="A349" s="95"/>
      <c r="B349" s="351" t="s">
        <v>115</v>
      </c>
      <c r="C349" s="352"/>
      <c r="D349" s="352"/>
      <c r="E349" s="352"/>
      <c r="F349" s="352"/>
      <c r="G349" s="352"/>
      <c r="H349" s="352"/>
      <c r="I349" s="352"/>
      <c r="J349" s="352"/>
      <c r="K349" s="352"/>
      <c r="L349" s="3"/>
      <c r="M349" s="3"/>
      <c r="N349" s="3"/>
      <c r="O349" s="3"/>
      <c r="P349" s="3"/>
    </row>
    <row r="350" spans="1:17" ht="63.75">
      <c r="A350" s="95"/>
      <c r="B350" s="9">
        <v>38</v>
      </c>
      <c r="C350" s="10" t="s">
        <v>116</v>
      </c>
      <c r="D350" s="11" t="s">
        <v>117</v>
      </c>
      <c r="E350" s="12" t="s">
        <v>112</v>
      </c>
      <c r="F350" s="13">
        <v>26</v>
      </c>
      <c r="G350" s="229">
        <v>2945.75</v>
      </c>
      <c r="H350" s="14"/>
      <c r="I350" s="130">
        <f t="shared" ref="I350" si="6">F350*G350</f>
        <v>76589.5</v>
      </c>
      <c r="J350" s="14">
        <v>3.77</v>
      </c>
      <c r="K350" s="130">
        <f t="shared" ref="K350" si="7">I350*J350</f>
        <v>288742.41499999998</v>
      </c>
      <c r="L350" s="3"/>
      <c r="M350" s="228">
        <f t="shared" si="2"/>
        <v>38</v>
      </c>
      <c r="N350" s="99"/>
      <c r="O350" s="99"/>
      <c r="P350" s="99"/>
      <c r="Q350" s="100">
        <f t="shared" si="3"/>
        <v>26</v>
      </c>
    </row>
    <row r="351" spans="1:17" ht="17.850000000000001" customHeight="1">
      <c r="A351" s="95"/>
      <c r="B351" s="351" t="s">
        <v>118</v>
      </c>
      <c r="C351" s="352"/>
      <c r="D351" s="352"/>
      <c r="E351" s="352"/>
      <c r="F351" s="352"/>
      <c r="G351" s="352"/>
      <c r="H351" s="352"/>
      <c r="I351" s="352"/>
      <c r="J351" s="352"/>
      <c r="K351" s="352"/>
      <c r="L351" s="3"/>
      <c r="M351" s="3"/>
      <c r="N351" s="3"/>
      <c r="O351" s="3"/>
      <c r="P351" s="3"/>
    </row>
    <row r="352" spans="1:17" ht="63.75">
      <c r="A352" s="95"/>
      <c r="B352" s="9">
        <v>39</v>
      </c>
      <c r="C352" s="10" t="s">
        <v>119</v>
      </c>
      <c r="D352" s="11" t="s">
        <v>120</v>
      </c>
      <c r="E352" s="12" t="s">
        <v>112</v>
      </c>
      <c r="F352" s="13">
        <v>8</v>
      </c>
      <c r="G352" s="229">
        <v>1236.8699999999999</v>
      </c>
      <c r="H352" s="14"/>
      <c r="I352" s="130">
        <f t="shared" ref="I352" si="8">F352*G352</f>
        <v>9894.9599999999991</v>
      </c>
      <c r="J352" s="14">
        <v>3.77</v>
      </c>
      <c r="K352" s="130">
        <f t="shared" ref="K352" si="9">I352*J352</f>
        <v>37303.999199999998</v>
      </c>
      <c r="L352" s="3"/>
      <c r="M352" s="228">
        <f t="shared" si="2"/>
        <v>39</v>
      </c>
      <c r="N352" s="99"/>
      <c r="O352" s="99"/>
      <c r="P352" s="99"/>
      <c r="Q352" s="100">
        <f t="shared" si="3"/>
        <v>8</v>
      </c>
    </row>
    <row r="353" spans="1:17" ht="17.850000000000001" customHeight="1">
      <c r="A353" s="95"/>
      <c r="B353" s="351" t="s">
        <v>121</v>
      </c>
      <c r="C353" s="352"/>
      <c r="D353" s="352"/>
      <c r="E353" s="352"/>
      <c r="F353" s="352"/>
      <c r="G353" s="352"/>
      <c r="H353" s="352"/>
      <c r="I353" s="352"/>
      <c r="J353" s="352"/>
      <c r="K353" s="352"/>
      <c r="L353" s="3"/>
      <c r="M353" s="3"/>
      <c r="N353" s="3"/>
      <c r="O353" s="3"/>
      <c r="P353" s="3"/>
    </row>
    <row r="354" spans="1:17" ht="63.75">
      <c r="A354" s="95"/>
      <c r="B354" s="9">
        <v>40</v>
      </c>
      <c r="C354" s="10" t="s">
        <v>122</v>
      </c>
      <c r="D354" s="11" t="s">
        <v>123</v>
      </c>
      <c r="E354" s="12" t="s">
        <v>112</v>
      </c>
      <c r="F354" s="13">
        <v>8</v>
      </c>
      <c r="G354" s="229">
        <v>4195.01</v>
      </c>
      <c r="H354" s="14"/>
      <c r="I354" s="130">
        <f t="shared" ref="I354" si="10">F354*G354</f>
        <v>33560.080000000002</v>
      </c>
      <c r="J354" s="14">
        <v>3.77</v>
      </c>
      <c r="K354" s="130">
        <f t="shared" ref="K354" si="11">I354*J354</f>
        <v>126521.5016</v>
      </c>
      <c r="L354" s="3"/>
      <c r="M354" s="228">
        <f t="shared" si="2"/>
        <v>40</v>
      </c>
      <c r="N354" s="99"/>
      <c r="O354" s="99"/>
      <c r="P354" s="99"/>
      <c r="Q354" s="100">
        <f t="shared" si="3"/>
        <v>8</v>
      </c>
    </row>
    <row r="355" spans="1:17" ht="17.850000000000001" customHeight="1">
      <c r="A355" s="95"/>
      <c r="B355" s="351" t="s">
        <v>124</v>
      </c>
      <c r="C355" s="352"/>
      <c r="D355" s="352"/>
      <c r="E355" s="352"/>
      <c r="F355" s="352"/>
      <c r="G355" s="352"/>
      <c r="H355" s="352"/>
      <c r="I355" s="352"/>
      <c r="J355" s="352"/>
      <c r="K355" s="352"/>
      <c r="L355" s="3"/>
      <c r="M355" s="3"/>
      <c r="N355" s="3"/>
      <c r="O355" s="3"/>
      <c r="P355" s="3"/>
    </row>
    <row r="356" spans="1:17" ht="63.75">
      <c r="A356" s="95"/>
      <c r="B356" s="9">
        <v>41</v>
      </c>
      <c r="C356" s="10" t="s">
        <v>125</v>
      </c>
      <c r="D356" s="11" t="s">
        <v>126</v>
      </c>
      <c r="E356" s="12" t="s">
        <v>127</v>
      </c>
      <c r="F356" s="13">
        <v>8</v>
      </c>
      <c r="G356" s="229">
        <v>1176.94</v>
      </c>
      <c r="H356" s="14"/>
      <c r="I356" s="130">
        <f t="shared" ref="I356:I357" si="12">F356*G356</f>
        <v>9415.52</v>
      </c>
      <c r="J356" s="14">
        <v>3.77</v>
      </c>
      <c r="K356" s="130">
        <f t="shared" ref="K356:K357" si="13">I356*J356</f>
        <v>35496.510399999999</v>
      </c>
      <c r="L356" s="3"/>
      <c r="M356" s="228">
        <f t="shared" si="2"/>
        <v>41</v>
      </c>
      <c r="N356" s="99"/>
      <c r="O356" s="99"/>
      <c r="P356" s="99"/>
      <c r="Q356" s="100">
        <f t="shared" si="3"/>
        <v>8</v>
      </c>
    </row>
    <row r="357" spans="1:17" ht="89.25">
      <c r="A357" s="95"/>
      <c r="B357" s="26">
        <v>42</v>
      </c>
      <c r="C357" s="27" t="s">
        <v>128</v>
      </c>
      <c r="D357" s="28" t="s">
        <v>129</v>
      </c>
      <c r="E357" s="29" t="s">
        <v>104</v>
      </c>
      <c r="F357" s="30">
        <v>0.01</v>
      </c>
      <c r="G357" s="318">
        <v>8155.52</v>
      </c>
      <c r="H357" s="31"/>
      <c r="I357" s="130">
        <f t="shared" si="12"/>
        <v>81.555199999999999</v>
      </c>
      <c r="J357" s="14">
        <v>3.77</v>
      </c>
      <c r="K357" s="130">
        <f t="shared" si="13"/>
        <v>307.46310399999999</v>
      </c>
      <c r="L357" s="3"/>
      <c r="M357" s="228">
        <f t="shared" si="2"/>
        <v>42</v>
      </c>
      <c r="N357" s="99"/>
      <c r="O357" s="99"/>
      <c r="P357" s="99"/>
      <c r="Q357" s="100">
        <f t="shared" si="3"/>
        <v>0.01</v>
      </c>
    </row>
    <row r="358" spans="1:17" s="34" customFormat="1" ht="13.5" thickBot="1">
      <c r="A358" s="95"/>
      <c r="B358" s="26"/>
      <c r="C358" s="27"/>
      <c r="D358" s="28"/>
      <c r="E358" s="29"/>
      <c r="F358" s="30"/>
      <c r="G358" s="31"/>
      <c r="H358" s="31"/>
      <c r="I358" s="31"/>
      <c r="J358" s="31"/>
      <c r="K358" s="31"/>
      <c r="L358" s="3"/>
      <c r="M358" s="3"/>
      <c r="N358" s="3"/>
      <c r="O358" s="3"/>
      <c r="P358" s="3"/>
    </row>
    <row r="359" spans="1:17" s="34" customFormat="1" outlineLevel="1">
      <c r="A359" s="113"/>
      <c r="B359" s="114"/>
      <c r="C359" s="350" t="s">
        <v>213</v>
      </c>
      <c r="D359" s="350"/>
      <c r="E359" s="115"/>
      <c r="F359" s="115"/>
      <c r="G359" s="115"/>
      <c r="H359" s="115"/>
      <c r="I359" s="116">
        <f>I35+I45+I55+I65+I75+I84+I93+I103+I113+I123+I133+I143+I153+I163+I173+I183+I193+I203+I213+I223+I232+I241+I250+I260+I269+I279+I288+I297+I306+I315+I324+I333+I343+I344+I345+I347+I348+I350+I352+I354+I356+I357</f>
        <v>268130.19285000005</v>
      </c>
      <c r="J359" s="117"/>
      <c r="K359" s="116">
        <f>K35+K45+K55+K65+K75+K84+K93+K103+K113+K123+K133+K143+K153+K163+K173+K183+K193+K203+K213+K223+K232+K241+K250+K260+K269+K279+K288+K297+K306+K315+K324+K333+K343+K344+K345+K347+K348+K350+K352+K354+K356+K357</f>
        <v>1258567.1688795001</v>
      </c>
    </row>
    <row r="360" spans="1:17" s="34" customFormat="1" ht="12.75" customHeight="1" outlineLevel="1">
      <c r="A360" s="118"/>
      <c r="B360" s="119"/>
      <c r="C360" s="338" t="s">
        <v>10</v>
      </c>
      <c r="D360" s="338"/>
      <c r="E360" s="120"/>
      <c r="F360" s="120"/>
      <c r="G360" s="121"/>
      <c r="H360" s="121"/>
      <c r="I360" s="122">
        <f>I36+I46+I56+I66+I76+I85+I94+I104+I114+I124+I134+I144+I154+I164+I174+I184+I194+I204+I214+I224+I233+I242+I251+I261+I270+I280+I289+I298+I307+I316+I325+I334</f>
        <v>37633.316100000004</v>
      </c>
      <c r="J360" s="123"/>
      <c r="K360" s="122">
        <f>K36+K46+K56+K66+K76+K85+K94+K104+K114+K124+K134+K144+K154+K164+K174+K184+K194+K204+K214+K224+K233+K242+K251+K261+K270+K280+K289+K298+K307+K316+K325+K334</f>
        <v>389881.15479599999</v>
      </c>
    </row>
    <row r="361" spans="1:17" s="34" customFormat="1">
      <c r="A361" s="118"/>
      <c r="B361" s="119"/>
      <c r="C361" s="338" t="s">
        <v>11</v>
      </c>
      <c r="D361" s="338"/>
      <c r="E361" s="120"/>
      <c r="F361" s="120"/>
      <c r="G361" s="119"/>
      <c r="H361" s="119"/>
      <c r="I361" s="122">
        <f t="shared" ref="I361:K365" si="14">I37+I47+I57+I67+I77+I86+I95+I105+I115+I125+I135+I145+I155+I165+I175+I185+I195+I205+I215+I225+I234+I243+I252+I262+I271+I281+I290+I299+I308+I317+I326+I335</f>
        <v>7180.2816000000003</v>
      </c>
      <c r="J361" s="123"/>
      <c r="K361" s="122">
        <f t="shared" si="14"/>
        <v>26782.450367999998</v>
      </c>
    </row>
    <row r="362" spans="1:17" s="34" customFormat="1" ht="17.850000000000001" customHeight="1">
      <c r="A362" s="118"/>
      <c r="B362" s="119"/>
      <c r="C362" s="338" t="s">
        <v>214</v>
      </c>
      <c r="D362" s="338"/>
      <c r="E362" s="120"/>
      <c r="F362" s="120"/>
      <c r="G362" s="119"/>
      <c r="H362" s="119"/>
      <c r="I362" s="122">
        <f t="shared" si="14"/>
        <v>762.52384999999992</v>
      </c>
      <c r="J362" s="123"/>
      <c r="K362" s="122">
        <f t="shared" si="14"/>
        <v>7899.7470859999994</v>
      </c>
    </row>
    <row r="363" spans="1:17" s="34" customFormat="1" ht="14.25" customHeight="1">
      <c r="A363" s="118"/>
      <c r="B363" s="124"/>
      <c r="C363" s="338" t="s">
        <v>215</v>
      </c>
      <c r="D363" s="338"/>
      <c r="E363" s="120"/>
      <c r="F363" s="120"/>
      <c r="G363" s="124"/>
      <c r="H363" s="124"/>
      <c r="I363" s="122">
        <f>I39+I49+I59+I69+I79+I88+I97+I107+I117+I127+I137+I147+I157+I167+I177+I187+I197+I207+I217+I227+I236+I245+I254+I264+I273+I283+I292+I301+I310+I319+I328+I337+I343+I344+I345+I347+I348+I350+I352+I354+I356+I357</f>
        <v>223316.59514999998</v>
      </c>
      <c r="J363" s="123"/>
      <c r="K363" s="122">
        <f>K39+K49+K59+K69+K79+K88+K97+K107+K117+K127+K137+K147+K157+K167+K177+K187+K197+K207+K217+K227+K236+K245+K254+K264+K273+K283+K292+K301+K310+K319+K328+K337+K343+K344+K345+K347+K348+K350+K352+K354+K356+K357</f>
        <v>841903.56371549983</v>
      </c>
    </row>
    <row r="364" spans="1:17" s="34" customFormat="1" outlineLevel="1">
      <c r="A364" s="118"/>
      <c r="B364" s="124"/>
      <c r="C364" s="338" t="s">
        <v>216</v>
      </c>
      <c r="D364" s="338"/>
      <c r="E364" s="120"/>
      <c r="F364" s="120"/>
      <c r="G364" s="124"/>
      <c r="H364" s="124"/>
      <c r="I364" s="122">
        <f t="shared" si="14"/>
        <v>35337.359031999993</v>
      </c>
      <c r="J364" s="123"/>
      <c r="K364" s="122">
        <f t="shared" si="14"/>
        <v>310658.29139268008</v>
      </c>
    </row>
    <row r="365" spans="1:17" s="34" customFormat="1" ht="15" customHeight="1" outlineLevel="1">
      <c r="A365" s="118"/>
      <c r="B365" s="124"/>
      <c r="C365" s="338" t="s">
        <v>217</v>
      </c>
      <c r="D365" s="338"/>
      <c r="E365" s="120"/>
      <c r="F365" s="120"/>
      <c r="G365" s="124"/>
      <c r="H365" s="124"/>
      <c r="I365" s="122">
        <f t="shared" si="14"/>
        <v>18995.378156999996</v>
      </c>
      <c r="J365" s="123"/>
      <c r="K365" s="122">
        <f t="shared" si="14"/>
        <v>157967.59631351996</v>
      </c>
    </row>
    <row r="366" spans="1:17" s="34" customFormat="1" ht="14.25" customHeight="1" outlineLevel="1">
      <c r="A366" s="118"/>
      <c r="B366" s="119"/>
      <c r="C366" s="338" t="s">
        <v>218</v>
      </c>
      <c r="D366" s="338"/>
      <c r="E366" s="119"/>
      <c r="F366" s="119"/>
      <c r="G366" s="119"/>
      <c r="H366" s="119"/>
      <c r="I366" s="122">
        <f>I360+I361+I363</f>
        <v>268130.19284999999</v>
      </c>
      <c r="J366" s="125"/>
      <c r="K366" s="122">
        <f>K360+K361+K363</f>
        <v>1258567.1688794999</v>
      </c>
    </row>
    <row r="367" spans="1:17" s="34" customFormat="1" ht="13.5" outlineLevel="1" thickBot="1">
      <c r="A367" s="126"/>
      <c r="B367" s="127"/>
      <c r="C367" s="339" t="s">
        <v>219</v>
      </c>
      <c r="D367" s="339"/>
      <c r="E367" s="127"/>
      <c r="F367" s="127"/>
      <c r="G367" s="127"/>
      <c r="H367" s="127"/>
      <c r="I367" s="128">
        <f>I364+I365+I366</f>
        <v>322462.930039</v>
      </c>
      <c r="J367" s="129"/>
      <c r="K367" s="128">
        <f>K364+K365+K366</f>
        <v>1727193.0565856998</v>
      </c>
    </row>
    <row r="368" spans="1:17" s="34" customFormat="1">
      <c r="A368" s="95"/>
      <c r="B368" s="26"/>
      <c r="C368" s="27"/>
      <c r="D368" s="28"/>
      <c r="E368" s="29"/>
      <c r="F368" s="30"/>
      <c r="G368" s="31"/>
      <c r="H368" s="31"/>
      <c r="I368" s="31"/>
      <c r="J368" s="31"/>
      <c r="K368" s="31"/>
      <c r="L368" s="3"/>
      <c r="M368" s="3"/>
      <c r="N368" s="3"/>
      <c r="O368" s="3"/>
      <c r="P368" s="3"/>
    </row>
    <row r="369" spans="1:17" ht="21" customHeight="1">
      <c r="A369" s="95"/>
      <c r="B369" s="353" t="s">
        <v>130</v>
      </c>
      <c r="C369" s="354"/>
      <c r="D369" s="354"/>
      <c r="E369" s="354"/>
      <c r="F369" s="354"/>
      <c r="G369" s="354"/>
      <c r="H369" s="354"/>
      <c r="I369" s="354"/>
      <c r="J369" s="354"/>
      <c r="K369" s="354"/>
      <c r="L369" s="3"/>
      <c r="M369" s="3"/>
      <c r="N369" s="3"/>
      <c r="O369" s="3"/>
      <c r="P369" s="3"/>
    </row>
    <row r="370" spans="1:17" ht="17.850000000000001" customHeight="1">
      <c r="A370" s="95"/>
      <c r="B370" s="351" t="s">
        <v>131</v>
      </c>
      <c r="C370" s="352"/>
      <c r="D370" s="352"/>
      <c r="E370" s="352"/>
      <c r="F370" s="352"/>
      <c r="G370" s="352"/>
      <c r="H370" s="352"/>
      <c r="I370" s="352"/>
      <c r="J370" s="352"/>
      <c r="K370" s="352"/>
      <c r="L370" s="3"/>
      <c r="M370" s="3"/>
      <c r="N370" s="3"/>
      <c r="O370" s="3"/>
      <c r="P370" s="3"/>
    </row>
    <row r="371" spans="1:17" ht="76.5">
      <c r="A371" s="95"/>
      <c r="B371" s="9">
        <v>43</v>
      </c>
      <c r="C371" s="10" t="s">
        <v>132</v>
      </c>
      <c r="D371" s="11" t="s">
        <v>133</v>
      </c>
      <c r="E371" s="12" t="s">
        <v>8</v>
      </c>
      <c r="F371" s="13">
        <v>0.1</v>
      </c>
      <c r="G371" s="229">
        <v>2891.93</v>
      </c>
      <c r="H371" s="14"/>
      <c r="I371" s="106">
        <f>F371*G371</f>
        <v>289.19299999999998</v>
      </c>
      <c r="J371" s="14" t="s">
        <v>211</v>
      </c>
      <c r="K371" s="110">
        <f>K378</f>
        <v>2996.0394799999995</v>
      </c>
      <c r="L371" s="3"/>
      <c r="M371" s="228">
        <f t="shared" ref="M371" si="15">B371</f>
        <v>43</v>
      </c>
      <c r="N371" s="99"/>
      <c r="O371" s="99" t="s">
        <v>316</v>
      </c>
      <c r="P371" s="99"/>
      <c r="Q371" s="100">
        <f t="shared" ref="Q371" si="16">F371-N371-O371-P371</f>
        <v>0</v>
      </c>
    </row>
    <row r="372" spans="1:17" outlineLevel="1">
      <c r="A372" s="95"/>
      <c r="B372" s="15" t="s">
        <v>9</v>
      </c>
      <c r="C372" s="16" t="s">
        <v>9</v>
      </c>
      <c r="D372" s="17" t="s">
        <v>10</v>
      </c>
      <c r="E372" s="18" t="s">
        <v>9</v>
      </c>
      <c r="F372" s="19" t="s">
        <v>9</v>
      </c>
      <c r="G372" s="20">
        <v>2891.93</v>
      </c>
      <c r="H372" s="20">
        <v>1.1499999999999999</v>
      </c>
      <c r="I372" s="107">
        <f>F371*G372</f>
        <v>289.19299999999998</v>
      </c>
      <c r="J372" s="20">
        <v>10.36</v>
      </c>
      <c r="K372" s="111">
        <f>I372*J372</f>
        <v>2996.0394799999995</v>
      </c>
      <c r="L372" s="3"/>
      <c r="M372" s="3"/>
      <c r="N372" s="3"/>
      <c r="O372" s="3"/>
      <c r="P372" s="3"/>
      <c r="Q372" s="34"/>
    </row>
    <row r="373" spans="1:17" outlineLevel="1">
      <c r="A373" s="95"/>
      <c r="B373" s="15" t="s">
        <v>9</v>
      </c>
      <c r="C373" s="16" t="s">
        <v>9</v>
      </c>
      <c r="D373" s="17" t="s">
        <v>11</v>
      </c>
      <c r="E373" s="18" t="s">
        <v>9</v>
      </c>
      <c r="F373" s="19" t="s">
        <v>9</v>
      </c>
      <c r="G373" s="20"/>
      <c r="H373" s="20">
        <v>1.1499999999999999</v>
      </c>
      <c r="I373" s="107">
        <f>F371*G373</f>
        <v>0</v>
      </c>
      <c r="J373" s="20">
        <v>3.73</v>
      </c>
      <c r="K373" s="111">
        <f>I373*J373</f>
        <v>0</v>
      </c>
      <c r="L373" s="3"/>
      <c r="M373" s="3"/>
      <c r="N373" s="3"/>
      <c r="O373" s="3"/>
      <c r="P373" s="3"/>
      <c r="Q373" s="34"/>
    </row>
    <row r="374" spans="1:17" outlineLevel="1">
      <c r="A374" s="95"/>
      <c r="B374" s="15" t="s">
        <v>9</v>
      </c>
      <c r="C374" s="16" t="s">
        <v>9</v>
      </c>
      <c r="D374" s="17" t="s">
        <v>12</v>
      </c>
      <c r="E374" s="18" t="s">
        <v>9</v>
      </c>
      <c r="F374" s="19" t="s">
        <v>9</v>
      </c>
      <c r="G374" s="20"/>
      <c r="H374" s="20">
        <v>1.1499999999999999</v>
      </c>
      <c r="I374" s="107">
        <f>F371*G374</f>
        <v>0</v>
      </c>
      <c r="J374" s="20">
        <v>10.36</v>
      </c>
      <c r="K374" s="111">
        <f>I374*J374</f>
        <v>0</v>
      </c>
      <c r="L374" s="3"/>
      <c r="M374" s="3"/>
      <c r="N374" s="3"/>
      <c r="O374" s="3"/>
      <c r="P374" s="3"/>
      <c r="Q374" s="34"/>
    </row>
    <row r="375" spans="1:17" outlineLevel="1">
      <c r="A375" s="95"/>
      <c r="B375" s="15" t="s">
        <v>9</v>
      </c>
      <c r="C375" s="16" t="s">
        <v>9</v>
      </c>
      <c r="D375" s="17" t="s">
        <v>13</v>
      </c>
      <c r="E375" s="18" t="s">
        <v>9</v>
      </c>
      <c r="F375" s="19" t="s">
        <v>9</v>
      </c>
      <c r="G375" s="20"/>
      <c r="H375" s="20"/>
      <c r="I375" s="107">
        <f>F371*G375</f>
        <v>0</v>
      </c>
      <c r="J375" s="20">
        <v>3.77</v>
      </c>
      <c r="K375" s="111">
        <f>I375*J375</f>
        <v>0</v>
      </c>
      <c r="L375" s="3"/>
      <c r="M375" s="3"/>
      <c r="N375" s="3"/>
      <c r="O375" s="3"/>
      <c r="P375" s="3"/>
      <c r="Q375" s="34"/>
    </row>
    <row r="376" spans="1:17" outlineLevel="1">
      <c r="A376" s="95"/>
      <c r="B376" s="15" t="s">
        <v>9</v>
      </c>
      <c r="C376" s="16" t="s">
        <v>9</v>
      </c>
      <c r="D376" s="17" t="s">
        <v>14</v>
      </c>
      <c r="E376" s="18" t="s">
        <v>15</v>
      </c>
      <c r="F376" s="19">
        <v>80</v>
      </c>
      <c r="G376" s="20"/>
      <c r="H376" s="19">
        <v>80</v>
      </c>
      <c r="I376" s="107">
        <f>(I372+I374)*H376/100</f>
        <v>231.3544</v>
      </c>
      <c r="J376" s="19" t="s">
        <v>310</v>
      </c>
      <c r="K376" s="112">
        <f>(K372+K374)*J376/100</f>
        <v>2037.3068463999996</v>
      </c>
      <c r="L376" s="3"/>
      <c r="M376" s="3"/>
      <c r="N376" s="3"/>
      <c r="O376" s="3"/>
      <c r="P376" s="3"/>
      <c r="Q376" s="34"/>
    </row>
    <row r="377" spans="1:17" outlineLevel="1">
      <c r="A377" s="95"/>
      <c r="B377" s="15" t="s">
        <v>9</v>
      </c>
      <c r="C377" s="16" t="s">
        <v>9</v>
      </c>
      <c r="D377" s="17" t="s">
        <v>16</v>
      </c>
      <c r="E377" s="18" t="s">
        <v>15</v>
      </c>
      <c r="F377" s="19" t="s">
        <v>245</v>
      </c>
      <c r="G377" s="20"/>
      <c r="H377" s="19" t="s">
        <v>245</v>
      </c>
      <c r="I377" s="107">
        <f>(I372+I374)*H377/100</f>
        <v>109.89333999999999</v>
      </c>
      <c r="J377" s="19" t="s">
        <v>311</v>
      </c>
      <c r="K377" s="112">
        <f>(K372+K374)*J377/100</f>
        <v>928.77223879999974</v>
      </c>
      <c r="L377" s="3"/>
      <c r="M377" s="3"/>
      <c r="N377" s="3"/>
      <c r="O377" s="3"/>
      <c r="P377" s="3"/>
      <c r="Q377" s="4"/>
    </row>
    <row r="378" spans="1:17" ht="13.5">
      <c r="A378" s="95"/>
      <c r="B378" s="21" t="s">
        <v>9</v>
      </c>
      <c r="C378" s="22" t="s">
        <v>9</v>
      </c>
      <c r="D378" s="23"/>
      <c r="E378" s="24" t="s">
        <v>9</v>
      </c>
      <c r="F378" s="21" t="s">
        <v>9</v>
      </c>
      <c r="G378" s="25"/>
      <c r="H378" s="25"/>
      <c r="I378" s="109">
        <f>I372+I373+I375</f>
        <v>289.19299999999998</v>
      </c>
      <c r="J378" s="108"/>
      <c r="K378" s="109">
        <f>K372+K373+K375</f>
        <v>2996.0394799999995</v>
      </c>
      <c r="L378" s="3"/>
      <c r="M378" s="3"/>
      <c r="N378" s="3"/>
      <c r="O378" s="3"/>
      <c r="P378" s="3"/>
      <c r="Q378" s="33"/>
    </row>
    <row r="379" spans="1:17" s="34" customFormat="1" ht="13.5">
      <c r="A379" s="95"/>
      <c r="B379" s="21"/>
      <c r="C379" s="22"/>
      <c r="D379" s="23"/>
      <c r="E379" s="24"/>
      <c r="F379" s="21"/>
      <c r="G379" s="25"/>
      <c r="H379" s="25"/>
      <c r="I379" s="109">
        <f>I378+I376+I377</f>
        <v>630.44073999999989</v>
      </c>
      <c r="J379" s="24" t="s">
        <v>9</v>
      </c>
      <c r="K379" s="109">
        <f>K378+K376+K377</f>
        <v>5962.1185651999986</v>
      </c>
      <c r="L379" s="3"/>
      <c r="M379" s="3"/>
      <c r="N379" s="3"/>
      <c r="O379" s="3"/>
      <c r="P379" s="3"/>
      <c r="Q379" s="33"/>
    </row>
    <row r="380" spans="1:17" ht="17.850000000000001" customHeight="1">
      <c r="A380" s="95"/>
      <c r="B380" s="351" t="s">
        <v>134</v>
      </c>
      <c r="C380" s="352"/>
      <c r="D380" s="352"/>
      <c r="E380" s="352"/>
      <c r="F380" s="352"/>
      <c r="G380" s="352"/>
      <c r="H380" s="352"/>
      <c r="I380" s="352"/>
      <c r="J380" s="352"/>
      <c r="K380" s="352"/>
      <c r="L380" s="3"/>
      <c r="M380" s="3"/>
      <c r="N380" s="3"/>
      <c r="O380" s="3"/>
      <c r="P380" s="3"/>
    </row>
    <row r="381" spans="1:17" ht="76.5">
      <c r="A381" s="95"/>
      <c r="B381" s="9">
        <v>44</v>
      </c>
      <c r="C381" s="10" t="s">
        <v>132</v>
      </c>
      <c r="D381" s="11" t="s">
        <v>133</v>
      </c>
      <c r="E381" s="12" t="s">
        <v>8</v>
      </c>
      <c r="F381" s="13">
        <v>5.5229999999999997</v>
      </c>
      <c r="G381" s="229">
        <v>2891.93</v>
      </c>
      <c r="H381" s="14"/>
      <c r="I381" s="106">
        <f>F381*G381</f>
        <v>15972.129389999998</v>
      </c>
      <c r="J381" s="14" t="s">
        <v>211</v>
      </c>
      <c r="K381" s="110">
        <f>K388</f>
        <v>165471.26048039997</v>
      </c>
      <c r="L381" s="3"/>
      <c r="M381" s="228">
        <f t="shared" ref="M381" si="17">B381</f>
        <v>44</v>
      </c>
      <c r="N381" s="99"/>
      <c r="O381" s="99" t="s">
        <v>317</v>
      </c>
      <c r="P381" s="99"/>
      <c r="Q381" s="100">
        <f t="shared" ref="Q381" si="18">F381-N381-O381-P381</f>
        <v>0</v>
      </c>
    </row>
    <row r="382" spans="1:17" outlineLevel="1">
      <c r="A382" s="95"/>
      <c r="B382" s="15" t="s">
        <v>9</v>
      </c>
      <c r="C382" s="16" t="s">
        <v>9</v>
      </c>
      <c r="D382" s="17" t="s">
        <v>10</v>
      </c>
      <c r="E382" s="18" t="s">
        <v>9</v>
      </c>
      <c r="F382" s="19" t="s">
        <v>9</v>
      </c>
      <c r="G382" s="20">
        <v>2891.93</v>
      </c>
      <c r="H382" s="20">
        <v>1.1499999999999999</v>
      </c>
      <c r="I382" s="107">
        <f>F381*G382</f>
        <v>15972.129389999998</v>
      </c>
      <c r="J382" s="20">
        <v>10.36</v>
      </c>
      <c r="K382" s="111">
        <f>I382*J382</f>
        <v>165471.26048039997</v>
      </c>
      <c r="L382" s="3"/>
      <c r="M382" s="3"/>
      <c r="N382" s="3"/>
      <c r="O382" s="3"/>
      <c r="P382" s="3"/>
      <c r="Q382" s="34"/>
    </row>
    <row r="383" spans="1:17" outlineLevel="1">
      <c r="A383" s="95"/>
      <c r="B383" s="15" t="s">
        <v>9</v>
      </c>
      <c r="C383" s="16" t="s">
        <v>9</v>
      </c>
      <c r="D383" s="17" t="s">
        <v>11</v>
      </c>
      <c r="E383" s="18" t="s">
        <v>9</v>
      </c>
      <c r="F383" s="19" t="s">
        <v>9</v>
      </c>
      <c r="G383" s="20"/>
      <c r="H383" s="20">
        <v>1.1499999999999999</v>
      </c>
      <c r="I383" s="107">
        <f>F381*G383</f>
        <v>0</v>
      </c>
      <c r="J383" s="20">
        <v>3.73</v>
      </c>
      <c r="K383" s="111">
        <f>I383*J383</f>
        <v>0</v>
      </c>
      <c r="L383" s="3"/>
      <c r="M383" s="3"/>
      <c r="N383" s="3"/>
      <c r="O383" s="3"/>
      <c r="P383" s="3"/>
      <c r="Q383" s="34"/>
    </row>
    <row r="384" spans="1:17" outlineLevel="1">
      <c r="A384" s="95"/>
      <c r="B384" s="15" t="s">
        <v>9</v>
      </c>
      <c r="C384" s="16" t="s">
        <v>9</v>
      </c>
      <c r="D384" s="17" t="s">
        <v>12</v>
      </c>
      <c r="E384" s="18" t="s">
        <v>9</v>
      </c>
      <c r="F384" s="19" t="s">
        <v>9</v>
      </c>
      <c r="G384" s="20"/>
      <c r="H384" s="20">
        <v>1.1499999999999999</v>
      </c>
      <c r="I384" s="107">
        <f>F381*G384</f>
        <v>0</v>
      </c>
      <c r="J384" s="20">
        <v>10.36</v>
      </c>
      <c r="K384" s="111">
        <f>I384*J384</f>
        <v>0</v>
      </c>
      <c r="L384" s="3"/>
      <c r="M384" s="3"/>
      <c r="N384" s="3"/>
      <c r="O384" s="3"/>
      <c r="P384" s="3"/>
      <c r="Q384" s="34"/>
    </row>
    <row r="385" spans="1:17" outlineLevel="1">
      <c r="A385" s="95"/>
      <c r="B385" s="15" t="s">
        <v>9</v>
      </c>
      <c r="C385" s="16" t="s">
        <v>9</v>
      </c>
      <c r="D385" s="17" t="s">
        <v>13</v>
      </c>
      <c r="E385" s="18" t="s">
        <v>9</v>
      </c>
      <c r="F385" s="19" t="s">
        <v>9</v>
      </c>
      <c r="G385" s="20"/>
      <c r="H385" s="20"/>
      <c r="I385" s="107">
        <f>F381*G385</f>
        <v>0</v>
      </c>
      <c r="J385" s="20">
        <v>3.77</v>
      </c>
      <c r="K385" s="111">
        <f>I385*J385</f>
        <v>0</v>
      </c>
      <c r="L385" s="3"/>
      <c r="M385" s="3"/>
      <c r="N385" s="3"/>
      <c r="O385" s="3"/>
      <c r="P385" s="3"/>
      <c r="Q385" s="34"/>
    </row>
    <row r="386" spans="1:17" outlineLevel="1">
      <c r="A386" s="95"/>
      <c r="B386" s="15" t="s">
        <v>9</v>
      </c>
      <c r="C386" s="16" t="s">
        <v>9</v>
      </c>
      <c r="D386" s="17" t="s">
        <v>14</v>
      </c>
      <c r="E386" s="18" t="s">
        <v>15</v>
      </c>
      <c r="F386" s="19">
        <v>80</v>
      </c>
      <c r="G386" s="20"/>
      <c r="H386" s="19">
        <v>80</v>
      </c>
      <c r="I386" s="107">
        <f>(I382+I384)*H386/100</f>
        <v>12777.703512</v>
      </c>
      <c r="J386" s="19" t="s">
        <v>310</v>
      </c>
      <c r="K386" s="112">
        <f>(K382+K384)*J386/100</f>
        <v>112520.45712667199</v>
      </c>
      <c r="L386" s="3"/>
      <c r="M386" s="3"/>
      <c r="N386" s="3"/>
      <c r="O386" s="3"/>
      <c r="P386" s="3"/>
      <c r="Q386" s="34"/>
    </row>
    <row r="387" spans="1:17" outlineLevel="1">
      <c r="A387" s="95"/>
      <c r="B387" s="15" t="s">
        <v>9</v>
      </c>
      <c r="C387" s="16" t="s">
        <v>9</v>
      </c>
      <c r="D387" s="17" t="s">
        <v>16</v>
      </c>
      <c r="E387" s="18" t="s">
        <v>15</v>
      </c>
      <c r="F387" s="19" t="s">
        <v>245</v>
      </c>
      <c r="G387" s="20"/>
      <c r="H387" s="19" t="s">
        <v>245</v>
      </c>
      <c r="I387" s="107">
        <f>(I382+I384)*H387/100</f>
        <v>6069.4091681999989</v>
      </c>
      <c r="J387" s="19" t="s">
        <v>311</v>
      </c>
      <c r="K387" s="112">
        <f>(K382+K384)*J387/100</f>
        <v>51296.090748923991</v>
      </c>
      <c r="L387" s="3"/>
      <c r="M387" s="3"/>
      <c r="N387" s="3"/>
      <c r="O387" s="3"/>
      <c r="P387" s="3"/>
      <c r="Q387" s="4"/>
    </row>
    <row r="388" spans="1:17" ht="13.5">
      <c r="A388" s="95"/>
      <c r="B388" s="21" t="s">
        <v>9</v>
      </c>
      <c r="C388" s="22" t="s">
        <v>9</v>
      </c>
      <c r="D388" s="23"/>
      <c r="E388" s="24" t="s">
        <v>9</v>
      </c>
      <c r="F388" s="21" t="s">
        <v>9</v>
      </c>
      <c r="G388" s="25"/>
      <c r="H388" s="25"/>
      <c r="I388" s="109">
        <f>I382+I383+I385</f>
        <v>15972.129389999998</v>
      </c>
      <c r="J388" s="108"/>
      <c r="K388" s="109">
        <f>K382+K383+K385</f>
        <v>165471.26048039997</v>
      </c>
      <c r="L388" s="3"/>
      <c r="M388" s="3"/>
      <c r="N388" s="3"/>
      <c r="O388" s="3"/>
      <c r="P388" s="3"/>
      <c r="Q388" s="33"/>
    </row>
    <row r="389" spans="1:17" s="34" customFormat="1" ht="13.5">
      <c r="A389" s="95"/>
      <c r="B389" s="21"/>
      <c r="C389" s="22"/>
      <c r="D389" s="23"/>
      <c r="E389" s="24"/>
      <c r="F389" s="21"/>
      <c r="G389" s="25"/>
      <c r="H389" s="25"/>
      <c r="I389" s="109">
        <f>I388+I386+I387</f>
        <v>34819.242070199994</v>
      </c>
      <c r="J389" s="24" t="s">
        <v>9</v>
      </c>
      <c r="K389" s="109">
        <f>K388+K386+K387</f>
        <v>329287.80835599598</v>
      </c>
      <c r="L389" s="3"/>
      <c r="M389" s="3"/>
      <c r="N389" s="3"/>
      <c r="O389" s="3"/>
      <c r="P389" s="3"/>
      <c r="Q389" s="33"/>
    </row>
    <row r="390" spans="1:17" ht="17.850000000000001" customHeight="1">
      <c r="A390" s="95"/>
      <c r="B390" s="351" t="s">
        <v>135</v>
      </c>
      <c r="C390" s="352"/>
      <c r="D390" s="352"/>
      <c r="E390" s="352"/>
      <c r="F390" s="352"/>
      <c r="G390" s="352"/>
      <c r="H390" s="352"/>
      <c r="I390" s="352"/>
      <c r="J390" s="352"/>
      <c r="K390" s="352"/>
      <c r="L390" s="3"/>
      <c r="M390" s="3"/>
      <c r="N390" s="3"/>
      <c r="O390" s="3"/>
      <c r="P390" s="3"/>
    </row>
    <row r="391" spans="1:17" ht="76.5">
      <c r="A391" s="95"/>
      <c r="B391" s="9">
        <v>45</v>
      </c>
      <c r="C391" s="10" t="s">
        <v>132</v>
      </c>
      <c r="D391" s="11" t="s">
        <v>133</v>
      </c>
      <c r="E391" s="12" t="s">
        <v>8</v>
      </c>
      <c r="F391" s="13">
        <v>1.23</v>
      </c>
      <c r="G391" s="229">
        <v>2891.93</v>
      </c>
      <c r="H391" s="14"/>
      <c r="I391" s="106">
        <f>F391*G391</f>
        <v>3557.0738999999999</v>
      </c>
      <c r="J391" s="14" t="s">
        <v>211</v>
      </c>
      <c r="K391" s="110">
        <f>K398</f>
        <v>36851.285603999997</v>
      </c>
      <c r="L391" s="3"/>
      <c r="M391" s="228">
        <f t="shared" ref="M391" si="19">B391</f>
        <v>45</v>
      </c>
      <c r="N391" s="99"/>
      <c r="O391" s="99"/>
      <c r="P391" s="99"/>
      <c r="Q391" s="100">
        <f t="shared" ref="Q391" si="20">F391-N391-O391-P391</f>
        <v>1.23</v>
      </c>
    </row>
    <row r="392" spans="1:17" outlineLevel="1">
      <c r="A392" s="95"/>
      <c r="B392" s="15" t="s">
        <v>9</v>
      </c>
      <c r="C392" s="16" t="s">
        <v>9</v>
      </c>
      <c r="D392" s="17" t="s">
        <v>10</v>
      </c>
      <c r="E392" s="18" t="s">
        <v>9</v>
      </c>
      <c r="F392" s="19" t="s">
        <v>9</v>
      </c>
      <c r="G392" s="20">
        <v>2891.93</v>
      </c>
      <c r="H392" s="20">
        <v>1.1499999999999999</v>
      </c>
      <c r="I392" s="107">
        <f>F391*G392</f>
        <v>3557.0738999999999</v>
      </c>
      <c r="J392" s="20">
        <v>10.36</v>
      </c>
      <c r="K392" s="111">
        <f>I392*J392</f>
        <v>36851.285603999997</v>
      </c>
      <c r="L392" s="3"/>
      <c r="M392" s="3"/>
      <c r="N392" s="3"/>
      <c r="O392" s="3"/>
      <c r="P392" s="3"/>
      <c r="Q392" s="34"/>
    </row>
    <row r="393" spans="1:17" outlineLevel="1">
      <c r="A393" s="95"/>
      <c r="B393" s="15" t="s">
        <v>9</v>
      </c>
      <c r="C393" s="16" t="s">
        <v>9</v>
      </c>
      <c r="D393" s="17" t="s">
        <v>11</v>
      </c>
      <c r="E393" s="18" t="s">
        <v>9</v>
      </c>
      <c r="F393" s="19" t="s">
        <v>9</v>
      </c>
      <c r="G393" s="20"/>
      <c r="H393" s="20">
        <v>1.1499999999999999</v>
      </c>
      <c r="I393" s="107">
        <f>F391*G393</f>
        <v>0</v>
      </c>
      <c r="J393" s="20">
        <v>3.73</v>
      </c>
      <c r="K393" s="111">
        <f>I393*J393</f>
        <v>0</v>
      </c>
      <c r="L393" s="3"/>
      <c r="M393" s="3"/>
      <c r="N393" s="3"/>
      <c r="O393" s="3"/>
      <c r="P393" s="3"/>
      <c r="Q393" s="34"/>
    </row>
    <row r="394" spans="1:17" outlineLevel="1">
      <c r="A394" s="95"/>
      <c r="B394" s="15" t="s">
        <v>9</v>
      </c>
      <c r="C394" s="16" t="s">
        <v>9</v>
      </c>
      <c r="D394" s="17" t="s">
        <v>12</v>
      </c>
      <c r="E394" s="18" t="s">
        <v>9</v>
      </c>
      <c r="F394" s="19" t="s">
        <v>9</v>
      </c>
      <c r="G394" s="20"/>
      <c r="H394" s="20">
        <v>1.1499999999999999</v>
      </c>
      <c r="I394" s="107">
        <f>F391*G394</f>
        <v>0</v>
      </c>
      <c r="J394" s="20">
        <v>10.36</v>
      </c>
      <c r="K394" s="111">
        <f>I394*J394</f>
        <v>0</v>
      </c>
      <c r="L394" s="3"/>
      <c r="M394" s="3"/>
      <c r="N394" s="3"/>
      <c r="O394" s="3"/>
      <c r="P394" s="3"/>
      <c r="Q394" s="34"/>
    </row>
    <row r="395" spans="1:17" outlineLevel="1">
      <c r="A395" s="95"/>
      <c r="B395" s="15" t="s">
        <v>9</v>
      </c>
      <c r="C395" s="16" t="s">
        <v>9</v>
      </c>
      <c r="D395" s="17" t="s">
        <v>13</v>
      </c>
      <c r="E395" s="18" t="s">
        <v>9</v>
      </c>
      <c r="F395" s="19" t="s">
        <v>9</v>
      </c>
      <c r="G395" s="20"/>
      <c r="H395" s="20"/>
      <c r="I395" s="107">
        <f>F391*G395</f>
        <v>0</v>
      </c>
      <c r="J395" s="20">
        <v>3.77</v>
      </c>
      <c r="K395" s="111">
        <f>I395*J395</f>
        <v>0</v>
      </c>
      <c r="L395" s="3"/>
      <c r="M395" s="3"/>
      <c r="N395" s="3"/>
      <c r="O395" s="3"/>
      <c r="P395" s="3"/>
      <c r="Q395" s="34"/>
    </row>
    <row r="396" spans="1:17" outlineLevel="1">
      <c r="A396" s="95"/>
      <c r="B396" s="15" t="s">
        <v>9</v>
      </c>
      <c r="C396" s="16" t="s">
        <v>9</v>
      </c>
      <c r="D396" s="17" t="s">
        <v>14</v>
      </c>
      <c r="E396" s="18" t="s">
        <v>15</v>
      </c>
      <c r="F396" s="19">
        <v>80</v>
      </c>
      <c r="G396" s="20"/>
      <c r="H396" s="19">
        <v>80</v>
      </c>
      <c r="I396" s="107">
        <f>(I392+I394)*H396/100</f>
        <v>2845.6591200000003</v>
      </c>
      <c r="J396" s="19" t="s">
        <v>310</v>
      </c>
      <c r="K396" s="112">
        <f>(K392+K394)*J396/100</f>
        <v>25058.874210719998</v>
      </c>
      <c r="L396" s="3"/>
      <c r="M396" s="3"/>
      <c r="N396" s="3"/>
      <c r="O396" s="3"/>
      <c r="P396" s="3"/>
      <c r="Q396" s="34"/>
    </row>
    <row r="397" spans="1:17" outlineLevel="1">
      <c r="A397" s="95"/>
      <c r="B397" s="15" t="s">
        <v>9</v>
      </c>
      <c r="C397" s="16" t="s">
        <v>9</v>
      </c>
      <c r="D397" s="17" t="s">
        <v>16</v>
      </c>
      <c r="E397" s="18" t="s">
        <v>15</v>
      </c>
      <c r="F397" s="19" t="s">
        <v>245</v>
      </c>
      <c r="G397" s="20"/>
      <c r="H397" s="19" t="s">
        <v>245</v>
      </c>
      <c r="I397" s="107">
        <f>(I392+I394)*H397/100</f>
        <v>1351.6880819999999</v>
      </c>
      <c r="J397" s="19" t="s">
        <v>311</v>
      </c>
      <c r="K397" s="112">
        <f>(K392+K394)*J397/100</f>
        <v>11423.898537239998</v>
      </c>
      <c r="L397" s="3"/>
      <c r="M397" s="3"/>
      <c r="N397" s="3"/>
      <c r="O397" s="3"/>
      <c r="P397" s="3"/>
      <c r="Q397" s="4"/>
    </row>
    <row r="398" spans="1:17" ht="13.5">
      <c r="A398" s="95"/>
      <c r="B398" s="21" t="s">
        <v>9</v>
      </c>
      <c r="C398" s="22" t="s">
        <v>9</v>
      </c>
      <c r="D398" s="23"/>
      <c r="E398" s="24" t="s">
        <v>9</v>
      </c>
      <c r="F398" s="21" t="s">
        <v>9</v>
      </c>
      <c r="G398" s="25"/>
      <c r="H398" s="25"/>
      <c r="I398" s="109">
        <f>I392+I393+I395</f>
        <v>3557.0738999999999</v>
      </c>
      <c r="J398" s="108"/>
      <c r="K398" s="109">
        <f>K392+K393+K395</f>
        <v>36851.285603999997</v>
      </c>
      <c r="L398" s="3"/>
      <c r="M398" s="3"/>
      <c r="N398" s="3"/>
      <c r="O398" s="3"/>
      <c r="P398" s="3"/>
      <c r="Q398" s="33"/>
    </row>
    <row r="399" spans="1:17" s="34" customFormat="1" ht="13.5">
      <c r="A399" s="95"/>
      <c r="B399" s="21"/>
      <c r="C399" s="22"/>
      <c r="D399" s="23"/>
      <c r="E399" s="24"/>
      <c r="F399" s="21"/>
      <c r="G399" s="25"/>
      <c r="H399" s="25"/>
      <c r="I399" s="109">
        <f>I398+I396+I397</f>
        <v>7754.4211019999993</v>
      </c>
      <c r="J399" s="24" t="s">
        <v>9</v>
      </c>
      <c r="K399" s="109">
        <f>K398+K396+K397</f>
        <v>73334.058351960004</v>
      </c>
      <c r="L399" s="3"/>
      <c r="M399" s="3"/>
      <c r="N399" s="3"/>
      <c r="O399" s="3"/>
      <c r="P399" s="3"/>
      <c r="Q399" s="33"/>
    </row>
    <row r="400" spans="1:17" ht="63.75">
      <c r="A400" s="95"/>
      <c r="B400" s="9">
        <v>46</v>
      </c>
      <c r="C400" s="10" t="s">
        <v>136</v>
      </c>
      <c r="D400" s="11" t="s">
        <v>137</v>
      </c>
      <c r="E400" s="12" t="s">
        <v>8</v>
      </c>
      <c r="F400" s="13">
        <v>6.8529999999999998</v>
      </c>
      <c r="G400" s="229">
        <v>1089.8599999999999</v>
      </c>
      <c r="H400" s="14"/>
      <c r="I400" s="106">
        <f>F400*G400</f>
        <v>7468.8105799999994</v>
      </c>
      <c r="J400" s="14" t="s">
        <v>211</v>
      </c>
      <c r="K400" s="110">
        <f>K407</f>
        <v>77376.877608799987</v>
      </c>
      <c r="L400" s="3"/>
      <c r="M400" s="228">
        <f t="shared" ref="M400" si="21">B400</f>
        <v>46</v>
      </c>
      <c r="N400" s="99"/>
      <c r="O400" s="99" t="s">
        <v>318</v>
      </c>
      <c r="P400" s="99"/>
      <c r="Q400" s="100">
        <f t="shared" ref="Q400" si="22">F400-N400-O400-P400</f>
        <v>1.234</v>
      </c>
    </row>
    <row r="401" spans="1:17" outlineLevel="1">
      <c r="A401" s="95"/>
      <c r="B401" s="15" t="s">
        <v>9</v>
      </c>
      <c r="C401" s="16" t="s">
        <v>9</v>
      </c>
      <c r="D401" s="17" t="s">
        <v>10</v>
      </c>
      <c r="E401" s="18" t="s">
        <v>9</v>
      </c>
      <c r="F401" s="19" t="s">
        <v>9</v>
      </c>
      <c r="G401" s="20">
        <v>1089.8599999999999</v>
      </c>
      <c r="H401" s="20">
        <v>1.1499999999999999</v>
      </c>
      <c r="I401" s="107">
        <f>F400*G401</f>
        <v>7468.8105799999994</v>
      </c>
      <c r="J401" s="20">
        <v>10.36</v>
      </c>
      <c r="K401" s="111">
        <f>I401*J401</f>
        <v>77376.877608799987</v>
      </c>
      <c r="L401" s="3"/>
      <c r="M401" s="3"/>
      <c r="N401" s="3"/>
      <c r="O401" s="3"/>
      <c r="P401" s="3"/>
      <c r="Q401" s="34"/>
    </row>
    <row r="402" spans="1:17" outlineLevel="1">
      <c r="A402" s="95"/>
      <c r="B402" s="15" t="s">
        <v>9</v>
      </c>
      <c r="C402" s="16" t="s">
        <v>9</v>
      </c>
      <c r="D402" s="17" t="s">
        <v>11</v>
      </c>
      <c r="E402" s="18" t="s">
        <v>9</v>
      </c>
      <c r="F402" s="19" t="s">
        <v>9</v>
      </c>
      <c r="G402" s="20"/>
      <c r="H402" s="20">
        <v>1.1499999999999999</v>
      </c>
      <c r="I402" s="107">
        <f>F400*G402</f>
        <v>0</v>
      </c>
      <c r="J402" s="20">
        <v>3.73</v>
      </c>
      <c r="K402" s="111">
        <f>I402*J402</f>
        <v>0</v>
      </c>
      <c r="L402" s="3"/>
      <c r="M402" s="3"/>
      <c r="N402" s="3"/>
      <c r="O402" s="3"/>
      <c r="P402" s="3"/>
      <c r="Q402" s="34"/>
    </row>
    <row r="403" spans="1:17" outlineLevel="1">
      <c r="A403" s="95"/>
      <c r="B403" s="15" t="s">
        <v>9</v>
      </c>
      <c r="C403" s="16" t="s">
        <v>9</v>
      </c>
      <c r="D403" s="17" t="s">
        <v>12</v>
      </c>
      <c r="E403" s="18" t="s">
        <v>9</v>
      </c>
      <c r="F403" s="19" t="s">
        <v>9</v>
      </c>
      <c r="G403" s="20"/>
      <c r="H403" s="20">
        <v>1.1499999999999999</v>
      </c>
      <c r="I403" s="107">
        <f>F400*G403</f>
        <v>0</v>
      </c>
      <c r="J403" s="20">
        <v>10.36</v>
      </c>
      <c r="K403" s="111">
        <f>I403*J403</f>
        <v>0</v>
      </c>
      <c r="L403" s="3"/>
      <c r="M403" s="3"/>
      <c r="N403" s="3"/>
      <c r="O403" s="3"/>
      <c r="P403" s="3"/>
      <c r="Q403" s="34"/>
    </row>
    <row r="404" spans="1:17" outlineLevel="1">
      <c r="A404" s="95"/>
      <c r="B404" s="15" t="s">
        <v>9</v>
      </c>
      <c r="C404" s="16" t="s">
        <v>9</v>
      </c>
      <c r="D404" s="17" t="s">
        <v>13</v>
      </c>
      <c r="E404" s="18" t="s">
        <v>9</v>
      </c>
      <c r="F404" s="19" t="s">
        <v>9</v>
      </c>
      <c r="G404" s="20"/>
      <c r="H404" s="20"/>
      <c r="I404" s="107">
        <f>F400*G404</f>
        <v>0</v>
      </c>
      <c r="J404" s="20">
        <v>3.77</v>
      </c>
      <c r="K404" s="111">
        <f>I404*J404</f>
        <v>0</v>
      </c>
      <c r="L404" s="3"/>
      <c r="M404" s="3"/>
      <c r="N404" s="3"/>
      <c r="O404" s="3"/>
      <c r="P404" s="3"/>
      <c r="Q404" s="34"/>
    </row>
    <row r="405" spans="1:17" outlineLevel="1">
      <c r="A405" s="95"/>
      <c r="B405" s="15" t="s">
        <v>9</v>
      </c>
      <c r="C405" s="16" t="s">
        <v>9</v>
      </c>
      <c r="D405" s="17" t="s">
        <v>14</v>
      </c>
      <c r="E405" s="18" t="s">
        <v>15</v>
      </c>
      <c r="F405" s="19">
        <v>80</v>
      </c>
      <c r="G405" s="20"/>
      <c r="H405" s="19">
        <v>80</v>
      </c>
      <c r="I405" s="107">
        <f>(I401+I403)*H405/100</f>
        <v>5975.0484639999995</v>
      </c>
      <c r="J405" s="19" t="s">
        <v>310</v>
      </c>
      <c r="K405" s="112">
        <f>(K401+K403)*J405/100</f>
        <v>52616.276773983991</v>
      </c>
      <c r="L405" s="3"/>
      <c r="M405" s="3"/>
      <c r="N405" s="3"/>
      <c r="O405" s="3"/>
      <c r="P405" s="3"/>
      <c r="Q405" s="34"/>
    </row>
    <row r="406" spans="1:17" outlineLevel="1">
      <c r="A406" s="95"/>
      <c r="B406" s="15" t="s">
        <v>9</v>
      </c>
      <c r="C406" s="16" t="s">
        <v>9</v>
      </c>
      <c r="D406" s="17" t="s">
        <v>16</v>
      </c>
      <c r="E406" s="18" t="s">
        <v>15</v>
      </c>
      <c r="F406" s="19" t="s">
        <v>245</v>
      </c>
      <c r="G406" s="20"/>
      <c r="H406" s="19" t="s">
        <v>245</v>
      </c>
      <c r="I406" s="107">
        <f>(I401+I403)*H406/100</f>
        <v>2838.1480204</v>
      </c>
      <c r="J406" s="19" t="s">
        <v>311</v>
      </c>
      <c r="K406" s="112">
        <f>(K401+K403)*J406/100</f>
        <v>23986.832058727996</v>
      </c>
      <c r="L406" s="3"/>
      <c r="M406" s="3"/>
      <c r="N406" s="3"/>
      <c r="O406" s="3"/>
      <c r="P406" s="3"/>
      <c r="Q406" s="4"/>
    </row>
    <row r="407" spans="1:17" ht="13.5">
      <c r="A407" s="95"/>
      <c r="B407" s="21" t="s">
        <v>9</v>
      </c>
      <c r="C407" s="22" t="s">
        <v>9</v>
      </c>
      <c r="D407" s="23"/>
      <c r="E407" s="24" t="s">
        <v>9</v>
      </c>
      <c r="F407" s="21" t="s">
        <v>9</v>
      </c>
      <c r="G407" s="25"/>
      <c r="H407" s="25"/>
      <c r="I407" s="109">
        <f>I401+I402+I404</f>
        <v>7468.8105799999994</v>
      </c>
      <c r="J407" s="108"/>
      <c r="K407" s="109">
        <f>K401+K402+K404</f>
        <v>77376.877608799987</v>
      </c>
      <c r="L407" s="3"/>
      <c r="M407" s="3"/>
      <c r="N407" s="3"/>
      <c r="O407" s="3"/>
      <c r="P407" s="3"/>
      <c r="Q407" s="33"/>
    </row>
    <row r="408" spans="1:17" s="34" customFormat="1" ht="13.5">
      <c r="A408" s="95"/>
      <c r="B408" s="21"/>
      <c r="C408" s="22"/>
      <c r="D408" s="23"/>
      <c r="E408" s="24"/>
      <c r="F408" s="21"/>
      <c r="G408" s="25"/>
      <c r="H408" s="25"/>
      <c r="I408" s="109">
        <f>I407+I405+I406</f>
        <v>16282.007064399999</v>
      </c>
      <c r="J408" s="24" t="s">
        <v>9</v>
      </c>
      <c r="K408" s="109">
        <f>K407+K405+K406</f>
        <v>153979.98644151198</v>
      </c>
      <c r="L408" s="3"/>
      <c r="M408" s="3"/>
      <c r="N408" s="3"/>
      <c r="O408" s="3"/>
      <c r="P408" s="3"/>
      <c r="Q408" s="33"/>
    </row>
    <row r="409" spans="1:17" ht="17.850000000000001" customHeight="1">
      <c r="A409" s="95"/>
      <c r="B409" s="351" t="s">
        <v>138</v>
      </c>
      <c r="C409" s="352"/>
      <c r="D409" s="352"/>
      <c r="E409" s="352"/>
      <c r="F409" s="352"/>
      <c r="G409" s="352"/>
      <c r="H409" s="352"/>
      <c r="I409" s="352"/>
      <c r="J409" s="352"/>
      <c r="K409" s="352"/>
      <c r="L409" s="3"/>
      <c r="M409" s="3"/>
      <c r="N409" s="3"/>
      <c r="O409" s="3"/>
      <c r="P409" s="3"/>
    </row>
    <row r="410" spans="1:17" ht="63.75">
      <c r="A410" s="95"/>
      <c r="B410" s="9">
        <v>47</v>
      </c>
      <c r="C410" s="10" t="s">
        <v>139</v>
      </c>
      <c r="D410" s="11" t="s">
        <v>140</v>
      </c>
      <c r="E410" s="12" t="s">
        <v>32</v>
      </c>
      <c r="F410" s="13">
        <v>1.86</v>
      </c>
      <c r="G410" s="229">
        <v>6761.2</v>
      </c>
      <c r="H410" s="14"/>
      <c r="I410" s="106">
        <f>F410*G410</f>
        <v>12575.832</v>
      </c>
      <c r="J410" s="14" t="s">
        <v>211</v>
      </c>
      <c r="K410" s="110">
        <f>K417</f>
        <v>56773.711674000006</v>
      </c>
      <c r="L410" s="3"/>
      <c r="M410" s="228">
        <f t="shared" ref="M410" si="23">B410</f>
        <v>47</v>
      </c>
      <c r="N410" s="99"/>
      <c r="O410" s="99" t="s">
        <v>319</v>
      </c>
      <c r="P410" s="99"/>
      <c r="Q410" s="100">
        <f t="shared" ref="Q410" si="24">F410-N410-O410-P410</f>
        <v>0</v>
      </c>
    </row>
    <row r="411" spans="1:17" outlineLevel="1">
      <c r="A411" s="95"/>
      <c r="B411" s="15" t="s">
        <v>9</v>
      </c>
      <c r="C411" s="16" t="s">
        <v>9</v>
      </c>
      <c r="D411" s="17" t="s">
        <v>10</v>
      </c>
      <c r="E411" s="18" t="s">
        <v>9</v>
      </c>
      <c r="F411" s="19" t="s">
        <v>9</v>
      </c>
      <c r="G411" s="20">
        <v>799.95</v>
      </c>
      <c r="H411" s="20">
        <v>1.1499999999999999</v>
      </c>
      <c r="I411" s="107">
        <f>F410*G411</f>
        <v>1487.9070000000002</v>
      </c>
      <c r="J411" s="20">
        <v>10.36</v>
      </c>
      <c r="K411" s="111">
        <f>I411*J411</f>
        <v>15414.71652</v>
      </c>
      <c r="L411" s="3"/>
      <c r="M411" s="3"/>
      <c r="N411" s="3"/>
      <c r="O411" s="3"/>
      <c r="P411" s="3"/>
      <c r="Q411" s="34"/>
    </row>
    <row r="412" spans="1:17" outlineLevel="1">
      <c r="A412" s="95"/>
      <c r="B412" s="15" t="s">
        <v>9</v>
      </c>
      <c r="C412" s="16" t="s">
        <v>9</v>
      </c>
      <c r="D412" s="17" t="s">
        <v>11</v>
      </c>
      <c r="E412" s="18" t="s">
        <v>9</v>
      </c>
      <c r="F412" s="19" t="s">
        <v>9</v>
      </c>
      <c r="G412" s="20">
        <v>5947.34</v>
      </c>
      <c r="H412" s="20">
        <v>1.1499999999999999</v>
      </c>
      <c r="I412" s="107">
        <f>F410*G412</f>
        <v>11062.0524</v>
      </c>
      <c r="J412" s="20">
        <v>3.73</v>
      </c>
      <c r="K412" s="111">
        <f>I412*J412</f>
        <v>41261.455452000002</v>
      </c>
      <c r="L412" s="3"/>
      <c r="M412" s="3"/>
      <c r="N412" s="3"/>
      <c r="O412" s="3"/>
      <c r="P412" s="3"/>
      <c r="Q412" s="34"/>
    </row>
    <row r="413" spans="1:17" outlineLevel="1">
      <c r="A413" s="95"/>
      <c r="B413" s="15" t="s">
        <v>9</v>
      </c>
      <c r="C413" s="16" t="s">
        <v>9</v>
      </c>
      <c r="D413" s="17" t="s">
        <v>12</v>
      </c>
      <c r="E413" s="18" t="s">
        <v>9</v>
      </c>
      <c r="F413" s="19" t="s">
        <v>9</v>
      </c>
      <c r="G413" s="20">
        <v>361.33</v>
      </c>
      <c r="H413" s="20">
        <v>1.1499999999999999</v>
      </c>
      <c r="I413" s="107">
        <f>F410*G413</f>
        <v>672.07380000000001</v>
      </c>
      <c r="J413" s="20">
        <v>10.36</v>
      </c>
      <c r="K413" s="111">
        <f>I413*J413</f>
        <v>6962.6845679999997</v>
      </c>
      <c r="L413" s="3"/>
      <c r="M413" s="3"/>
      <c r="N413" s="3"/>
      <c r="O413" s="3"/>
      <c r="P413" s="3"/>
      <c r="Q413" s="34"/>
    </row>
    <row r="414" spans="1:17" outlineLevel="1">
      <c r="A414" s="95"/>
      <c r="B414" s="15" t="s">
        <v>9</v>
      </c>
      <c r="C414" s="16" t="s">
        <v>9</v>
      </c>
      <c r="D414" s="17" t="s">
        <v>13</v>
      </c>
      <c r="E414" s="18" t="s">
        <v>9</v>
      </c>
      <c r="F414" s="19" t="s">
        <v>9</v>
      </c>
      <c r="G414" s="20">
        <v>13.91</v>
      </c>
      <c r="H414" s="20"/>
      <c r="I414" s="107">
        <f>F410*G414</f>
        <v>25.872600000000002</v>
      </c>
      <c r="J414" s="20">
        <v>3.77</v>
      </c>
      <c r="K414" s="111">
        <f>I414*J414</f>
        <v>97.539702000000005</v>
      </c>
      <c r="L414" s="3"/>
      <c r="M414" s="3"/>
      <c r="N414" s="3"/>
      <c r="O414" s="3"/>
      <c r="P414" s="3"/>
      <c r="Q414" s="34"/>
    </row>
    <row r="415" spans="1:17" outlineLevel="1">
      <c r="A415" s="95"/>
      <c r="B415" s="15" t="s">
        <v>9</v>
      </c>
      <c r="C415" s="16" t="s">
        <v>9</v>
      </c>
      <c r="D415" s="17" t="s">
        <v>14</v>
      </c>
      <c r="E415" s="18" t="s">
        <v>15</v>
      </c>
      <c r="F415" s="19">
        <v>120</v>
      </c>
      <c r="G415" s="20"/>
      <c r="H415" s="19">
        <v>120</v>
      </c>
      <c r="I415" s="107">
        <f>(I411+I413)*H415/100</f>
        <v>2591.9769600000004</v>
      </c>
      <c r="J415" s="19" t="s">
        <v>256</v>
      </c>
      <c r="K415" s="112">
        <f>(K411+K413)*J415/100</f>
        <v>22824.949109759997</v>
      </c>
      <c r="L415" s="3"/>
      <c r="M415" s="3"/>
      <c r="N415" s="3"/>
      <c r="O415" s="3"/>
      <c r="P415" s="3"/>
      <c r="Q415" s="34"/>
    </row>
    <row r="416" spans="1:17" outlineLevel="1">
      <c r="A416" s="95"/>
      <c r="B416" s="15" t="s">
        <v>9</v>
      </c>
      <c r="C416" s="16" t="s">
        <v>9</v>
      </c>
      <c r="D416" s="17" t="s">
        <v>16</v>
      </c>
      <c r="E416" s="18" t="s">
        <v>15</v>
      </c>
      <c r="F416" s="19">
        <v>70</v>
      </c>
      <c r="G416" s="20"/>
      <c r="H416" s="19">
        <v>70</v>
      </c>
      <c r="I416" s="107">
        <f>(I411+I413)*H416/100</f>
        <v>1511.9865600000003</v>
      </c>
      <c r="J416" s="19" t="s">
        <v>257</v>
      </c>
      <c r="K416" s="112">
        <f>(K411+K413)*J416/100</f>
        <v>12531.34460928</v>
      </c>
      <c r="L416" s="3"/>
      <c r="M416" s="3"/>
      <c r="N416" s="3"/>
      <c r="O416" s="3"/>
      <c r="P416" s="3"/>
      <c r="Q416" s="4"/>
    </row>
    <row r="417" spans="1:17" ht="13.5">
      <c r="A417" s="95"/>
      <c r="B417" s="21" t="s">
        <v>9</v>
      </c>
      <c r="C417" s="22" t="s">
        <v>9</v>
      </c>
      <c r="D417" s="23"/>
      <c r="E417" s="24" t="s">
        <v>9</v>
      </c>
      <c r="F417" s="21" t="s">
        <v>9</v>
      </c>
      <c r="G417" s="25"/>
      <c r="H417" s="25"/>
      <c r="I417" s="109">
        <f>I411+I412+I414</f>
        <v>12575.832</v>
      </c>
      <c r="J417" s="108"/>
      <c r="K417" s="109">
        <f>K411+K412+K414</f>
        <v>56773.711674000006</v>
      </c>
      <c r="L417" s="3"/>
      <c r="M417" s="3"/>
      <c r="N417" s="3"/>
      <c r="O417" s="3"/>
      <c r="P417" s="3"/>
      <c r="Q417" s="33"/>
    </row>
    <row r="418" spans="1:17" s="34" customFormat="1" ht="13.5">
      <c r="A418" s="95"/>
      <c r="B418" s="21"/>
      <c r="C418" s="22"/>
      <c r="D418" s="23"/>
      <c r="E418" s="24"/>
      <c r="F418" s="21"/>
      <c r="G418" s="25"/>
      <c r="H418" s="25"/>
      <c r="I418" s="109">
        <f>I417+I415+I416</f>
        <v>16679.79552</v>
      </c>
      <c r="J418" s="24" t="s">
        <v>9</v>
      </c>
      <c r="K418" s="109">
        <f>K417+K415+K416</f>
        <v>92130.005393040003</v>
      </c>
      <c r="L418" s="3"/>
      <c r="M418" s="3"/>
      <c r="N418" s="3"/>
      <c r="O418" s="3"/>
      <c r="P418" s="3"/>
      <c r="Q418" s="33"/>
    </row>
    <row r="419" spans="1:17" ht="17.850000000000001" customHeight="1">
      <c r="A419" s="95"/>
      <c r="B419" s="351" t="s">
        <v>141</v>
      </c>
      <c r="C419" s="352"/>
      <c r="D419" s="352"/>
      <c r="E419" s="352"/>
      <c r="F419" s="352"/>
      <c r="G419" s="352"/>
      <c r="H419" s="352"/>
      <c r="I419" s="352"/>
      <c r="J419" s="352"/>
      <c r="K419" s="352"/>
      <c r="L419" s="3"/>
      <c r="M419" s="3"/>
      <c r="N419" s="3"/>
      <c r="O419" s="3"/>
      <c r="P419" s="3"/>
    </row>
    <row r="420" spans="1:17" ht="89.25">
      <c r="A420" s="95"/>
      <c r="B420" s="9">
        <v>48</v>
      </c>
      <c r="C420" s="10" t="s">
        <v>37</v>
      </c>
      <c r="D420" s="11" t="s">
        <v>38</v>
      </c>
      <c r="E420" s="12" t="s">
        <v>32</v>
      </c>
      <c r="F420" s="13">
        <v>0.93</v>
      </c>
      <c r="G420" s="229">
        <v>941.14</v>
      </c>
      <c r="H420" s="14"/>
      <c r="I420" s="106">
        <f>F420*G420</f>
        <v>875.26020000000005</v>
      </c>
      <c r="J420" s="14" t="s">
        <v>211</v>
      </c>
      <c r="K420" s="110">
        <f>K427</f>
        <v>3904.7466389999995</v>
      </c>
      <c r="L420" s="3"/>
      <c r="M420" s="228">
        <f t="shared" ref="M420" si="25">B420</f>
        <v>48</v>
      </c>
      <c r="N420" s="99"/>
      <c r="O420" s="99" t="s">
        <v>320</v>
      </c>
      <c r="P420" s="99"/>
      <c r="Q420" s="100">
        <f t="shared" ref="Q420" si="26">F420-N420-O420-P420</f>
        <v>0</v>
      </c>
    </row>
    <row r="421" spans="1:17" outlineLevel="1">
      <c r="A421" s="95"/>
      <c r="B421" s="15" t="s">
        <v>9</v>
      </c>
      <c r="C421" s="16" t="s">
        <v>9</v>
      </c>
      <c r="D421" s="17" t="s">
        <v>10</v>
      </c>
      <c r="E421" s="18" t="s">
        <v>9</v>
      </c>
      <c r="F421" s="19" t="s">
        <v>9</v>
      </c>
      <c r="G421" s="20">
        <v>103.79</v>
      </c>
      <c r="H421" s="20" t="s">
        <v>39</v>
      </c>
      <c r="I421" s="107">
        <f>F420*G421</f>
        <v>96.52470000000001</v>
      </c>
      <c r="J421" s="20">
        <v>10.36</v>
      </c>
      <c r="K421" s="111">
        <f>I421*J421</f>
        <v>999.99589200000003</v>
      </c>
      <c r="L421" s="3"/>
      <c r="M421" s="3"/>
      <c r="N421" s="3"/>
      <c r="O421" s="3"/>
      <c r="P421" s="3"/>
      <c r="Q421" s="34"/>
    </row>
    <row r="422" spans="1:17" outlineLevel="1">
      <c r="A422" s="95"/>
      <c r="B422" s="15" t="s">
        <v>9</v>
      </c>
      <c r="C422" s="16" t="s">
        <v>9</v>
      </c>
      <c r="D422" s="17" t="s">
        <v>11</v>
      </c>
      <c r="E422" s="18" t="s">
        <v>9</v>
      </c>
      <c r="F422" s="19" t="s">
        <v>9</v>
      </c>
      <c r="G422" s="20">
        <v>835.54</v>
      </c>
      <c r="H422" s="20" t="s">
        <v>39</v>
      </c>
      <c r="I422" s="107">
        <f>F420*G422</f>
        <v>777.05219999999997</v>
      </c>
      <c r="J422" s="20">
        <v>3.73</v>
      </c>
      <c r="K422" s="111">
        <f>I422*J422</f>
        <v>2898.4047059999998</v>
      </c>
      <c r="L422" s="3"/>
      <c r="M422" s="3"/>
      <c r="N422" s="3"/>
      <c r="O422" s="3"/>
      <c r="P422" s="3"/>
      <c r="Q422" s="34"/>
    </row>
    <row r="423" spans="1:17" outlineLevel="1">
      <c r="A423" s="95"/>
      <c r="B423" s="15" t="s">
        <v>9</v>
      </c>
      <c r="C423" s="16" t="s">
        <v>9</v>
      </c>
      <c r="D423" s="17" t="s">
        <v>12</v>
      </c>
      <c r="E423" s="18" t="s">
        <v>9</v>
      </c>
      <c r="F423" s="19" t="s">
        <v>9</v>
      </c>
      <c r="G423" s="20">
        <v>50.77</v>
      </c>
      <c r="H423" s="20" t="s">
        <v>39</v>
      </c>
      <c r="I423" s="107">
        <f>F420*G423</f>
        <v>47.216100000000004</v>
      </c>
      <c r="J423" s="20">
        <v>10.36</v>
      </c>
      <c r="K423" s="111">
        <f>I423*J423</f>
        <v>489.158796</v>
      </c>
      <c r="L423" s="3"/>
      <c r="M423" s="3"/>
      <c r="N423" s="3"/>
      <c r="O423" s="3"/>
      <c r="P423" s="3"/>
      <c r="Q423" s="34"/>
    </row>
    <row r="424" spans="1:17" outlineLevel="1">
      <c r="A424" s="95"/>
      <c r="B424" s="15" t="s">
        <v>9</v>
      </c>
      <c r="C424" s="16" t="s">
        <v>9</v>
      </c>
      <c r="D424" s="17" t="s">
        <v>13</v>
      </c>
      <c r="E424" s="18" t="s">
        <v>9</v>
      </c>
      <c r="F424" s="19" t="s">
        <v>9</v>
      </c>
      <c r="G424" s="20">
        <v>1.81</v>
      </c>
      <c r="H424" s="20">
        <v>0.3</v>
      </c>
      <c r="I424" s="107">
        <f>F420*G424</f>
        <v>1.6833000000000002</v>
      </c>
      <c r="J424" s="20">
        <v>3.77</v>
      </c>
      <c r="K424" s="111">
        <f>I424*J424</f>
        <v>6.3460410000000014</v>
      </c>
      <c r="L424" s="3"/>
      <c r="M424" s="3"/>
      <c r="N424" s="3"/>
      <c r="O424" s="3"/>
      <c r="P424" s="3"/>
      <c r="Q424" s="34"/>
    </row>
    <row r="425" spans="1:17" outlineLevel="1">
      <c r="A425" s="95"/>
      <c r="B425" s="15" t="s">
        <v>9</v>
      </c>
      <c r="C425" s="16" t="s">
        <v>9</v>
      </c>
      <c r="D425" s="17" t="s">
        <v>14</v>
      </c>
      <c r="E425" s="18" t="s">
        <v>15</v>
      </c>
      <c r="F425" s="19">
        <v>100</v>
      </c>
      <c r="G425" s="20"/>
      <c r="H425" s="19">
        <v>100</v>
      </c>
      <c r="I425" s="107">
        <f>(I421+I423)*H425/100</f>
        <v>143.74080000000001</v>
      </c>
      <c r="J425" s="19" t="s">
        <v>252</v>
      </c>
      <c r="K425" s="112">
        <f>(K421+K423)*J425/100</f>
        <v>1265.7814848</v>
      </c>
      <c r="L425" s="3"/>
      <c r="M425" s="3"/>
      <c r="N425" s="3"/>
      <c r="O425" s="3"/>
      <c r="P425" s="3"/>
      <c r="Q425" s="34"/>
    </row>
    <row r="426" spans="1:17" outlineLevel="1">
      <c r="A426" s="95"/>
      <c r="B426" s="15" t="s">
        <v>9</v>
      </c>
      <c r="C426" s="16" t="s">
        <v>9</v>
      </c>
      <c r="D426" s="17" t="s">
        <v>16</v>
      </c>
      <c r="E426" s="18" t="s">
        <v>15</v>
      </c>
      <c r="F426" s="19">
        <v>65</v>
      </c>
      <c r="G426" s="20"/>
      <c r="H426" s="19">
        <v>65</v>
      </c>
      <c r="I426" s="107">
        <f>(I421+I423)*H426/100</f>
        <v>93.431520000000006</v>
      </c>
      <c r="J426" s="19" t="s">
        <v>258</v>
      </c>
      <c r="K426" s="112">
        <f>(K421+K423)*J426/100</f>
        <v>774.36043776000008</v>
      </c>
      <c r="L426" s="3"/>
      <c r="M426" s="3"/>
      <c r="N426" s="3"/>
      <c r="O426" s="3"/>
      <c r="P426" s="3"/>
      <c r="Q426" s="4"/>
    </row>
    <row r="427" spans="1:17" ht="13.5">
      <c r="A427" s="95"/>
      <c r="B427" s="21" t="s">
        <v>9</v>
      </c>
      <c r="C427" s="22" t="s">
        <v>9</v>
      </c>
      <c r="D427" s="23"/>
      <c r="E427" s="24" t="s">
        <v>9</v>
      </c>
      <c r="F427" s="21" t="s">
        <v>9</v>
      </c>
      <c r="G427" s="25"/>
      <c r="H427" s="25"/>
      <c r="I427" s="109">
        <f>I421+I422+I424</f>
        <v>875.26020000000005</v>
      </c>
      <c r="J427" s="108"/>
      <c r="K427" s="109">
        <f>K421+K422+K424</f>
        <v>3904.7466389999995</v>
      </c>
      <c r="L427" s="3"/>
      <c r="M427" s="3"/>
      <c r="N427" s="3"/>
      <c r="O427" s="3"/>
      <c r="P427" s="3"/>
      <c r="Q427" s="33"/>
    </row>
    <row r="428" spans="1:17" s="34" customFormat="1" ht="13.5">
      <c r="A428" s="95"/>
      <c r="B428" s="21"/>
      <c r="C428" s="22"/>
      <c r="D428" s="23"/>
      <c r="E428" s="24"/>
      <c r="F428" s="21"/>
      <c r="G428" s="25"/>
      <c r="H428" s="25"/>
      <c r="I428" s="109">
        <f>I427+I425+I426</f>
        <v>1112.4325200000001</v>
      </c>
      <c r="J428" s="24" t="s">
        <v>9</v>
      </c>
      <c r="K428" s="109">
        <f>K427+K425+K426</f>
        <v>5944.8885615600002</v>
      </c>
      <c r="L428" s="3"/>
      <c r="M428" s="3"/>
      <c r="N428" s="3"/>
      <c r="O428" s="3"/>
      <c r="P428" s="3"/>
      <c r="Q428" s="33"/>
    </row>
    <row r="429" spans="1:17" ht="17.850000000000001" customHeight="1">
      <c r="A429" s="95"/>
      <c r="B429" s="351" t="s">
        <v>62</v>
      </c>
      <c r="C429" s="352"/>
      <c r="D429" s="352"/>
      <c r="E429" s="352"/>
      <c r="F429" s="352"/>
      <c r="G429" s="352"/>
      <c r="H429" s="352"/>
      <c r="I429" s="352"/>
      <c r="J429" s="352"/>
      <c r="K429" s="352"/>
      <c r="L429" s="3"/>
      <c r="M429" s="3"/>
      <c r="N429" s="3"/>
      <c r="O429" s="3"/>
      <c r="P429" s="3"/>
    </row>
    <row r="430" spans="1:17" ht="89.25">
      <c r="A430" s="95"/>
      <c r="B430" s="9">
        <v>49</v>
      </c>
      <c r="C430" s="10" t="s">
        <v>63</v>
      </c>
      <c r="D430" s="11" t="s">
        <v>64</v>
      </c>
      <c r="E430" s="12" t="s">
        <v>65</v>
      </c>
      <c r="F430" s="13">
        <v>41</v>
      </c>
      <c r="G430" s="229">
        <v>124.1</v>
      </c>
      <c r="H430" s="14"/>
      <c r="I430" s="106">
        <f>F430*G430</f>
        <v>5088.0999999999995</v>
      </c>
      <c r="J430" s="14" t="s">
        <v>211</v>
      </c>
      <c r="K430" s="110">
        <f>K437</f>
        <v>52712.715999999993</v>
      </c>
      <c r="L430" s="3"/>
      <c r="M430" s="228">
        <f t="shared" ref="M430" si="27">B430</f>
        <v>49</v>
      </c>
      <c r="N430" s="99"/>
      <c r="O430" s="99" t="s">
        <v>321</v>
      </c>
      <c r="P430" s="99"/>
      <c r="Q430" s="100">
        <f t="shared" ref="Q430" si="28">F430-N430-O430-P430</f>
        <v>34.85</v>
      </c>
    </row>
    <row r="431" spans="1:17" outlineLevel="1">
      <c r="A431" s="95"/>
      <c r="B431" s="15" t="s">
        <v>9</v>
      </c>
      <c r="C431" s="16" t="s">
        <v>9</v>
      </c>
      <c r="D431" s="17" t="s">
        <v>10</v>
      </c>
      <c r="E431" s="18" t="s">
        <v>9</v>
      </c>
      <c r="F431" s="19" t="s">
        <v>9</v>
      </c>
      <c r="G431" s="20">
        <v>124.1</v>
      </c>
      <c r="H431" s="20" t="s">
        <v>44</v>
      </c>
      <c r="I431" s="107">
        <f>F430*G431</f>
        <v>5088.0999999999995</v>
      </c>
      <c r="J431" s="20">
        <v>10.36</v>
      </c>
      <c r="K431" s="111">
        <f>I431*J431</f>
        <v>52712.715999999993</v>
      </c>
      <c r="L431" s="3"/>
      <c r="M431" s="3"/>
      <c r="N431" s="3"/>
      <c r="O431" s="3"/>
      <c r="P431" s="3"/>
      <c r="Q431" s="34"/>
    </row>
    <row r="432" spans="1:17" outlineLevel="1">
      <c r="A432" s="95"/>
      <c r="B432" s="15" t="s">
        <v>9</v>
      </c>
      <c r="C432" s="16" t="s">
        <v>9</v>
      </c>
      <c r="D432" s="17" t="s">
        <v>11</v>
      </c>
      <c r="E432" s="18" t="s">
        <v>9</v>
      </c>
      <c r="F432" s="19" t="s">
        <v>9</v>
      </c>
      <c r="G432" s="20"/>
      <c r="H432" s="20">
        <v>1.1499999999999999</v>
      </c>
      <c r="I432" s="107">
        <f>F430*G432</f>
        <v>0</v>
      </c>
      <c r="J432" s="20">
        <v>3.73</v>
      </c>
      <c r="K432" s="111">
        <f>I432*J432</f>
        <v>0</v>
      </c>
      <c r="L432" s="3"/>
      <c r="M432" s="3"/>
      <c r="N432" s="3"/>
      <c r="O432" s="3"/>
      <c r="P432" s="3"/>
      <c r="Q432" s="34"/>
    </row>
    <row r="433" spans="1:17" outlineLevel="1">
      <c r="A433" s="95"/>
      <c r="B433" s="15" t="s">
        <v>9</v>
      </c>
      <c r="C433" s="16" t="s">
        <v>9</v>
      </c>
      <c r="D433" s="17" t="s">
        <v>12</v>
      </c>
      <c r="E433" s="18" t="s">
        <v>9</v>
      </c>
      <c r="F433" s="19" t="s">
        <v>9</v>
      </c>
      <c r="G433" s="20"/>
      <c r="H433" s="20">
        <v>1.1499999999999999</v>
      </c>
      <c r="I433" s="107">
        <f>F430*G433</f>
        <v>0</v>
      </c>
      <c r="J433" s="20">
        <v>10.36</v>
      </c>
      <c r="K433" s="111">
        <f>I433*J433</f>
        <v>0</v>
      </c>
      <c r="L433" s="3"/>
      <c r="M433" s="3"/>
      <c r="N433" s="3"/>
      <c r="O433" s="3"/>
      <c r="P433" s="3"/>
      <c r="Q433" s="34"/>
    </row>
    <row r="434" spans="1:17" outlineLevel="1">
      <c r="A434" s="95"/>
      <c r="B434" s="15" t="s">
        <v>9</v>
      </c>
      <c r="C434" s="16" t="s">
        <v>9</v>
      </c>
      <c r="D434" s="17" t="s">
        <v>13</v>
      </c>
      <c r="E434" s="18" t="s">
        <v>9</v>
      </c>
      <c r="F434" s="19" t="s">
        <v>9</v>
      </c>
      <c r="G434" s="20"/>
      <c r="H434" s="20">
        <v>0</v>
      </c>
      <c r="I434" s="107">
        <f>F430*G434</f>
        <v>0</v>
      </c>
      <c r="J434" s="20">
        <v>3.77</v>
      </c>
      <c r="K434" s="111">
        <f>I434*J434</f>
        <v>0</v>
      </c>
      <c r="L434" s="3"/>
      <c r="M434" s="3"/>
      <c r="N434" s="3"/>
      <c r="O434" s="3"/>
      <c r="P434" s="3"/>
      <c r="Q434" s="34"/>
    </row>
    <row r="435" spans="1:17" outlineLevel="1">
      <c r="A435" s="95"/>
      <c r="B435" s="15" t="s">
        <v>9</v>
      </c>
      <c r="C435" s="16" t="s">
        <v>9</v>
      </c>
      <c r="D435" s="17" t="s">
        <v>14</v>
      </c>
      <c r="E435" s="18" t="s">
        <v>15</v>
      </c>
      <c r="F435" s="19">
        <v>92</v>
      </c>
      <c r="G435" s="20"/>
      <c r="H435" s="19">
        <v>92</v>
      </c>
      <c r="I435" s="107">
        <f>(I431+I433)*H435/100</f>
        <v>4681.0519999999997</v>
      </c>
      <c r="J435" s="19" t="s">
        <v>254</v>
      </c>
      <c r="K435" s="112">
        <f>(K431+K433)*J435/100</f>
        <v>41115.918479999993</v>
      </c>
      <c r="L435" s="3"/>
      <c r="M435" s="3"/>
      <c r="N435" s="3"/>
      <c r="O435" s="3"/>
      <c r="P435" s="3"/>
      <c r="Q435" s="34"/>
    </row>
    <row r="436" spans="1:17" outlineLevel="1">
      <c r="A436" s="95"/>
      <c r="B436" s="15" t="s">
        <v>9</v>
      </c>
      <c r="C436" s="16" t="s">
        <v>9</v>
      </c>
      <c r="D436" s="17" t="s">
        <v>16</v>
      </c>
      <c r="E436" s="18" t="s">
        <v>15</v>
      </c>
      <c r="F436" s="19">
        <v>50</v>
      </c>
      <c r="G436" s="20"/>
      <c r="H436" s="19">
        <v>50</v>
      </c>
      <c r="I436" s="107">
        <f>(I431+I433)*H436/100</f>
        <v>2544.0499999999997</v>
      </c>
      <c r="J436" s="19" t="s">
        <v>255</v>
      </c>
      <c r="K436" s="112">
        <f>(K431+K433)*J436/100</f>
        <v>21085.086399999997</v>
      </c>
      <c r="L436" s="3"/>
      <c r="M436" s="3"/>
      <c r="N436" s="3"/>
      <c r="O436" s="3"/>
      <c r="P436" s="3"/>
      <c r="Q436" s="4"/>
    </row>
    <row r="437" spans="1:17" ht="13.5">
      <c r="A437" s="95"/>
      <c r="B437" s="21" t="s">
        <v>9</v>
      </c>
      <c r="C437" s="22" t="s">
        <v>9</v>
      </c>
      <c r="D437" s="23"/>
      <c r="E437" s="24" t="s">
        <v>9</v>
      </c>
      <c r="F437" s="21" t="s">
        <v>9</v>
      </c>
      <c r="G437" s="25"/>
      <c r="H437" s="25"/>
      <c r="I437" s="109">
        <f>I431+I432+I434</f>
        <v>5088.0999999999995</v>
      </c>
      <c r="J437" s="108"/>
      <c r="K437" s="109">
        <f>K431+K432+K434</f>
        <v>52712.715999999993</v>
      </c>
      <c r="L437" s="3"/>
      <c r="M437" s="3"/>
      <c r="N437" s="3"/>
      <c r="O437" s="3"/>
      <c r="P437" s="3"/>
      <c r="Q437" s="33"/>
    </row>
    <row r="438" spans="1:17" s="34" customFormat="1" ht="13.5">
      <c r="A438" s="95"/>
      <c r="B438" s="21"/>
      <c r="C438" s="22"/>
      <c r="D438" s="23"/>
      <c r="E438" s="24"/>
      <c r="F438" s="21"/>
      <c r="G438" s="25"/>
      <c r="H438" s="25"/>
      <c r="I438" s="109">
        <f>I437+I435+I436</f>
        <v>12313.201999999997</v>
      </c>
      <c r="J438" s="24" t="s">
        <v>9</v>
      </c>
      <c r="K438" s="109">
        <f>K437+K435+K436</f>
        <v>114913.72087999998</v>
      </c>
      <c r="L438" s="3"/>
      <c r="M438" s="3"/>
      <c r="N438" s="3"/>
      <c r="O438" s="3"/>
      <c r="P438" s="3"/>
      <c r="Q438" s="33"/>
    </row>
    <row r="439" spans="1:17" ht="17.850000000000001" customHeight="1">
      <c r="A439" s="95"/>
      <c r="B439" s="351" t="s">
        <v>66</v>
      </c>
      <c r="C439" s="352"/>
      <c r="D439" s="352"/>
      <c r="E439" s="352"/>
      <c r="F439" s="352"/>
      <c r="G439" s="352"/>
      <c r="H439" s="352"/>
      <c r="I439" s="352"/>
      <c r="J439" s="352"/>
      <c r="K439" s="352"/>
      <c r="L439" s="3"/>
      <c r="M439" s="3"/>
      <c r="N439" s="3"/>
      <c r="O439" s="3"/>
      <c r="P439" s="3"/>
    </row>
    <row r="440" spans="1:17" ht="76.5">
      <c r="A440" s="95"/>
      <c r="B440" s="9">
        <v>50</v>
      </c>
      <c r="C440" s="10" t="s">
        <v>63</v>
      </c>
      <c r="D440" s="11" t="s">
        <v>67</v>
      </c>
      <c r="E440" s="12" t="s">
        <v>65</v>
      </c>
      <c r="F440" s="13">
        <v>41</v>
      </c>
      <c r="G440" s="229">
        <v>361.51</v>
      </c>
      <c r="H440" s="14"/>
      <c r="I440" s="106">
        <f>F440*G440</f>
        <v>14821.91</v>
      </c>
      <c r="J440" s="14" t="s">
        <v>211</v>
      </c>
      <c r="K440" s="110">
        <f>K447</f>
        <v>122937.05679999999</v>
      </c>
      <c r="L440" s="3"/>
      <c r="M440" s="228">
        <f t="shared" ref="M440" si="29">B440</f>
        <v>50</v>
      </c>
      <c r="N440" s="99"/>
      <c r="O440" s="99" t="s">
        <v>321</v>
      </c>
      <c r="P440" s="99"/>
      <c r="Q440" s="100">
        <f t="shared" ref="Q440" si="30">F440-N440-O440-P440</f>
        <v>34.85</v>
      </c>
    </row>
    <row r="441" spans="1:17" outlineLevel="1">
      <c r="A441" s="95"/>
      <c r="B441" s="15" t="s">
        <v>9</v>
      </c>
      <c r="C441" s="16" t="s">
        <v>9</v>
      </c>
      <c r="D441" s="17" t="s">
        <v>10</v>
      </c>
      <c r="E441" s="18" t="s">
        <v>9</v>
      </c>
      <c r="F441" s="19" t="s">
        <v>9</v>
      </c>
      <c r="G441" s="20">
        <v>248.19</v>
      </c>
      <c r="H441" s="20">
        <v>1.1499999999999999</v>
      </c>
      <c r="I441" s="107">
        <f>F440*G441</f>
        <v>10175.789999999999</v>
      </c>
      <c r="J441" s="20">
        <v>10.36</v>
      </c>
      <c r="K441" s="111">
        <f>I441*J441</f>
        <v>105421.18439999998</v>
      </c>
      <c r="L441" s="3"/>
      <c r="M441" s="3"/>
      <c r="N441" s="3"/>
      <c r="O441" s="3"/>
      <c r="P441" s="3"/>
      <c r="Q441" s="34"/>
    </row>
    <row r="442" spans="1:17" outlineLevel="1">
      <c r="A442" s="95"/>
      <c r="B442" s="15" t="s">
        <v>9</v>
      </c>
      <c r="C442" s="16" t="s">
        <v>9</v>
      </c>
      <c r="D442" s="17" t="s">
        <v>11</v>
      </c>
      <c r="E442" s="18" t="s">
        <v>9</v>
      </c>
      <c r="F442" s="19" t="s">
        <v>9</v>
      </c>
      <c r="G442" s="20"/>
      <c r="H442" s="20">
        <v>1.1499999999999999</v>
      </c>
      <c r="I442" s="107">
        <f>F440*G442</f>
        <v>0</v>
      </c>
      <c r="J442" s="20">
        <v>3.73</v>
      </c>
      <c r="K442" s="111">
        <f>I442*J442</f>
        <v>0</v>
      </c>
      <c r="L442" s="3"/>
      <c r="M442" s="3"/>
      <c r="N442" s="3"/>
      <c r="O442" s="3"/>
      <c r="P442" s="3"/>
      <c r="Q442" s="34"/>
    </row>
    <row r="443" spans="1:17" outlineLevel="1">
      <c r="A443" s="95"/>
      <c r="B443" s="15" t="s">
        <v>9</v>
      </c>
      <c r="C443" s="16" t="s">
        <v>9</v>
      </c>
      <c r="D443" s="17" t="s">
        <v>12</v>
      </c>
      <c r="E443" s="18" t="s">
        <v>9</v>
      </c>
      <c r="F443" s="19" t="s">
        <v>9</v>
      </c>
      <c r="G443" s="20"/>
      <c r="H443" s="20">
        <v>1.1499999999999999</v>
      </c>
      <c r="I443" s="107">
        <f>F440*G443</f>
        <v>0</v>
      </c>
      <c r="J443" s="20">
        <v>10.36</v>
      </c>
      <c r="K443" s="111">
        <f>I443*J443</f>
        <v>0</v>
      </c>
      <c r="L443" s="3"/>
      <c r="M443" s="3"/>
      <c r="N443" s="3"/>
      <c r="O443" s="3"/>
      <c r="P443" s="3"/>
      <c r="Q443" s="34"/>
    </row>
    <row r="444" spans="1:17" outlineLevel="1">
      <c r="A444" s="95"/>
      <c r="B444" s="15" t="s">
        <v>9</v>
      </c>
      <c r="C444" s="16" t="s">
        <v>9</v>
      </c>
      <c r="D444" s="17" t="s">
        <v>13</v>
      </c>
      <c r="E444" s="18" t="s">
        <v>9</v>
      </c>
      <c r="F444" s="19" t="s">
        <v>9</v>
      </c>
      <c r="G444" s="20">
        <v>113.32</v>
      </c>
      <c r="H444" s="20"/>
      <c r="I444" s="107">
        <f>F440*G444</f>
        <v>4646.12</v>
      </c>
      <c r="J444" s="20">
        <v>3.77</v>
      </c>
      <c r="K444" s="111">
        <f>I444*J444</f>
        <v>17515.8724</v>
      </c>
      <c r="L444" s="3"/>
      <c r="M444" s="3"/>
      <c r="N444" s="3"/>
      <c r="O444" s="3"/>
      <c r="P444" s="3"/>
      <c r="Q444" s="34"/>
    </row>
    <row r="445" spans="1:17" outlineLevel="1">
      <c r="A445" s="95"/>
      <c r="B445" s="15" t="s">
        <v>9</v>
      </c>
      <c r="C445" s="16" t="s">
        <v>9</v>
      </c>
      <c r="D445" s="17" t="s">
        <v>14</v>
      </c>
      <c r="E445" s="18" t="s">
        <v>15</v>
      </c>
      <c r="F445" s="19">
        <v>92</v>
      </c>
      <c r="G445" s="20"/>
      <c r="H445" s="19">
        <v>92</v>
      </c>
      <c r="I445" s="107">
        <f>(I441+I443)*H445/100</f>
        <v>9361.7267999999985</v>
      </c>
      <c r="J445" s="19" t="s">
        <v>254</v>
      </c>
      <c r="K445" s="112">
        <f>(K441+K443)*J445/100</f>
        <v>82228.523831999992</v>
      </c>
      <c r="L445" s="3"/>
      <c r="M445" s="3"/>
      <c r="N445" s="3"/>
      <c r="O445" s="3"/>
      <c r="P445" s="3"/>
      <c r="Q445" s="34"/>
    </row>
    <row r="446" spans="1:17" outlineLevel="1">
      <c r="A446" s="95"/>
      <c r="B446" s="15" t="s">
        <v>9</v>
      </c>
      <c r="C446" s="16" t="s">
        <v>9</v>
      </c>
      <c r="D446" s="17" t="s">
        <v>16</v>
      </c>
      <c r="E446" s="18" t="s">
        <v>15</v>
      </c>
      <c r="F446" s="19">
        <v>50</v>
      </c>
      <c r="G446" s="20"/>
      <c r="H446" s="19">
        <v>50</v>
      </c>
      <c r="I446" s="107">
        <f>(I441+I443)*H446/100</f>
        <v>5087.8949999999995</v>
      </c>
      <c r="J446" s="19" t="s">
        <v>255</v>
      </c>
      <c r="K446" s="112">
        <f>(K441+K443)*J446/100</f>
        <v>42168.473759999993</v>
      </c>
      <c r="L446" s="3"/>
      <c r="M446" s="3"/>
      <c r="N446" s="3"/>
      <c r="O446" s="3"/>
      <c r="P446" s="3"/>
      <c r="Q446" s="4"/>
    </row>
    <row r="447" spans="1:17" ht="13.5">
      <c r="A447" s="95"/>
      <c r="B447" s="21" t="s">
        <v>9</v>
      </c>
      <c r="C447" s="22" t="s">
        <v>9</v>
      </c>
      <c r="D447" s="23"/>
      <c r="E447" s="24" t="s">
        <v>9</v>
      </c>
      <c r="F447" s="21" t="s">
        <v>9</v>
      </c>
      <c r="G447" s="25"/>
      <c r="H447" s="25"/>
      <c r="I447" s="109">
        <f>I441+I442+I444</f>
        <v>14821.91</v>
      </c>
      <c r="J447" s="108"/>
      <c r="K447" s="109">
        <f>K441+K442+K444</f>
        <v>122937.05679999999</v>
      </c>
      <c r="L447" s="3"/>
      <c r="M447" s="3"/>
      <c r="N447" s="3"/>
      <c r="O447" s="3"/>
      <c r="P447" s="3"/>
      <c r="Q447" s="33"/>
    </row>
    <row r="448" spans="1:17" s="34" customFormat="1" ht="13.5">
      <c r="A448" s="95"/>
      <c r="B448" s="21"/>
      <c r="C448" s="22"/>
      <c r="D448" s="23"/>
      <c r="E448" s="24"/>
      <c r="F448" s="21"/>
      <c r="G448" s="25"/>
      <c r="H448" s="25"/>
      <c r="I448" s="109">
        <f>I447+I445+I446</f>
        <v>29271.531800000001</v>
      </c>
      <c r="J448" s="24" t="s">
        <v>9</v>
      </c>
      <c r="K448" s="109">
        <f>K447+K445+K446</f>
        <v>247334.05439199999</v>
      </c>
      <c r="L448" s="3"/>
      <c r="M448" s="3"/>
      <c r="N448" s="3"/>
      <c r="O448" s="3"/>
      <c r="P448" s="3"/>
      <c r="Q448" s="33"/>
    </row>
    <row r="449" spans="1:17" ht="17.850000000000001" customHeight="1">
      <c r="A449" s="95"/>
      <c r="B449" s="351" t="s">
        <v>62</v>
      </c>
      <c r="C449" s="352"/>
      <c r="D449" s="352"/>
      <c r="E449" s="352"/>
      <c r="F449" s="352"/>
      <c r="G449" s="352"/>
      <c r="H449" s="352"/>
      <c r="I449" s="352"/>
      <c r="J449" s="352"/>
      <c r="K449" s="352"/>
      <c r="L449" s="3"/>
      <c r="M449" s="3"/>
      <c r="N449" s="3"/>
      <c r="O449" s="3"/>
      <c r="P449" s="3"/>
    </row>
    <row r="450" spans="1:17" ht="76.5">
      <c r="A450" s="95"/>
      <c r="B450" s="9">
        <v>51</v>
      </c>
      <c r="C450" s="10" t="s">
        <v>68</v>
      </c>
      <c r="D450" s="11" t="s">
        <v>69</v>
      </c>
      <c r="E450" s="12" t="s">
        <v>54</v>
      </c>
      <c r="F450" s="13">
        <v>41</v>
      </c>
      <c r="G450" s="229">
        <v>33.659999999999997</v>
      </c>
      <c r="H450" s="14"/>
      <c r="I450" s="106">
        <f>F450*G450</f>
        <v>1380.06</v>
      </c>
      <c r="J450" s="14" t="s">
        <v>211</v>
      </c>
      <c r="K450" s="110">
        <f>K457</f>
        <v>8466.668099999999</v>
      </c>
      <c r="L450" s="3"/>
      <c r="M450" s="228">
        <f t="shared" ref="M450" si="31">B450</f>
        <v>51</v>
      </c>
      <c r="N450" s="99"/>
      <c r="O450" s="99" t="s">
        <v>322</v>
      </c>
      <c r="P450" s="99"/>
      <c r="Q450" s="100">
        <f t="shared" ref="Q450" si="32">F450-N450-O450-P450</f>
        <v>36.9</v>
      </c>
    </row>
    <row r="451" spans="1:17" outlineLevel="1">
      <c r="A451" s="95"/>
      <c r="B451" s="15" t="s">
        <v>9</v>
      </c>
      <c r="C451" s="16" t="s">
        <v>9</v>
      </c>
      <c r="D451" s="17" t="s">
        <v>10</v>
      </c>
      <c r="E451" s="18" t="s">
        <v>9</v>
      </c>
      <c r="F451" s="19" t="s">
        <v>9</v>
      </c>
      <c r="G451" s="20">
        <v>12.21</v>
      </c>
      <c r="H451" s="20" t="s">
        <v>44</v>
      </c>
      <c r="I451" s="107">
        <f>F450*G451</f>
        <v>500.61</v>
      </c>
      <c r="J451" s="20">
        <v>10.36</v>
      </c>
      <c r="K451" s="111">
        <f>I451*J451</f>
        <v>5186.3195999999998</v>
      </c>
      <c r="L451" s="3"/>
      <c r="M451" s="3"/>
      <c r="N451" s="3"/>
      <c r="O451" s="3"/>
      <c r="P451" s="3"/>
      <c r="Q451" s="34"/>
    </row>
    <row r="452" spans="1:17" outlineLevel="1">
      <c r="A452" s="95"/>
      <c r="B452" s="15" t="s">
        <v>9</v>
      </c>
      <c r="C452" s="16" t="s">
        <v>9</v>
      </c>
      <c r="D452" s="17" t="s">
        <v>11</v>
      </c>
      <c r="E452" s="18" t="s">
        <v>9</v>
      </c>
      <c r="F452" s="19" t="s">
        <v>9</v>
      </c>
      <c r="G452" s="20">
        <v>21.45</v>
      </c>
      <c r="H452" s="20" t="s">
        <v>44</v>
      </c>
      <c r="I452" s="107">
        <f>F450*G452</f>
        <v>879.44999999999993</v>
      </c>
      <c r="J452" s="20">
        <v>3.73</v>
      </c>
      <c r="K452" s="111">
        <f>I452*J452</f>
        <v>3280.3484999999996</v>
      </c>
      <c r="L452" s="3"/>
      <c r="M452" s="3"/>
      <c r="N452" s="3"/>
      <c r="O452" s="3"/>
      <c r="P452" s="3"/>
      <c r="Q452" s="34"/>
    </row>
    <row r="453" spans="1:17" outlineLevel="1">
      <c r="A453" s="95"/>
      <c r="B453" s="15" t="s">
        <v>9</v>
      </c>
      <c r="C453" s="16" t="s">
        <v>9</v>
      </c>
      <c r="D453" s="17" t="s">
        <v>12</v>
      </c>
      <c r="E453" s="18" t="s">
        <v>9</v>
      </c>
      <c r="F453" s="19" t="s">
        <v>9</v>
      </c>
      <c r="G453" s="20">
        <v>2.6</v>
      </c>
      <c r="H453" s="20" t="s">
        <v>44</v>
      </c>
      <c r="I453" s="107">
        <f>F450*G453</f>
        <v>106.60000000000001</v>
      </c>
      <c r="J453" s="20">
        <v>10.36</v>
      </c>
      <c r="K453" s="111">
        <f>I453*J453</f>
        <v>1104.376</v>
      </c>
      <c r="L453" s="3"/>
      <c r="M453" s="3"/>
      <c r="N453" s="3"/>
      <c r="O453" s="3"/>
      <c r="P453" s="3"/>
      <c r="Q453" s="34"/>
    </row>
    <row r="454" spans="1:17" outlineLevel="1">
      <c r="A454" s="95"/>
      <c r="B454" s="15" t="s">
        <v>9</v>
      </c>
      <c r="C454" s="16" t="s">
        <v>9</v>
      </c>
      <c r="D454" s="17" t="s">
        <v>13</v>
      </c>
      <c r="E454" s="18" t="s">
        <v>9</v>
      </c>
      <c r="F454" s="19" t="s">
        <v>9</v>
      </c>
      <c r="G454" s="20"/>
      <c r="H454" s="20">
        <v>0</v>
      </c>
      <c r="I454" s="107">
        <f>F450*G454</f>
        <v>0</v>
      </c>
      <c r="J454" s="20">
        <v>3.77</v>
      </c>
      <c r="K454" s="111">
        <f>I454*J454</f>
        <v>0</v>
      </c>
      <c r="L454" s="3"/>
      <c r="M454" s="3"/>
      <c r="N454" s="3"/>
      <c r="O454" s="3"/>
      <c r="P454" s="3"/>
      <c r="Q454" s="34"/>
    </row>
    <row r="455" spans="1:17" outlineLevel="1">
      <c r="A455" s="95"/>
      <c r="B455" s="15" t="s">
        <v>9</v>
      </c>
      <c r="C455" s="16" t="s">
        <v>9</v>
      </c>
      <c r="D455" s="17" t="s">
        <v>14</v>
      </c>
      <c r="E455" s="18" t="s">
        <v>15</v>
      </c>
      <c r="F455" s="19">
        <v>120</v>
      </c>
      <c r="G455" s="20"/>
      <c r="H455" s="19">
        <v>120</v>
      </c>
      <c r="I455" s="107">
        <f>(I451+I453)*H455/100</f>
        <v>728.65200000000016</v>
      </c>
      <c r="J455" s="19" t="s">
        <v>256</v>
      </c>
      <c r="K455" s="112">
        <f>(K451+K453)*J455/100</f>
        <v>6416.5095120000005</v>
      </c>
      <c r="L455" s="3"/>
      <c r="M455" s="3"/>
      <c r="N455" s="3"/>
      <c r="O455" s="3"/>
      <c r="P455" s="3"/>
      <c r="Q455" s="34"/>
    </row>
    <row r="456" spans="1:17" outlineLevel="1">
      <c r="A456" s="95"/>
      <c r="B456" s="15" t="s">
        <v>9</v>
      </c>
      <c r="C456" s="16" t="s">
        <v>9</v>
      </c>
      <c r="D456" s="17" t="s">
        <v>16</v>
      </c>
      <c r="E456" s="18" t="s">
        <v>15</v>
      </c>
      <c r="F456" s="19">
        <v>70</v>
      </c>
      <c r="G456" s="20"/>
      <c r="H456" s="19">
        <v>70</v>
      </c>
      <c r="I456" s="107">
        <f>(I451+I453)*H456/100</f>
        <v>425.04700000000003</v>
      </c>
      <c r="J456" s="19" t="s">
        <v>257</v>
      </c>
      <c r="K456" s="112">
        <f>(K451+K453)*J456/100</f>
        <v>3522.7895360000002</v>
      </c>
      <c r="L456" s="3"/>
      <c r="M456" s="3"/>
      <c r="N456" s="3"/>
      <c r="O456" s="3"/>
      <c r="P456" s="3"/>
      <c r="Q456" s="4"/>
    </row>
    <row r="457" spans="1:17" ht="13.5">
      <c r="A457" s="95"/>
      <c r="B457" s="21" t="s">
        <v>9</v>
      </c>
      <c r="C457" s="22" t="s">
        <v>9</v>
      </c>
      <c r="D457" s="23"/>
      <c r="E457" s="24" t="s">
        <v>9</v>
      </c>
      <c r="F457" s="21" t="s">
        <v>9</v>
      </c>
      <c r="G457" s="25"/>
      <c r="H457" s="25"/>
      <c r="I457" s="109">
        <f>I451+I452+I454</f>
        <v>1380.06</v>
      </c>
      <c r="J457" s="108"/>
      <c r="K457" s="109">
        <f>K451+K452+K454</f>
        <v>8466.668099999999</v>
      </c>
      <c r="L457" s="3"/>
      <c r="M457" s="3"/>
      <c r="N457" s="3"/>
      <c r="O457" s="3"/>
      <c r="P457" s="3"/>
      <c r="Q457" s="33"/>
    </row>
    <row r="458" spans="1:17" s="34" customFormat="1" ht="13.5">
      <c r="A458" s="95"/>
      <c r="B458" s="21"/>
      <c r="C458" s="22"/>
      <c r="D458" s="23"/>
      <c r="E458" s="24"/>
      <c r="F458" s="21"/>
      <c r="G458" s="25"/>
      <c r="H458" s="25"/>
      <c r="I458" s="109">
        <f>I457+I455+I456</f>
        <v>2533.759</v>
      </c>
      <c r="J458" s="24" t="s">
        <v>9</v>
      </c>
      <c r="K458" s="109">
        <f>K457+K455+K456</f>
        <v>18405.967148</v>
      </c>
      <c r="L458" s="3"/>
      <c r="M458" s="3"/>
      <c r="N458" s="3"/>
      <c r="O458" s="3"/>
      <c r="P458" s="3"/>
      <c r="Q458" s="33"/>
    </row>
    <row r="459" spans="1:17" ht="51">
      <c r="A459" s="95"/>
      <c r="B459" s="9">
        <v>52</v>
      </c>
      <c r="C459" s="10" t="s">
        <v>68</v>
      </c>
      <c r="D459" s="11" t="s">
        <v>70</v>
      </c>
      <c r="E459" s="12" t="s">
        <v>54</v>
      </c>
      <c r="F459" s="13">
        <v>41</v>
      </c>
      <c r="G459" s="229">
        <v>355.31</v>
      </c>
      <c r="H459" s="14"/>
      <c r="I459" s="106">
        <f>F459*G459</f>
        <v>14567.710000000001</v>
      </c>
      <c r="J459" s="14" t="s">
        <v>211</v>
      </c>
      <c r="K459" s="110">
        <f>K466</f>
        <v>61450.635999999999</v>
      </c>
      <c r="L459" s="3"/>
      <c r="M459" s="228">
        <f t="shared" ref="M459" si="33">B459</f>
        <v>52</v>
      </c>
      <c r="N459" s="99"/>
      <c r="O459" s="99" t="s">
        <v>322</v>
      </c>
      <c r="P459" s="99"/>
      <c r="Q459" s="100">
        <f t="shared" ref="Q459" si="34">F459-N459-O459-P459</f>
        <v>36.9</v>
      </c>
    </row>
    <row r="460" spans="1:17" outlineLevel="1">
      <c r="A460" s="95"/>
      <c r="B460" s="15" t="s">
        <v>9</v>
      </c>
      <c r="C460" s="16" t="s">
        <v>9</v>
      </c>
      <c r="D460" s="17" t="s">
        <v>10</v>
      </c>
      <c r="E460" s="18" t="s">
        <v>9</v>
      </c>
      <c r="F460" s="19" t="s">
        <v>9</v>
      </c>
      <c r="G460" s="20">
        <v>24.43</v>
      </c>
      <c r="H460" s="20">
        <v>1.1499999999999999</v>
      </c>
      <c r="I460" s="107">
        <f>F459*G460</f>
        <v>1001.63</v>
      </c>
      <c r="J460" s="20">
        <v>10.36</v>
      </c>
      <c r="K460" s="111">
        <f>I460*J460</f>
        <v>10376.8868</v>
      </c>
      <c r="L460" s="3"/>
      <c r="M460" s="3"/>
      <c r="N460" s="3"/>
      <c r="O460" s="3"/>
      <c r="P460" s="3"/>
      <c r="Q460" s="34"/>
    </row>
    <row r="461" spans="1:17" outlineLevel="1">
      <c r="A461" s="95"/>
      <c r="B461" s="15" t="s">
        <v>9</v>
      </c>
      <c r="C461" s="16" t="s">
        <v>9</v>
      </c>
      <c r="D461" s="17" t="s">
        <v>11</v>
      </c>
      <c r="E461" s="18" t="s">
        <v>9</v>
      </c>
      <c r="F461" s="19" t="s">
        <v>9</v>
      </c>
      <c r="G461" s="20">
        <v>42.91</v>
      </c>
      <c r="H461" s="20">
        <v>1.1499999999999999</v>
      </c>
      <c r="I461" s="107">
        <f>F459*G461</f>
        <v>1759.31</v>
      </c>
      <c r="J461" s="20">
        <v>3.73</v>
      </c>
      <c r="K461" s="111">
        <f>I461*J461</f>
        <v>6562.2262999999994</v>
      </c>
      <c r="L461" s="3"/>
      <c r="M461" s="3"/>
      <c r="N461" s="3"/>
      <c r="O461" s="3"/>
      <c r="P461" s="3"/>
      <c r="Q461" s="34"/>
    </row>
    <row r="462" spans="1:17" outlineLevel="1">
      <c r="A462" s="95"/>
      <c r="B462" s="15" t="s">
        <v>9</v>
      </c>
      <c r="C462" s="16" t="s">
        <v>9</v>
      </c>
      <c r="D462" s="17" t="s">
        <v>12</v>
      </c>
      <c r="E462" s="18" t="s">
        <v>9</v>
      </c>
      <c r="F462" s="19" t="s">
        <v>9</v>
      </c>
      <c r="G462" s="20">
        <v>5.2</v>
      </c>
      <c r="H462" s="20">
        <v>1.1499999999999999</v>
      </c>
      <c r="I462" s="107">
        <f>F459*G462</f>
        <v>213.20000000000002</v>
      </c>
      <c r="J462" s="20">
        <v>10.36</v>
      </c>
      <c r="K462" s="111">
        <f>I462*J462</f>
        <v>2208.752</v>
      </c>
      <c r="L462" s="3"/>
      <c r="M462" s="3"/>
      <c r="N462" s="3"/>
      <c r="O462" s="3"/>
      <c r="P462" s="3"/>
      <c r="Q462" s="34"/>
    </row>
    <row r="463" spans="1:17" outlineLevel="1">
      <c r="A463" s="95"/>
      <c r="B463" s="15" t="s">
        <v>9</v>
      </c>
      <c r="C463" s="16" t="s">
        <v>9</v>
      </c>
      <c r="D463" s="17" t="s">
        <v>13</v>
      </c>
      <c r="E463" s="18" t="s">
        <v>9</v>
      </c>
      <c r="F463" s="19" t="s">
        <v>9</v>
      </c>
      <c r="G463" s="20">
        <v>287.97000000000003</v>
      </c>
      <c r="H463" s="20"/>
      <c r="I463" s="107">
        <f>F459*G463</f>
        <v>11806.77</v>
      </c>
      <c r="J463" s="20">
        <v>3.77</v>
      </c>
      <c r="K463" s="111">
        <f>I463*J463</f>
        <v>44511.522900000004</v>
      </c>
      <c r="L463" s="3"/>
      <c r="M463" s="3"/>
      <c r="N463" s="3"/>
      <c r="O463" s="3"/>
      <c r="P463" s="3"/>
      <c r="Q463" s="34"/>
    </row>
    <row r="464" spans="1:17" outlineLevel="1">
      <c r="A464" s="95"/>
      <c r="B464" s="15" t="s">
        <v>9</v>
      </c>
      <c r="C464" s="16" t="s">
        <v>9</v>
      </c>
      <c r="D464" s="17" t="s">
        <v>14</v>
      </c>
      <c r="E464" s="18" t="s">
        <v>15</v>
      </c>
      <c r="F464" s="19">
        <v>120</v>
      </c>
      <c r="G464" s="20"/>
      <c r="H464" s="19">
        <v>120</v>
      </c>
      <c r="I464" s="107">
        <f>(I460+I462)*H464/100</f>
        <v>1457.7959999999998</v>
      </c>
      <c r="J464" s="19" t="s">
        <v>256</v>
      </c>
      <c r="K464" s="112">
        <f>(K460+K462)*J464/100</f>
        <v>12837.351576000001</v>
      </c>
      <c r="L464" s="3"/>
      <c r="M464" s="3"/>
      <c r="N464" s="3"/>
      <c r="O464" s="3"/>
      <c r="P464" s="3"/>
      <c r="Q464" s="34"/>
    </row>
    <row r="465" spans="1:17" outlineLevel="1">
      <c r="A465" s="95"/>
      <c r="B465" s="15" t="s">
        <v>9</v>
      </c>
      <c r="C465" s="16" t="s">
        <v>9</v>
      </c>
      <c r="D465" s="17" t="s">
        <v>16</v>
      </c>
      <c r="E465" s="18" t="s">
        <v>15</v>
      </c>
      <c r="F465" s="19">
        <v>70</v>
      </c>
      <c r="G465" s="20"/>
      <c r="H465" s="19">
        <v>70</v>
      </c>
      <c r="I465" s="107">
        <f>(I460+I462)*H465/100</f>
        <v>850.38099999999986</v>
      </c>
      <c r="J465" s="19" t="s">
        <v>257</v>
      </c>
      <c r="K465" s="112">
        <f>(K460+K462)*J465/100</f>
        <v>7047.9577280000003</v>
      </c>
      <c r="L465" s="3"/>
      <c r="M465" s="3"/>
      <c r="N465" s="3"/>
      <c r="O465" s="3"/>
      <c r="P465" s="3"/>
      <c r="Q465" s="4"/>
    </row>
    <row r="466" spans="1:17" ht="13.5">
      <c r="A466" s="95"/>
      <c r="B466" s="21" t="s">
        <v>9</v>
      </c>
      <c r="C466" s="22" t="s">
        <v>9</v>
      </c>
      <c r="D466" s="23"/>
      <c r="E466" s="24" t="s">
        <v>9</v>
      </c>
      <c r="F466" s="21" t="s">
        <v>9</v>
      </c>
      <c r="G466" s="25"/>
      <c r="H466" s="25"/>
      <c r="I466" s="109">
        <f>I460+I461+I463</f>
        <v>14567.710000000001</v>
      </c>
      <c r="J466" s="108"/>
      <c r="K466" s="109">
        <f>K460+K461+K463</f>
        <v>61450.635999999999</v>
      </c>
      <c r="L466" s="3"/>
      <c r="M466" s="3"/>
      <c r="N466" s="3"/>
      <c r="O466" s="3"/>
      <c r="P466" s="3"/>
      <c r="Q466" s="33"/>
    </row>
    <row r="467" spans="1:17" s="34" customFormat="1" ht="13.5">
      <c r="A467" s="95"/>
      <c r="B467" s="21"/>
      <c r="C467" s="22"/>
      <c r="D467" s="23"/>
      <c r="E467" s="24"/>
      <c r="F467" s="21"/>
      <c r="G467" s="25"/>
      <c r="H467" s="25"/>
      <c r="I467" s="109">
        <f>I466+I464+I465</f>
        <v>16875.887000000002</v>
      </c>
      <c r="J467" s="24" t="s">
        <v>9</v>
      </c>
      <c r="K467" s="109">
        <f>K466+K464+K465</f>
        <v>81335.945303999993</v>
      </c>
      <c r="L467" s="3"/>
      <c r="M467" s="3"/>
      <c r="N467" s="3"/>
      <c r="O467" s="3"/>
      <c r="P467" s="3"/>
      <c r="Q467" s="33"/>
    </row>
    <row r="468" spans="1:17" ht="63.75">
      <c r="A468" s="95"/>
      <c r="B468" s="9">
        <v>53</v>
      </c>
      <c r="C468" s="10" t="s">
        <v>71</v>
      </c>
      <c r="D468" s="11" t="s">
        <v>72</v>
      </c>
      <c r="E468" s="12" t="s">
        <v>73</v>
      </c>
      <c r="F468" s="13">
        <v>0.12</v>
      </c>
      <c r="G468" s="229">
        <v>1340.98</v>
      </c>
      <c r="H468" s="14"/>
      <c r="I468" s="106">
        <f>F468*G468</f>
        <v>160.91759999999999</v>
      </c>
      <c r="J468" s="14" t="s">
        <v>211</v>
      </c>
      <c r="K468" s="110">
        <f>K475</f>
        <v>790.66811999999993</v>
      </c>
      <c r="L468" s="3"/>
      <c r="M468" s="228">
        <f t="shared" ref="M468" si="35">B468</f>
        <v>53</v>
      </c>
      <c r="N468" s="99"/>
      <c r="O468" s="99"/>
      <c r="P468" s="99"/>
      <c r="Q468" s="100">
        <f t="shared" ref="Q468" si="36">F468-N468-O468-P468</f>
        <v>0.12</v>
      </c>
    </row>
    <row r="469" spans="1:17" outlineLevel="1">
      <c r="A469" s="95"/>
      <c r="B469" s="15" t="s">
        <v>9</v>
      </c>
      <c r="C469" s="16" t="s">
        <v>9</v>
      </c>
      <c r="D469" s="17" t="s">
        <v>10</v>
      </c>
      <c r="E469" s="18" t="s">
        <v>9</v>
      </c>
      <c r="F469" s="19" t="s">
        <v>9</v>
      </c>
      <c r="G469" s="20">
        <v>233.28</v>
      </c>
      <c r="H469" s="20">
        <v>1.1499999999999999</v>
      </c>
      <c r="I469" s="107">
        <f>F468*G469</f>
        <v>27.993600000000001</v>
      </c>
      <c r="J469" s="20">
        <v>10.36</v>
      </c>
      <c r="K469" s="111">
        <f>I469*J469</f>
        <v>290.01369599999998</v>
      </c>
      <c r="L469" s="3"/>
      <c r="M469" s="3"/>
      <c r="N469" s="3"/>
      <c r="O469" s="3"/>
      <c r="P469" s="3"/>
      <c r="Q469" s="34"/>
    </row>
    <row r="470" spans="1:17" outlineLevel="1">
      <c r="A470" s="95"/>
      <c r="B470" s="15" t="s">
        <v>9</v>
      </c>
      <c r="C470" s="16" t="s">
        <v>9</v>
      </c>
      <c r="D470" s="17" t="s">
        <v>11</v>
      </c>
      <c r="E470" s="18" t="s">
        <v>9</v>
      </c>
      <c r="F470" s="19" t="s">
        <v>9</v>
      </c>
      <c r="G470" s="20">
        <v>97.72</v>
      </c>
      <c r="H470" s="20">
        <v>1.1499999999999999</v>
      </c>
      <c r="I470" s="107">
        <f>F468*G470</f>
        <v>11.7264</v>
      </c>
      <c r="J470" s="20">
        <v>3.73</v>
      </c>
      <c r="K470" s="111">
        <f>I470*J470</f>
        <v>43.739471999999999</v>
      </c>
      <c r="L470" s="3"/>
      <c r="M470" s="3"/>
      <c r="N470" s="3"/>
      <c r="O470" s="3"/>
      <c r="P470" s="3"/>
      <c r="Q470" s="34"/>
    </row>
    <row r="471" spans="1:17" outlineLevel="1">
      <c r="A471" s="95"/>
      <c r="B471" s="15" t="s">
        <v>9</v>
      </c>
      <c r="C471" s="16" t="s">
        <v>9</v>
      </c>
      <c r="D471" s="17" t="s">
        <v>12</v>
      </c>
      <c r="E471" s="18" t="s">
        <v>9</v>
      </c>
      <c r="F471" s="19" t="s">
        <v>9</v>
      </c>
      <c r="G471" s="20">
        <v>4.4400000000000004</v>
      </c>
      <c r="H471" s="20">
        <v>1.1499999999999999</v>
      </c>
      <c r="I471" s="107">
        <f>F468*G471</f>
        <v>0.53280000000000005</v>
      </c>
      <c r="J471" s="20">
        <v>10.36</v>
      </c>
      <c r="K471" s="111">
        <f>I471*J471</f>
        <v>5.5198080000000003</v>
      </c>
      <c r="L471" s="3"/>
      <c r="M471" s="3"/>
      <c r="N471" s="3"/>
      <c r="O471" s="3"/>
      <c r="P471" s="3"/>
      <c r="Q471" s="34"/>
    </row>
    <row r="472" spans="1:17" outlineLevel="1">
      <c r="A472" s="95"/>
      <c r="B472" s="15" t="s">
        <v>9</v>
      </c>
      <c r="C472" s="16" t="s">
        <v>9</v>
      </c>
      <c r="D472" s="17" t="s">
        <v>13</v>
      </c>
      <c r="E472" s="18" t="s">
        <v>9</v>
      </c>
      <c r="F472" s="19" t="s">
        <v>9</v>
      </c>
      <c r="G472" s="20">
        <v>1009.98</v>
      </c>
      <c r="H472" s="20"/>
      <c r="I472" s="107">
        <f>F468*G472</f>
        <v>121.19759999999999</v>
      </c>
      <c r="J472" s="20">
        <v>3.77</v>
      </c>
      <c r="K472" s="111">
        <f>I472*J472</f>
        <v>456.91495199999997</v>
      </c>
      <c r="L472" s="3"/>
      <c r="M472" s="3"/>
      <c r="N472" s="3"/>
      <c r="O472" s="3"/>
      <c r="P472" s="3"/>
      <c r="Q472" s="34"/>
    </row>
    <row r="473" spans="1:17" outlineLevel="1">
      <c r="A473" s="95"/>
      <c r="B473" s="15" t="s">
        <v>9</v>
      </c>
      <c r="C473" s="16" t="s">
        <v>9</v>
      </c>
      <c r="D473" s="17" t="s">
        <v>14</v>
      </c>
      <c r="E473" s="18" t="s">
        <v>15</v>
      </c>
      <c r="F473" s="19">
        <v>95</v>
      </c>
      <c r="G473" s="20"/>
      <c r="H473" s="19">
        <v>95</v>
      </c>
      <c r="I473" s="107">
        <f>(I469+I471)*H473/100</f>
        <v>27.100080000000002</v>
      </c>
      <c r="J473" s="19" t="s">
        <v>259</v>
      </c>
      <c r="K473" s="112">
        <f>(K469+K471)*J473/100</f>
        <v>239.38213823999999</v>
      </c>
      <c r="L473" s="3"/>
      <c r="M473" s="3"/>
      <c r="N473" s="3"/>
      <c r="O473" s="3"/>
      <c r="P473" s="3"/>
      <c r="Q473" s="34"/>
    </row>
    <row r="474" spans="1:17" outlineLevel="1">
      <c r="A474" s="95"/>
      <c r="B474" s="15" t="s">
        <v>9</v>
      </c>
      <c r="C474" s="16" t="s">
        <v>9</v>
      </c>
      <c r="D474" s="17" t="s">
        <v>16</v>
      </c>
      <c r="E474" s="18" t="s">
        <v>15</v>
      </c>
      <c r="F474" s="19">
        <v>65</v>
      </c>
      <c r="G474" s="20"/>
      <c r="H474" s="19">
        <v>65</v>
      </c>
      <c r="I474" s="107">
        <f>(I469+I471)*H474/100</f>
        <v>18.542160000000003</v>
      </c>
      <c r="J474" s="19" t="s">
        <v>258</v>
      </c>
      <c r="K474" s="112">
        <f>(K469+K471)*J474/100</f>
        <v>153.67742207999999</v>
      </c>
      <c r="L474" s="3"/>
      <c r="M474" s="3"/>
      <c r="N474" s="3"/>
      <c r="O474" s="3"/>
      <c r="P474" s="3"/>
      <c r="Q474" s="4"/>
    </row>
    <row r="475" spans="1:17" ht="13.5">
      <c r="A475" s="95"/>
      <c r="B475" s="21" t="s">
        <v>9</v>
      </c>
      <c r="C475" s="22" t="s">
        <v>9</v>
      </c>
      <c r="D475" s="23"/>
      <c r="E475" s="24" t="s">
        <v>9</v>
      </c>
      <c r="F475" s="21" t="s">
        <v>9</v>
      </c>
      <c r="G475" s="25"/>
      <c r="H475" s="25"/>
      <c r="I475" s="109">
        <f>I469+I470+I472</f>
        <v>160.91759999999999</v>
      </c>
      <c r="J475" s="108"/>
      <c r="K475" s="109">
        <f>K469+K470+K472</f>
        <v>790.66811999999993</v>
      </c>
      <c r="L475" s="3"/>
      <c r="M475" s="3"/>
      <c r="N475" s="3"/>
      <c r="O475" s="3"/>
      <c r="P475" s="3"/>
      <c r="Q475" s="33"/>
    </row>
    <row r="476" spans="1:17" s="34" customFormat="1" ht="13.5">
      <c r="A476" s="95"/>
      <c r="B476" s="21"/>
      <c r="C476" s="22"/>
      <c r="D476" s="23"/>
      <c r="E476" s="24"/>
      <c r="F476" s="21"/>
      <c r="G476" s="25"/>
      <c r="H476" s="25"/>
      <c r="I476" s="109">
        <f>I475+I473+I474</f>
        <v>206.55983999999998</v>
      </c>
      <c r="J476" s="24" t="s">
        <v>9</v>
      </c>
      <c r="K476" s="109">
        <f>K475+K473+K474</f>
        <v>1183.72768032</v>
      </c>
      <c r="L476" s="3"/>
      <c r="M476" s="3"/>
      <c r="N476" s="3"/>
      <c r="O476" s="3"/>
      <c r="P476" s="3"/>
      <c r="Q476" s="33"/>
    </row>
    <row r="477" spans="1:17" ht="63.75">
      <c r="A477" s="95"/>
      <c r="B477" s="9">
        <v>54</v>
      </c>
      <c r="C477" s="10" t="s">
        <v>74</v>
      </c>
      <c r="D477" s="11" t="s">
        <v>75</v>
      </c>
      <c r="E477" s="12" t="s">
        <v>76</v>
      </c>
      <c r="F477" s="13">
        <v>0.5</v>
      </c>
      <c r="G477" s="229">
        <v>1239.6300000000001</v>
      </c>
      <c r="H477" s="14"/>
      <c r="I477" s="106">
        <f>F477*G477</f>
        <v>619.81500000000005</v>
      </c>
      <c r="J477" s="14" t="s">
        <v>211</v>
      </c>
      <c r="K477" s="110">
        <f>K484</f>
        <v>2880.9292</v>
      </c>
      <c r="L477" s="3"/>
      <c r="M477" s="228">
        <f t="shared" ref="M477" si="37">B477</f>
        <v>54</v>
      </c>
      <c r="N477" s="99"/>
      <c r="O477" s="99"/>
      <c r="P477" s="99"/>
      <c r="Q477" s="100">
        <f t="shared" ref="Q477" si="38">F477-N477-O477-P477</f>
        <v>0.5</v>
      </c>
    </row>
    <row r="478" spans="1:17" outlineLevel="1">
      <c r="A478" s="95"/>
      <c r="B478" s="15" t="s">
        <v>9</v>
      </c>
      <c r="C478" s="16" t="s">
        <v>9</v>
      </c>
      <c r="D478" s="17" t="s">
        <v>10</v>
      </c>
      <c r="E478" s="18" t="s">
        <v>9</v>
      </c>
      <c r="F478" s="19" t="s">
        <v>9</v>
      </c>
      <c r="G478" s="20">
        <v>165.83</v>
      </c>
      <c r="H478" s="20">
        <v>1.1499999999999999</v>
      </c>
      <c r="I478" s="107">
        <f>F477*G478</f>
        <v>82.915000000000006</v>
      </c>
      <c r="J478" s="20">
        <v>10.36</v>
      </c>
      <c r="K478" s="111">
        <f>I478*J478</f>
        <v>858.99940000000004</v>
      </c>
      <c r="L478" s="3"/>
      <c r="M478" s="3"/>
      <c r="N478" s="3"/>
      <c r="O478" s="3"/>
      <c r="P478" s="3"/>
      <c r="Q478" s="34"/>
    </row>
    <row r="479" spans="1:17" outlineLevel="1">
      <c r="A479" s="95"/>
      <c r="B479" s="15" t="s">
        <v>9</v>
      </c>
      <c r="C479" s="16" t="s">
        <v>9</v>
      </c>
      <c r="D479" s="17" t="s">
        <v>11</v>
      </c>
      <c r="E479" s="18" t="s">
        <v>9</v>
      </c>
      <c r="F479" s="19" t="s">
        <v>9</v>
      </c>
      <c r="G479" s="20">
        <v>109.16</v>
      </c>
      <c r="H479" s="20">
        <v>1.1499999999999999</v>
      </c>
      <c r="I479" s="107">
        <f>F477*G479</f>
        <v>54.58</v>
      </c>
      <c r="J479" s="20">
        <v>3.73</v>
      </c>
      <c r="K479" s="111">
        <f>I479*J479</f>
        <v>203.58339999999998</v>
      </c>
      <c r="L479" s="3"/>
      <c r="M479" s="3"/>
      <c r="N479" s="3"/>
      <c r="O479" s="3"/>
      <c r="P479" s="3"/>
      <c r="Q479" s="34"/>
    </row>
    <row r="480" spans="1:17" outlineLevel="1">
      <c r="A480" s="95"/>
      <c r="B480" s="15" t="s">
        <v>9</v>
      </c>
      <c r="C480" s="16" t="s">
        <v>9</v>
      </c>
      <c r="D480" s="17" t="s">
        <v>12</v>
      </c>
      <c r="E480" s="18" t="s">
        <v>9</v>
      </c>
      <c r="F480" s="19" t="s">
        <v>9</v>
      </c>
      <c r="G480" s="20">
        <v>6.06</v>
      </c>
      <c r="H480" s="20">
        <v>1.1499999999999999</v>
      </c>
      <c r="I480" s="107">
        <f>F477*G480</f>
        <v>3.03</v>
      </c>
      <c r="J480" s="20">
        <v>10.36</v>
      </c>
      <c r="K480" s="111">
        <f>I480*J480</f>
        <v>31.390799999999995</v>
      </c>
      <c r="L480" s="3"/>
      <c r="M480" s="3"/>
      <c r="N480" s="3"/>
      <c r="O480" s="3"/>
      <c r="P480" s="3"/>
      <c r="Q480" s="34"/>
    </row>
    <row r="481" spans="1:17" outlineLevel="1">
      <c r="A481" s="95"/>
      <c r="B481" s="15" t="s">
        <v>9</v>
      </c>
      <c r="C481" s="16" t="s">
        <v>9</v>
      </c>
      <c r="D481" s="17" t="s">
        <v>13</v>
      </c>
      <c r="E481" s="18" t="s">
        <v>9</v>
      </c>
      <c r="F481" s="19" t="s">
        <v>9</v>
      </c>
      <c r="G481" s="20">
        <v>964.64</v>
      </c>
      <c r="H481" s="20"/>
      <c r="I481" s="107">
        <f>F477*G481</f>
        <v>482.32</v>
      </c>
      <c r="J481" s="20">
        <v>3.77</v>
      </c>
      <c r="K481" s="111">
        <f>I481*J481</f>
        <v>1818.3463999999999</v>
      </c>
      <c r="L481" s="3"/>
      <c r="M481" s="3"/>
      <c r="N481" s="3"/>
      <c r="O481" s="3"/>
      <c r="P481" s="3"/>
      <c r="Q481" s="34"/>
    </row>
    <row r="482" spans="1:17" outlineLevel="1">
      <c r="A482" s="95"/>
      <c r="B482" s="15" t="s">
        <v>9</v>
      </c>
      <c r="C482" s="16" t="s">
        <v>9</v>
      </c>
      <c r="D482" s="17" t="s">
        <v>14</v>
      </c>
      <c r="E482" s="18" t="s">
        <v>15</v>
      </c>
      <c r="F482" s="19">
        <v>95</v>
      </c>
      <c r="G482" s="20"/>
      <c r="H482" s="19">
        <v>95</v>
      </c>
      <c r="I482" s="107">
        <f>(I478+I480)*H482/100</f>
        <v>81.647750000000002</v>
      </c>
      <c r="J482" s="19" t="s">
        <v>259</v>
      </c>
      <c r="K482" s="112">
        <f>(K478+K480)*J482/100</f>
        <v>721.21606200000008</v>
      </c>
      <c r="L482" s="3"/>
      <c r="M482" s="3"/>
      <c r="N482" s="3"/>
      <c r="O482" s="3"/>
      <c r="P482" s="3"/>
      <c r="Q482" s="34"/>
    </row>
    <row r="483" spans="1:17" outlineLevel="1">
      <c r="A483" s="95"/>
      <c r="B483" s="15" t="s">
        <v>9</v>
      </c>
      <c r="C483" s="16" t="s">
        <v>9</v>
      </c>
      <c r="D483" s="17" t="s">
        <v>16</v>
      </c>
      <c r="E483" s="18" t="s">
        <v>15</v>
      </c>
      <c r="F483" s="19">
        <v>65</v>
      </c>
      <c r="G483" s="20"/>
      <c r="H483" s="19">
        <v>65</v>
      </c>
      <c r="I483" s="107">
        <f>(I478+I480)*H483/100</f>
        <v>55.864249999999998</v>
      </c>
      <c r="J483" s="19" t="s">
        <v>258</v>
      </c>
      <c r="K483" s="112">
        <f>(K478+K480)*J483/100</f>
        <v>463.00290400000006</v>
      </c>
      <c r="L483" s="3"/>
      <c r="M483" s="3"/>
      <c r="N483" s="3"/>
      <c r="O483" s="3"/>
      <c r="P483" s="3"/>
      <c r="Q483" s="4"/>
    </row>
    <row r="484" spans="1:17" ht="13.5">
      <c r="A484" s="95"/>
      <c r="B484" s="21" t="s">
        <v>9</v>
      </c>
      <c r="C484" s="22" t="s">
        <v>9</v>
      </c>
      <c r="D484" s="23"/>
      <c r="E484" s="24" t="s">
        <v>9</v>
      </c>
      <c r="F484" s="21" t="s">
        <v>9</v>
      </c>
      <c r="G484" s="25"/>
      <c r="H484" s="25"/>
      <c r="I484" s="109">
        <f>I478+I479+I481</f>
        <v>619.81500000000005</v>
      </c>
      <c r="J484" s="108"/>
      <c r="K484" s="109">
        <f>K478+K479+K481</f>
        <v>2880.9292</v>
      </c>
      <c r="L484" s="3"/>
      <c r="M484" s="3"/>
      <c r="N484" s="3"/>
      <c r="O484" s="3"/>
      <c r="P484" s="3"/>
      <c r="Q484" s="33"/>
    </row>
    <row r="485" spans="1:17" s="34" customFormat="1" ht="13.5">
      <c r="A485" s="95"/>
      <c r="B485" s="21"/>
      <c r="C485" s="22"/>
      <c r="D485" s="23"/>
      <c r="E485" s="24"/>
      <c r="F485" s="21"/>
      <c r="G485" s="25"/>
      <c r="H485" s="25"/>
      <c r="I485" s="109">
        <f>I484+I482+I483</f>
        <v>757.327</v>
      </c>
      <c r="J485" s="24" t="s">
        <v>9</v>
      </c>
      <c r="K485" s="109">
        <f>K484+K482+K483</f>
        <v>4065.1481659999999</v>
      </c>
      <c r="L485" s="3"/>
      <c r="M485" s="3"/>
      <c r="N485" s="3"/>
      <c r="O485" s="3"/>
      <c r="P485" s="3"/>
      <c r="Q485" s="33"/>
    </row>
    <row r="486" spans="1:17" ht="17.850000000000001" customHeight="1">
      <c r="A486" s="95"/>
      <c r="B486" s="351" t="s">
        <v>77</v>
      </c>
      <c r="C486" s="352"/>
      <c r="D486" s="352"/>
      <c r="E486" s="352"/>
      <c r="F486" s="352"/>
      <c r="G486" s="352"/>
      <c r="H486" s="352"/>
      <c r="I486" s="352"/>
      <c r="J486" s="352"/>
      <c r="K486" s="352"/>
      <c r="L486" s="3"/>
      <c r="M486" s="3"/>
      <c r="N486" s="3"/>
      <c r="O486" s="3"/>
      <c r="P486" s="3"/>
    </row>
    <row r="487" spans="1:17" ht="89.25">
      <c r="A487" s="95"/>
      <c r="B487" s="9">
        <v>55</v>
      </c>
      <c r="C487" s="10" t="s">
        <v>78</v>
      </c>
      <c r="D487" s="11" t="s">
        <v>79</v>
      </c>
      <c r="E487" s="12" t="s">
        <v>73</v>
      </c>
      <c r="F487" s="13">
        <v>0.1</v>
      </c>
      <c r="G487" s="229">
        <v>2137.12</v>
      </c>
      <c r="H487" s="14"/>
      <c r="I487" s="106">
        <f>F487*G487</f>
        <v>213.71199999999999</v>
      </c>
      <c r="J487" s="14" t="s">
        <v>211</v>
      </c>
      <c r="K487" s="110">
        <f>K494</f>
        <v>1148.31088</v>
      </c>
      <c r="L487" s="3"/>
      <c r="M487" s="228">
        <f t="shared" ref="M487" si="39">B487</f>
        <v>55</v>
      </c>
      <c r="N487" s="99"/>
      <c r="O487" s="99"/>
      <c r="P487" s="99"/>
      <c r="Q487" s="100">
        <f t="shared" ref="Q487" si="40">F487-N487-O487-P487</f>
        <v>0.1</v>
      </c>
    </row>
    <row r="488" spans="1:17" outlineLevel="1">
      <c r="A488" s="95"/>
      <c r="B488" s="15" t="s">
        <v>9</v>
      </c>
      <c r="C488" s="16" t="s">
        <v>9</v>
      </c>
      <c r="D488" s="17" t="s">
        <v>10</v>
      </c>
      <c r="E488" s="18" t="s">
        <v>9</v>
      </c>
      <c r="F488" s="19" t="s">
        <v>9</v>
      </c>
      <c r="G488" s="20">
        <v>519.96</v>
      </c>
      <c r="H488" s="20">
        <v>1.1499999999999999</v>
      </c>
      <c r="I488" s="107">
        <f>F487*G488</f>
        <v>51.996000000000009</v>
      </c>
      <c r="J488" s="20">
        <v>10.36</v>
      </c>
      <c r="K488" s="111">
        <f>I488*J488</f>
        <v>538.67856000000006</v>
      </c>
      <c r="L488" s="3"/>
      <c r="M488" s="3"/>
      <c r="N488" s="3"/>
      <c r="O488" s="3"/>
      <c r="P488" s="3"/>
      <c r="Q488" s="34"/>
    </row>
    <row r="489" spans="1:17" outlineLevel="1">
      <c r="A489" s="95"/>
      <c r="B489" s="15" t="s">
        <v>9</v>
      </c>
      <c r="C489" s="16" t="s">
        <v>9</v>
      </c>
      <c r="D489" s="17" t="s">
        <v>11</v>
      </c>
      <c r="E489" s="18" t="s">
        <v>9</v>
      </c>
      <c r="F489" s="19" t="s">
        <v>9</v>
      </c>
      <c r="G489" s="20">
        <v>9.25</v>
      </c>
      <c r="H489" s="20">
        <v>1.1499999999999999</v>
      </c>
      <c r="I489" s="107">
        <f>F487*G489</f>
        <v>0.92500000000000004</v>
      </c>
      <c r="J489" s="20">
        <v>3.73</v>
      </c>
      <c r="K489" s="111">
        <f>I489*J489</f>
        <v>3.45025</v>
      </c>
      <c r="L489" s="3"/>
      <c r="M489" s="3"/>
      <c r="N489" s="3"/>
      <c r="O489" s="3"/>
      <c r="P489" s="3"/>
      <c r="Q489" s="34"/>
    </row>
    <row r="490" spans="1:17" outlineLevel="1">
      <c r="A490" s="95"/>
      <c r="B490" s="15" t="s">
        <v>9</v>
      </c>
      <c r="C490" s="16" t="s">
        <v>9</v>
      </c>
      <c r="D490" s="17" t="s">
        <v>12</v>
      </c>
      <c r="E490" s="18" t="s">
        <v>9</v>
      </c>
      <c r="F490" s="19" t="s">
        <v>9</v>
      </c>
      <c r="G490" s="20">
        <v>0.61</v>
      </c>
      <c r="H490" s="20">
        <v>1.1499999999999999</v>
      </c>
      <c r="I490" s="107">
        <f>F487*G490</f>
        <v>6.0999999999999999E-2</v>
      </c>
      <c r="J490" s="20">
        <v>10.36</v>
      </c>
      <c r="K490" s="111">
        <f>I490*J490</f>
        <v>0.63195999999999997</v>
      </c>
      <c r="L490" s="3"/>
      <c r="M490" s="3"/>
      <c r="N490" s="3"/>
      <c r="O490" s="3"/>
      <c r="P490" s="3"/>
      <c r="Q490" s="34"/>
    </row>
    <row r="491" spans="1:17" outlineLevel="1">
      <c r="A491" s="95"/>
      <c r="B491" s="15" t="s">
        <v>9</v>
      </c>
      <c r="C491" s="16" t="s">
        <v>9</v>
      </c>
      <c r="D491" s="17" t="s">
        <v>13</v>
      </c>
      <c r="E491" s="18" t="s">
        <v>9</v>
      </c>
      <c r="F491" s="19" t="s">
        <v>9</v>
      </c>
      <c r="G491" s="20">
        <v>1607.91</v>
      </c>
      <c r="H491" s="20"/>
      <c r="I491" s="107">
        <f>F487*G491</f>
        <v>160.79100000000003</v>
      </c>
      <c r="J491" s="20">
        <v>3.77</v>
      </c>
      <c r="K491" s="111">
        <f>I491*J491</f>
        <v>606.18207000000007</v>
      </c>
      <c r="L491" s="3"/>
      <c r="M491" s="3"/>
      <c r="N491" s="3"/>
      <c r="O491" s="3"/>
      <c r="P491" s="3"/>
      <c r="Q491" s="34"/>
    </row>
    <row r="492" spans="1:17" outlineLevel="1">
      <c r="A492" s="95"/>
      <c r="B492" s="15" t="s">
        <v>9</v>
      </c>
      <c r="C492" s="16" t="s">
        <v>9</v>
      </c>
      <c r="D492" s="17" t="s">
        <v>14</v>
      </c>
      <c r="E492" s="18" t="s">
        <v>15</v>
      </c>
      <c r="F492" s="19">
        <v>95</v>
      </c>
      <c r="G492" s="20"/>
      <c r="H492" s="19">
        <v>95</v>
      </c>
      <c r="I492" s="107">
        <f>(I488+I490)*H492/100</f>
        <v>49.454150000000006</v>
      </c>
      <c r="J492" s="19" t="s">
        <v>259</v>
      </c>
      <c r="K492" s="112">
        <f>(K488+K490)*J492/100</f>
        <v>436.84152120000005</v>
      </c>
      <c r="L492" s="3"/>
      <c r="M492" s="3"/>
      <c r="N492" s="3"/>
      <c r="O492" s="3"/>
      <c r="P492" s="3"/>
      <c r="Q492" s="34"/>
    </row>
    <row r="493" spans="1:17" outlineLevel="1">
      <c r="A493" s="95"/>
      <c r="B493" s="15" t="s">
        <v>9</v>
      </c>
      <c r="C493" s="16" t="s">
        <v>9</v>
      </c>
      <c r="D493" s="17" t="s">
        <v>16</v>
      </c>
      <c r="E493" s="18" t="s">
        <v>15</v>
      </c>
      <c r="F493" s="19">
        <v>65</v>
      </c>
      <c r="G493" s="20"/>
      <c r="H493" s="19">
        <v>65</v>
      </c>
      <c r="I493" s="107">
        <f>(I488+I490)*H493/100</f>
        <v>33.837050000000005</v>
      </c>
      <c r="J493" s="19" t="s">
        <v>258</v>
      </c>
      <c r="K493" s="112">
        <f>(K488+K490)*J493/100</f>
        <v>280.44147040000007</v>
      </c>
      <c r="L493" s="3"/>
      <c r="M493" s="3"/>
      <c r="N493" s="3"/>
      <c r="O493" s="3"/>
      <c r="P493" s="3"/>
      <c r="Q493" s="4"/>
    </row>
    <row r="494" spans="1:17" ht="13.5">
      <c r="A494" s="95"/>
      <c r="B494" s="21" t="s">
        <v>9</v>
      </c>
      <c r="C494" s="22" t="s">
        <v>9</v>
      </c>
      <c r="D494" s="23"/>
      <c r="E494" s="24" t="s">
        <v>9</v>
      </c>
      <c r="F494" s="21" t="s">
        <v>9</v>
      </c>
      <c r="G494" s="25"/>
      <c r="H494" s="25"/>
      <c r="I494" s="109">
        <f>I488+I489+I491</f>
        <v>213.71200000000005</v>
      </c>
      <c r="J494" s="108"/>
      <c r="K494" s="109">
        <f>K488+K489+K491</f>
        <v>1148.31088</v>
      </c>
      <c r="L494" s="3"/>
      <c r="M494" s="3"/>
      <c r="N494" s="3"/>
      <c r="O494" s="3"/>
      <c r="P494" s="3"/>
      <c r="Q494" s="33"/>
    </row>
    <row r="495" spans="1:17" s="34" customFormat="1" ht="13.5">
      <c r="A495" s="95"/>
      <c r="B495" s="21"/>
      <c r="C495" s="22"/>
      <c r="D495" s="23"/>
      <c r="E495" s="24"/>
      <c r="F495" s="21"/>
      <c r="G495" s="25"/>
      <c r="H495" s="25"/>
      <c r="I495" s="109">
        <f>I494+I492+I493</f>
        <v>297.00320000000011</v>
      </c>
      <c r="J495" s="24" t="s">
        <v>9</v>
      </c>
      <c r="K495" s="109">
        <f>K494+K492+K493</f>
        <v>1865.5938716000001</v>
      </c>
      <c r="L495" s="3"/>
      <c r="M495" s="3"/>
      <c r="N495" s="3"/>
      <c r="O495" s="3"/>
      <c r="P495" s="3"/>
      <c r="Q495" s="33"/>
    </row>
    <row r="496" spans="1:17" ht="63.75">
      <c r="A496" s="95"/>
      <c r="B496" s="9">
        <v>56</v>
      </c>
      <c r="C496" s="10" t="s">
        <v>80</v>
      </c>
      <c r="D496" s="11" t="s">
        <v>81</v>
      </c>
      <c r="E496" s="12" t="s">
        <v>82</v>
      </c>
      <c r="F496" s="13">
        <v>0.02</v>
      </c>
      <c r="G496" s="229">
        <v>222.47</v>
      </c>
      <c r="H496" s="14"/>
      <c r="I496" s="106">
        <f>F496*G496</f>
        <v>4.4493999999999998</v>
      </c>
      <c r="J496" s="14" t="s">
        <v>211</v>
      </c>
      <c r="K496" s="110">
        <f>K503</f>
        <v>45.594944000000005</v>
      </c>
      <c r="L496" s="3"/>
      <c r="M496" s="228">
        <f t="shared" ref="M496" si="41">B496</f>
        <v>56</v>
      </c>
      <c r="N496" s="99"/>
      <c r="O496" s="99"/>
      <c r="P496" s="99"/>
      <c r="Q496" s="100">
        <f t="shared" ref="Q496" si="42">F496-N496-O496-P496</f>
        <v>0.02</v>
      </c>
    </row>
    <row r="497" spans="1:17" outlineLevel="1">
      <c r="A497" s="95"/>
      <c r="B497" s="15" t="s">
        <v>9</v>
      </c>
      <c r="C497" s="16" t="s">
        <v>9</v>
      </c>
      <c r="D497" s="17" t="s">
        <v>10</v>
      </c>
      <c r="E497" s="18" t="s">
        <v>9</v>
      </c>
      <c r="F497" s="19" t="s">
        <v>9</v>
      </c>
      <c r="G497" s="20">
        <v>218.67</v>
      </c>
      <c r="H497" s="20">
        <v>1.1499999999999999</v>
      </c>
      <c r="I497" s="107">
        <f>F496*G497</f>
        <v>4.3734000000000002</v>
      </c>
      <c r="J497" s="20">
        <v>10.36</v>
      </c>
      <c r="K497" s="111">
        <f>I497*J497</f>
        <v>45.308424000000002</v>
      </c>
      <c r="L497" s="3"/>
      <c r="M497" s="3"/>
      <c r="N497" s="3"/>
      <c r="O497" s="3"/>
      <c r="P497" s="3"/>
      <c r="Q497" s="34"/>
    </row>
    <row r="498" spans="1:17" outlineLevel="1">
      <c r="A498" s="95"/>
      <c r="B498" s="15" t="s">
        <v>9</v>
      </c>
      <c r="C498" s="16" t="s">
        <v>9</v>
      </c>
      <c r="D498" s="17" t="s">
        <v>11</v>
      </c>
      <c r="E498" s="18" t="s">
        <v>9</v>
      </c>
      <c r="F498" s="19" t="s">
        <v>9</v>
      </c>
      <c r="G498" s="20"/>
      <c r="H498" s="20">
        <v>1.1499999999999999</v>
      </c>
      <c r="I498" s="107">
        <f>F496*G498</f>
        <v>0</v>
      </c>
      <c r="J498" s="20">
        <v>3.73</v>
      </c>
      <c r="K498" s="111">
        <f>I498*J498</f>
        <v>0</v>
      </c>
      <c r="L498" s="3"/>
      <c r="M498" s="3"/>
      <c r="N498" s="3"/>
      <c r="O498" s="3"/>
      <c r="P498" s="3"/>
      <c r="Q498" s="34"/>
    </row>
    <row r="499" spans="1:17" outlineLevel="1">
      <c r="A499" s="95"/>
      <c r="B499" s="15" t="s">
        <v>9</v>
      </c>
      <c r="C499" s="16" t="s">
        <v>9</v>
      </c>
      <c r="D499" s="17" t="s">
        <v>12</v>
      </c>
      <c r="E499" s="18" t="s">
        <v>9</v>
      </c>
      <c r="F499" s="19" t="s">
        <v>9</v>
      </c>
      <c r="G499" s="20"/>
      <c r="H499" s="20">
        <v>1.1499999999999999</v>
      </c>
      <c r="I499" s="107">
        <f>F496*G499</f>
        <v>0</v>
      </c>
      <c r="J499" s="20">
        <v>10.36</v>
      </c>
      <c r="K499" s="111">
        <f>I499*J499</f>
        <v>0</v>
      </c>
      <c r="L499" s="3"/>
      <c r="M499" s="3"/>
      <c r="N499" s="3"/>
      <c r="O499" s="3"/>
      <c r="P499" s="3"/>
      <c r="Q499" s="34"/>
    </row>
    <row r="500" spans="1:17" outlineLevel="1">
      <c r="A500" s="95"/>
      <c r="B500" s="15" t="s">
        <v>9</v>
      </c>
      <c r="C500" s="16" t="s">
        <v>9</v>
      </c>
      <c r="D500" s="17" t="s">
        <v>13</v>
      </c>
      <c r="E500" s="18" t="s">
        <v>9</v>
      </c>
      <c r="F500" s="19" t="s">
        <v>9</v>
      </c>
      <c r="G500" s="20">
        <v>3.8</v>
      </c>
      <c r="H500" s="20"/>
      <c r="I500" s="107">
        <f>F496*G500</f>
        <v>7.5999999999999998E-2</v>
      </c>
      <c r="J500" s="20">
        <v>3.77</v>
      </c>
      <c r="K500" s="111">
        <f>I500*J500</f>
        <v>0.28652</v>
      </c>
      <c r="L500" s="3"/>
      <c r="M500" s="3"/>
      <c r="N500" s="3"/>
      <c r="O500" s="3"/>
      <c r="P500" s="3"/>
      <c r="Q500" s="34"/>
    </row>
    <row r="501" spans="1:17" outlineLevel="1">
      <c r="A501" s="95"/>
      <c r="B501" s="15" t="s">
        <v>9</v>
      </c>
      <c r="C501" s="16" t="s">
        <v>9</v>
      </c>
      <c r="D501" s="17" t="s">
        <v>14</v>
      </c>
      <c r="E501" s="18" t="s">
        <v>15</v>
      </c>
      <c r="F501" s="19">
        <v>95</v>
      </c>
      <c r="G501" s="20"/>
      <c r="H501" s="19">
        <v>95</v>
      </c>
      <c r="I501" s="107">
        <f>(I497+I499)*H501/100</f>
        <v>4.1547299999999998</v>
      </c>
      <c r="J501" s="19" t="s">
        <v>259</v>
      </c>
      <c r="K501" s="112">
        <f>(K497+K499)*J501/100</f>
        <v>36.699823440000003</v>
      </c>
      <c r="L501" s="3"/>
      <c r="M501" s="3"/>
      <c r="N501" s="3"/>
      <c r="O501" s="3"/>
      <c r="P501" s="3"/>
      <c r="Q501" s="34"/>
    </row>
    <row r="502" spans="1:17" outlineLevel="1">
      <c r="A502" s="95"/>
      <c r="B502" s="15" t="s">
        <v>9</v>
      </c>
      <c r="C502" s="16" t="s">
        <v>9</v>
      </c>
      <c r="D502" s="17" t="s">
        <v>16</v>
      </c>
      <c r="E502" s="18" t="s">
        <v>15</v>
      </c>
      <c r="F502" s="19">
        <v>65</v>
      </c>
      <c r="G502" s="20"/>
      <c r="H502" s="19">
        <v>65</v>
      </c>
      <c r="I502" s="107">
        <f>(I497+I499)*H502/100</f>
        <v>2.8427100000000003</v>
      </c>
      <c r="J502" s="19" t="s">
        <v>258</v>
      </c>
      <c r="K502" s="112">
        <f>(K497+K499)*J502/100</f>
        <v>23.560380480000003</v>
      </c>
      <c r="L502" s="3"/>
      <c r="M502" s="3"/>
      <c r="N502" s="3"/>
      <c r="O502" s="3"/>
      <c r="P502" s="3"/>
      <c r="Q502" s="4"/>
    </row>
    <row r="503" spans="1:17" ht="13.5">
      <c r="A503" s="95"/>
      <c r="B503" s="21" t="s">
        <v>9</v>
      </c>
      <c r="C503" s="22" t="s">
        <v>9</v>
      </c>
      <c r="D503" s="23"/>
      <c r="E503" s="24" t="s">
        <v>9</v>
      </c>
      <c r="F503" s="21" t="s">
        <v>9</v>
      </c>
      <c r="G503" s="25"/>
      <c r="H503" s="25"/>
      <c r="I503" s="109">
        <f>I497+I498+I500</f>
        <v>4.4493999999999998</v>
      </c>
      <c r="J503" s="108"/>
      <c r="K503" s="109">
        <f>K497+K498+K500</f>
        <v>45.594944000000005</v>
      </c>
      <c r="L503" s="3"/>
      <c r="M503" s="3"/>
      <c r="N503" s="3"/>
      <c r="O503" s="3"/>
      <c r="P503" s="3"/>
      <c r="Q503" s="33"/>
    </row>
    <row r="504" spans="1:17" s="34" customFormat="1" ht="13.5">
      <c r="A504" s="95"/>
      <c r="B504" s="21"/>
      <c r="C504" s="22"/>
      <c r="D504" s="23"/>
      <c r="E504" s="24"/>
      <c r="F504" s="21"/>
      <c r="G504" s="25"/>
      <c r="H504" s="25"/>
      <c r="I504" s="109">
        <f>I503+I501+I502</f>
        <v>11.44684</v>
      </c>
      <c r="J504" s="24" t="s">
        <v>9</v>
      </c>
      <c r="K504" s="109">
        <f>K503+K501+K502</f>
        <v>105.85514792000002</v>
      </c>
      <c r="L504" s="3"/>
      <c r="M504" s="3"/>
      <c r="N504" s="3"/>
      <c r="O504" s="3"/>
      <c r="P504" s="3"/>
      <c r="Q504" s="33"/>
    </row>
    <row r="505" spans="1:17" ht="17.850000000000001" customHeight="1">
      <c r="A505" s="95"/>
      <c r="B505" s="351" t="s">
        <v>83</v>
      </c>
      <c r="C505" s="352"/>
      <c r="D505" s="352"/>
      <c r="E505" s="352"/>
      <c r="F505" s="352"/>
      <c r="G505" s="352"/>
      <c r="H505" s="352"/>
      <c r="I505" s="352"/>
      <c r="J505" s="352"/>
      <c r="K505" s="352"/>
      <c r="L505" s="3"/>
      <c r="M505" s="3"/>
      <c r="N505" s="3"/>
      <c r="O505" s="3"/>
      <c r="P505" s="3"/>
    </row>
    <row r="506" spans="1:17" ht="25.5">
      <c r="A506" s="95"/>
      <c r="B506" s="9">
        <v>57</v>
      </c>
      <c r="C506" s="10" t="s">
        <v>84</v>
      </c>
      <c r="D506" s="11" t="s">
        <v>85</v>
      </c>
      <c r="E506" s="12" t="s">
        <v>86</v>
      </c>
      <c r="F506" s="13">
        <v>1.4</v>
      </c>
      <c r="G506" s="229">
        <v>112.28</v>
      </c>
      <c r="H506" s="14"/>
      <c r="I506" s="106">
        <f>F506*G506</f>
        <v>157.19199999999998</v>
      </c>
      <c r="J506" s="14" t="s">
        <v>211</v>
      </c>
      <c r="K506" s="110">
        <f>K513</f>
        <v>797.23839999999996</v>
      </c>
      <c r="L506" s="3"/>
      <c r="M506" s="228">
        <f t="shared" ref="M506" si="43">B506</f>
        <v>57</v>
      </c>
      <c r="N506" s="99"/>
      <c r="O506" s="99" t="s">
        <v>323</v>
      </c>
      <c r="P506" s="99"/>
      <c r="Q506" s="100">
        <f t="shared" ref="Q506" si="44">F506-N506-O506-P506</f>
        <v>0</v>
      </c>
    </row>
    <row r="507" spans="1:17" outlineLevel="1">
      <c r="A507" s="95"/>
      <c r="B507" s="15" t="s">
        <v>9</v>
      </c>
      <c r="C507" s="16" t="s">
        <v>9</v>
      </c>
      <c r="D507" s="17" t="s">
        <v>10</v>
      </c>
      <c r="E507" s="18" t="s">
        <v>9</v>
      </c>
      <c r="F507" s="19" t="s">
        <v>9</v>
      </c>
      <c r="G507" s="20">
        <v>22.72</v>
      </c>
      <c r="H507" s="20"/>
      <c r="I507" s="107">
        <f>F506*G507</f>
        <v>31.807999999999996</v>
      </c>
      <c r="J507" s="20">
        <v>10.36</v>
      </c>
      <c r="K507" s="111">
        <f>I507*J507</f>
        <v>329.53087999999997</v>
      </c>
      <c r="L507" s="3"/>
      <c r="M507" s="3"/>
      <c r="N507" s="3"/>
      <c r="O507" s="3"/>
      <c r="P507" s="3"/>
      <c r="Q507" s="34"/>
    </row>
    <row r="508" spans="1:17" outlineLevel="1">
      <c r="A508" s="95"/>
      <c r="B508" s="15" t="s">
        <v>9</v>
      </c>
      <c r="C508" s="16" t="s">
        <v>9</v>
      </c>
      <c r="D508" s="17" t="s">
        <v>11</v>
      </c>
      <c r="E508" s="18" t="s">
        <v>9</v>
      </c>
      <c r="F508" s="19" t="s">
        <v>9</v>
      </c>
      <c r="G508" s="20">
        <v>89.11</v>
      </c>
      <c r="H508" s="20"/>
      <c r="I508" s="107">
        <f>F506*G508</f>
        <v>124.75399999999999</v>
      </c>
      <c r="J508" s="20">
        <v>3.73</v>
      </c>
      <c r="K508" s="111">
        <f>I508*J508</f>
        <v>465.33241999999996</v>
      </c>
      <c r="L508" s="3"/>
      <c r="M508" s="3"/>
      <c r="N508" s="3"/>
      <c r="O508" s="3"/>
      <c r="P508" s="3"/>
      <c r="Q508" s="34"/>
    </row>
    <row r="509" spans="1:17" outlineLevel="1">
      <c r="A509" s="95"/>
      <c r="B509" s="15" t="s">
        <v>9</v>
      </c>
      <c r="C509" s="16" t="s">
        <v>9</v>
      </c>
      <c r="D509" s="17" t="s">
        <v>12</v>
      </c>
      <c r="E509" s="18" t="s">
        <v>9</v>
      </c>
      <c r="F509" s="19" t="s">
        <v>9</v>
      </c>
      <c r="G509" s="20">
        <v>7.69</v>
      </c>
      <c r="H509" s="20"/>
      <c r="I509" s="107">
        <f>F506*G509</f>
        <v>10.766</v>
      </c>
      <c r="J509" s="20">
        <v>10.36</v>
      </c>
      <c r="K509" s="111">
        <f>I509*J509</f>
        <v>111.53576</v>
      </c>
      <c r="L509" s="3"/>
      <c r="M509" s="3"/>
      <c r="N509" s="3"/>
      <c r="O509" s="3"/>
      <c r="P509" s="3"/>
      <c r="Q509" s="34"/>
    </row>
    <row r="510" spans="1:17" outlineLevel="1">
      <c r="A510" s="95"/>
      <c r="B510" s="15" t="s">
        <v>9</v>
      </c>
      <c r="C510" s="16" t="s">
        <v>9</v>
      </c>
      <c r="D510" s="17" t="s">
        <v>13</v>
      </c>
      <c r="E510" s="18" t="s">
        <v>9</v>
      </c>
      <c r="F510" s="19" t="s">
        <v>9</v>
      </c>
      <c r="G510" s="20">
        <v>0.45</v>
      </c>
      <c r="H510" s="20"/>
      <c r="I510" s="107">
        <f>F506*G510</f>
        <v>0.63</v>
      </c>
      <c r="J510" s="20">
        <v>3.77</v>
      </c>
      <c r="K510" s="111">
        <f>I510*J510</f>
        <v>2.3751000000000002</v>
      </c>
      <c r="L510" s="3"/>
      <c r="M510" s="3"/>
      <c r="N510" s="3"/>
      <c r="O510" s="3"/>
      <c r="P510" s="3"/>
      <c r="Q510" s="34"/>
    </row>
    <row r="511" spans="1:17" outlineLevel="1">
      <c r="A511" s="95"/>
      <c r="B511" s="15" t="s">
        <v>9</v>
      </c>
      <c r="C511" s="16" t="s">
        <v>9</v>
      </c>
      <c r="D511" s="17" t="s">
        <v>14</v>
      </c>
      <c r="E511" s="18" t="s">
        <v>15</v>
      </c>
      <c r="F511" s="19">
        <v>120</v>
      </c>
      <c r="G511" s="20"/>
      <c r="H511" s="19">
        <v>120</v>
      </c>
      <c r="I511" s="107">
        <f>(I507+I509)*H511/100</f>
        <v>51.088799999999999</v>
      </c>
      <c r="J511" s="19" t="s">
        <v>256</v>
      </c>
      <c r="K511" s="112">
        <f>(K507+K509)*J511/100</f>
        <v>449.88797279999994</v>
      </c>
      <c r="L511" s="3"/>
      <c r="M511" s="3"/>
      <c r="N511" s="3"/>
      <c r="O511" s="3"/>
      <c r="P511" s="3"/>
      <c r="Q511" s="34"/>
    </row>
    <row r="512" spans="1:17" outlineLevel="1">
      <c r="A512" s="95"/>
      <c r="B512" s="15" t="s">
        <v>9</v>
      </c>
      <c r="C512" s="16" t="s">
        <v>9</v>
      </c>
      <c r="D512" s="17" t="s">
        <v>16</v>
      </c>
      <c r="E512" s="18" t="s">
        <v>15</v>
      </c>
      <c r="F512" s="19">
        <v>70</v>
      </c>
      <c r="G512" s="20"/>
      <c r="H512" s="19">
        <v>70</v>
      </c>
      <c r="I512" s="107">
        <f>(I507+I509)*H512/100</f>
        <v>29.8018</v>
      </c>
      <c r="J512" s="19" t="s">
        <v>257</v>
      </c>
      <c r="K512" s="112">
        <f>(K507+K509)*J512/100</f>
        <v>246.99731839999995</v>
      </c>
      <c r="L512" s="3"/>
      <c r="M512" s="3"/>
      <c r="N512" s="3"/>
      <c r="O512" s="3"/>
      <c r="P512" s="3"/>
      <c r="Q512" s="4"/>
    </row>
    <row r="513" spans="1:17" ht="13.5">
      <c r="A513" s="95"/>
      <c r="B513" s="21" t="s">
        <v>9</v>
      </c>
      <c r="C513" s="22" t="s">
        <v>9</v>
      </c>
      <c r="D513" s="23"/>
      <c r="E513" s="24" t="s">
        <v>9</v>
      </c>
      <c r="F513" s="21" t="s">
        <v>9</v>
      </c>
      <c r="G513" s="25"/>
      <c r="H513" s="25"/>
      <c r="I513" s="109">
        <f>I507+I508+I510</f>
        <v>157.19199999999998</v>
      </c>
      <c r="J513" s="108"/>
      <c r="K513" s="109">
        <f>K507+K508+K510</f>
        <v>797.23839999999996</v>
      </c>
      <c r="L513" s="3"/>
      <c r="M513" s="3"/>
      <c r="N513" s="3"/>
      <c r="O513" s="3"/>
      <c r="P513" s="3"/>
      <c r="Q513" s="33"/>
    </row>
    <row r="514" spans="1:17" s="34" customFormat="1" ht="13.5">
      <c r="A514" s="95"/>
      <c r="B514" s="21"/>
      <c r="C514" s="22"/>
      <c r="D514" s="23"/>
      <c r="E514" s="24"/>
      <c r="F514" s="21"/>
      <c r="G514" s="25"/>
      <c r="H514" s="25"/>
      <c r="I514" s="109">
        <f>I513+I511+I512</f>
        <v>238.08259999999996</v>
      </c>
      <c r="J514" s="24" t="s">
        <v>9</v>
      </c>
      <c r="K514" s="109">
        <f>K513+K511+K512</f>
        <v>1494.1236911999999</v>
      </c>
      <c r="L514" s="3"/>
      <c r="M514" s="3"/>
      <c r="N514" s="3"/>
      <c r="O514" s="3"/>
      <c r="P514" s="3"/>
      <c r="Q514" s="33"/>
    </row>
    <row r="515" spans="1:17" ht="38.25">
      <c r="A515" s="95"/>
      <c r="B515" s="9">
        <v>58</v>
      </c>
      <c r="C515" s="10" t="s">
        <v>87</v>
      </c>
      <c r="D515" s="11" t="s">
        <v>88</v>
      </c>
      <c r="E515" s="12" t="s">
        <v>89</v>
      </c>
      <c r="F515" s="13">
        <v>3.64</v>
      </c>
      <c r="G515" s="229">
        <v>259.72000000000003</v>
      </c>
      <c r="H515" s="14"/>
      <c r="I515" s="106">
        <f>F515*G515</f>
        <v>945.38080000000014</v>
      </c>
      <c r="J515" s="14" t="s">
        <v>211</v>
      </c>
      <c r="K515" s="110">
        <f>K522</f>
        <v>4379.9650440000005</v>
      </c>
      <c r="L515" s="3"/>
      <c r="M515" s="228">
        <f t="shared" ref="M515" si="45">B515</f>
        <v>58</v>
      </c>
      <c r="N515" s="99"/>
      <c r="O515" s="99" t="s">
        <v>324</v>
      </c>
      <c r="P515" s="99"/>
      <c r="Q515" s="100">
        <f t="shared" ref="Q515" si="46">F515-N515-O515-P515</f>
        <v>0</v>
      </c>
    </row>
    <row r="516" spans="1:17" outlineLevel="1">
      <c r="A516" s="95"/>
      <c r="B516" s="15" t="s">
        <v>9</v>
      </c>
      <c r="C516" s="16" t="s">
        <v>9</v>
      </c>
      <c r="D516" s="17" t="s">
        <v>10</v>
      </c>
      <c r="E516" s="18" t="s">
        <v>9</v>
      </c>
      <c r="F516" s="19" t="s">
        <v>9</v>
      </c>
      <c r="G516" s="20">
        <v>35.369999999999997</v>
      </c>
      <c r="H516" s="20"/>
      <c r="I516" s="107">
        <f>F515*G516</f>
        <v>128.74680000000001</v>
      </c>
      <c r="J516" s="20">
        <v>10.36</v>
      </c>
      <c r="K516" s="111">
        <f>I516*J516</f>
        <v>1333.8168479999999</v>
      </c>
      <c r="L516" s="3"/>
      <c r="M516" s="3"/>
      <c r="N516" s="3"/>
      <c r="O516" s="3"/>
      <c r="P516" s="3"/>
      <c r="Q516" s="34"/>
    </row>
    <row r="517" spans="1:17" outlineLevel="1">
      <c r="A517" s="95"/>
      <c r="B517" s="15" t="s">
        <v>9</v>
      </c>
      <c r="C517" s="16" t="s">
        <v>9</v>
      </c>
      <c r="D517" s="17" t="s">
        <v>11</v>
      </c>
      <c r="E517" s="18" t="s">
        <v>9</v>
      </c>
      <c r="F517" s="19" t="s">
        <v>9</v>
      </c>
      <c r="G517" s="20">
        <v>223.64</v>
      </c>
      <c r="H517" s="20"/>
      <c r="I517" s="107">
        <f>F515*G517</f>
        <v>814.04959999999994</v>
      </c>
      <c r="J517" s="20">
        <v>3.73</v>
      </c>
      <c r="K517" s="111">
        <f>I517*J517</f>
        <v>3036.4050079999997</v>
      </c>
      <c r="L517" s="3"/>
      <c r="M517" s="3"/>
      <c r="N517" s="3"/>
      <c r="O517" s="3"/>
      <c r="P517" s="3"/>
      <c r="Q517" s="34"/>
    </row>
    <row r="518" spans="1:17" outlineLevel="1">
      <c r="A518" s="95"/>
      <c r="B518" s="15" t="s">
        <v>9</v>
      </c>
      <c r="C518" s="16" t="s">
        <v>9</v>
      </c>
      <c r="D518" s="17" t="s">
        <v>12</v>
      </c>
      <c r="E518" s="18" t="s">
        <v>9</v>
      </c>
      <c r="F518" s="19" t="s">
        <v>9</v>
      </c>
      <c r="G518" s="20">
        <v>19.3</v>
      </c>
      <c r="H518" s="20"/>
      <c r="I518" s="107">
        <f>F515*G518</f>
        <v>70.25200000000001</v>
      </c>
      <c r="J518" s="20">
        <v>10.36</v>
      </c>
      <c r="K518" s="111">
        <f>I518*J518</f>
        <v>727.81072000000006</v>
      </c>
      <c r="L518" s="3"/>
      <c r="M518" s="3"/>
      <c r="N518" s="3"/>
      <c r="O518" s="3"/>
      <c r="P518" s="3"/>
      <c r="Q518" s="34"/>
    </row>
    <row r="519" spans="1:17" outlineLevel="1">
      <c r="A519" s="95"/>
      <c r="B519" s="15" t="s">
        <v>9</v>
      </c>
      <c r="C519" s="16" t="s">
        <v>9</v>
      </c>
      <c r="D519" s="17" t="s">
        <v>13</v>
      </c>
      <c r="E519" s="18" t="s">
        <v>9</v>
      </c>
      <c r="F519" s="19" t="s">
        <v>9</v>
      </c>
      <c r="G519" s="20">
        <v>0.71</v>
      </c>
      <c r="H519" s="20"/>
      <c r="I519" s="107">
        <f>F515*G519</f>
        <v>2.5844</v>
      </c>
      <c r="J519" s="20">
        <v>3.77</v>
      </c>
      <c r="K519" s="111">
        <f>I519*J519</f>
        <v>9.743188</v>
      </c>
      <c r="L519" s="3"/>
      <c r="M519" s="3"/>
      <c r="N519" s="3"/>
      <c r="O519" s="3"/>
      <c r="P519" s="3"/>
      <c r="Q519" s="34"/>
    </row>
    <row r="520" spans="1:17" outlineLevel="1">
      <c r="A520" s="95"/>
      <c r="B520" s="15" t="s">
        <v>9</v>
      </c>
      <c r="C520" s="16" t="s">
        <v>9</v>
      </c>
      <c r="D520" s="17" t="s">
        <v>14</v>
      </c>
      <c r="E520" s="18" t="s">
        <v>15</v>
      </c>
      <c r="F520" s="19">
        <v>120</v>
      </c>
      <c r="G520" s="20"/>
      <c r="H520" s="19">
        <v>120</v>
      </c>
      <c r="I520" s="107">
        <f>(I516+I518)*H520/100</f>
        <v>238.79856000000004</v>
      </c>
      <c r="J520" s="19" t="s">
        <v>256</v>
      </c>
      <c r="K520" s="112">
        <f>(K516+K518)*J520/100</f>
        <v>2102.8601193599998</v>
      </c>
      <c r="L520" s="3"/>
      <c r="M520" s="3"/>
      <c r="N520" s="3"/>
      <c r="O520" s="3"/>
      <c r="P520" s="3"/>
      <c r="Q520" s="34"/>
    </row>
    <row r="521" spans="1:17" outlineLevel="1">
      <c r="A521" s="95"/>
      <c r="B521" s="15" t="s">
        <v>9</v>
      </c>
      <c r="C521" s="16" t="s">
        <v>9</v>
      </c>
      <c r="D521" s="17" t="s">
        <v>16</v>
      </c>
      <c r="E521" s="18" t="s">
        <v>15</v>
      </c>
      <c r="F521" s="19">
        <v>70</v>
      </c>
      <c r="G521" s="20"/>
      <c r="H521" s="19">
        <v>70</v>
      </c>
      <c r="I521" s="107">
        <f>(I516+I518)*H521/100</f>
        <v>139.29916</v>
      </c>
      <c r="J521" s="19" t="s">
        <v>257</v>
      </c>
      <c r="K521" s="112">
        <f>(K516+K518)*J521/100</f>
        <v>1154.5114380799998</v>
      </c>
      <c r="L521" s="3"/>
      <c r="M521" s="3"/>
      <c r="N521" s="3"/>
      <c r="O521" s="3"/>
      <c r="P521" s="3"/>
      <c r="Q521" s="4"/>
    </row>
    <row r="522" spans="1:17" ht="13.5">
      <c r="A522" s="95"/>
      <c r="B522" s="21" t="s">
        <v>9</v>
      </c>
      <c r="C522" s="22" t="s">
        <v>9</v>
      </c>
      <c r="D522" s="23"/>
      <c r="E522" s="24" t="s">
        <v>9</v>
      </c>
      <c r="F522" s="21" t="s">
        <v>9</v>
      </c>
      <c r="G522" s="25"/>
      <c r="H522" s="25"/>
      <c r="I522" s="109">
        <f>I516+I517+I519</f>
        <v>945.38079999999991</v>
      </c>
      <c r="J522" s="108"/>
      <c r="K522" s="109">
        <f>K516+K517+K519</f>
        <v>4379.9650440000005</v>
      </c>
      <c r="L522" s="3"/>
      <c r="M522" s="3"/>
      <c r="N522" s="3"/>
      <c r="O522" s="3"/>
      <c r="P522" s="3"/>
      <c r="Q522" s="33"/>
    </row>
    <row r="523" spans="1:17" s="34" customFormat="1" ht="13.5">
      <c r="A523" s="95"/>
      <c r="B523" s="21"/>
      <c r="C523" s="22"/>
      <c r="D523" s="23"/>
      <c r="E523" s="24"/>
      <c r="F523" s="21"/>
      <c r="G523" s="25"/>
      <c r="H523" s="25"/>
      <c r="I523" s="109">
        <f>I522+I520+I521</f>
        <v>1323.4785199999999</v>
      </c>
      <c r="J523" s="24" t="s">
        <v>9</v>
      </c>
      <c r="K523" s="109">
        <f>K522+K520+K521</f>
        <v>7637.3366014399999</v>
      </c>
      <c r="L523" s="3"/>
      <c r="M523" s="3"/>
      <c r="N523" s="3"/>
      <c r="O523" s="3"/>
      <c r="P523" s="3"/>
      <c r="Q523" s="33"/>
    </row>
    <row r="524" spans="1:17" ht="38.25">
      <c r="A524" s="95"/>
      <c r="B524" s="9">
        <v>59</v>
      </c>
      <c r="C524" s="10" t="s">
        <v>90</v>
      </c>
      <c r="D524" s="11" t="s">
        <v>91</v>
      </c>
      <c r="E524" s="12" t="s">
        <v>89</v>
      </c>
      <c r="F524" s="13">
        <v>3.64</v>
      </c>
      <c r="G524" s="229">
        <v>413.26</v>
      </c>
      <c r="H524" s="14"/>
      <c r="I524" s="106">
        <f>F524*G524</f>
        <v>1504.2664</v>
      </c>
      <c r="J524" s="14" t="s">
        <v>211</v>
      </c>
      <c r="K524" s="110">
        <f>K531</f>
        <v>6749.1722480000008</v>
      </c>
      <c r="L524" s="3"/>
      <c r="M524" s="228">
        <f t="shared" ref="M524" si="47">B524</f>
        <v>59</v>
      </c>
      <c r="N524" s="99"/>
      <c r="O524" s="99" t="s">
        <v>324</v>
      </c>
      <c r="P524" s="99"/>
      <c r="Q524" s="100">
        <f t="shared" ref="Q524" si="48">F524-N524-O524-P524</f>
        <v>0</v>
      </c>
    </row>
    <row r="525" spans="1:17" outlineLevel="1">
      <c r="A525" s="95"/>
      <c r="B525" s="15" t="s">
        <v>9</v>
      </c>
      <c r="C525" s="16" t="s">
        <v>9</v>
      </c>
      <c r="D525" s="17" t="s">
        <v>10</v>
      </c>
      <c r="E525" s="18" t="s">
        <v>9</v>
      </c>
      <c r="F525" s="19" t="s">
        <v>9</v>
      </c>
      <c r="G525" s="20">
        <v>47.16</v>
      </c>
      <c r="H525" s="20"/>
      <c r="I525" s="107">
        <f>F524*G525</f>
        <v>171.66239999999999</v>
      </c>
      <c r="J525" s="20">
        <v>10.36</v>
      </c>
      <c r="K525" s="111">
        <f>I525*J525</f>
        <v>1778.4224639999998</v>
      </c>
      <c r="L525" s="3"/>
      <c r="M525" s="3"/>
      <c r="N525" s="3"/>
      <c r="O525" s="3"/>
      <c r="P525" s="3"/>
      <c r="Q525" s="34"/>
    </row>
    <row r="526" spans="1:17" outlineLevel="1">
      <c r="A526" s="95"/>
      <c r="B526" s="15" t="s">
        <v>9</v>
      </c>
      <c r="C526" s="16" t="s">
        <v>9</v>
      </c>
      <c r="D526" s="17" t="s">
        <v>11</v>
      </c>
      <c r="E526" s="18" t="s">
        <v>9</v>
      </c>
      <c r="F526" s="19" t="s">
        <v>9</v>
      </c>
      <c r="G526" s="20">
        <v>365.16</v>
      </c>
      <c r="H526" s="20"/>
      <c r="I526" s="107">
        <f>F524*G526</f>
        <v>1329.1824000000001</v>
      </c>
      <c r="J526" s="20">
        <v>3.73</v>
      </c>
      <c r="K526" s="111">
        <f>I526*J526</f>
        <v>4957.8503520000004</v>
      </c>
      <c r="L526" s="3"/>
      <c r="M526" s="3"/>
      <c r="N526" s="3"/>
      <c r="O526" s="3"/>
      <c r="P526" s="3"/>
      <c r="Q526" s="34"/>
    </row>
    <row r="527" spans="1:17" outlineLevel="1">
      <c r="A527" s="95"/>
      <c r="B527" s="15" t="s">
        <v>9</v>
      </c>
      <c r="C527" s="16" t="s">
        <v>9</v>
      </c>
      <c r="D527" s="17" t="s">
        <v>12</v>
      </c>
      <c r="E527" s="18" t="s">
        <v>9</v>
      </c>
      <c r="F527" s="19" t="s">
        <v>9</v>
      </c>
      <c r="G527" s="20">
        <v>31.52</v>
      </c>
      <c r="H527" s="20"/>
      <c r="I527" s="107">
        <f>F524*G527</f>
        <v>114.7328</v>
      </c>
      <c r="J527" s="20">
        <v>10.36</v>
      </c>
      <c r="K527" s="111">
        <f>I527*J527</f>
        <v>1188.6318079999999</v>
      </c>
      <c r="L527" s="3"/>
      <c r="M527" s="3"/>
      <c r="N527" s="3"/>
      <c r="O527" s="3"/>
      <c r="P527" s="3"/>
      <c r="Q527" s="34"/>
    </row>
    <row r="528" spans="1:17" outlineLevel="1">
      <c r="A528" s="95"/>
      <c r="B528" s="15" t="s">
        <v>9</v>
      </c>
      <c r="C528" s="16" t="s">
        <v>9</v>
      </c>
      <c r="D528" s="17" t="s">
        <v>13</v>
      </c>
      <c r="E528" s="18" t="s">
        <v>9</v>
      </c>
      <c r="F528" s="19" t="s">
        <v>9</v>
      </c>
      <c r="G528" s="20">
        <v>0.94</v>
      </c>
      <c r="H528" s="20"/>
      <c r="I528" s="107">
        <f>F524*G528</f>
        <v>3.4215999999999998</v>
      </c>
      <c r="J528" s="20">
        <v>3.77</v>
      </c>
      <c r="K528" s="111">
        <f>I528*J528</f>
        <v>12.899431999999999</v>
      </c>
      <c r="L528" s="3"/>
      <c r="M528" s="3"/>
      <c r="N528" s="3"/>
      <c r="O528" s="3"/>
      <c r="P528" s="3"/>
      <c r="Q528" s="34"/>
    </row>
    <row r="529" spans="1:17" outlineLevel="1">
      <c r="A529" s="95"/>
      <c r="B529" s="15" t="s">
        <v>9</v>
      </c>
      <c r="C529" s="16" t="s">
        <v>9</v>
      </c>
      <c r="D529" s="17" t="s">
        <v>14</v>
      </c>
      <c r="E529" s="18" t="s">
        <v>15</v>
      </c>
      <c r="F529" s="19">
        <v>120</v>
      </c>
      <c r="G529" s="20"/>
      <c r="H529" s="19">
        <v>120</v>
      </c>
      <c r="I529" s="107">
        <f>(I525+I527)*H529/100</f>
        <v>343.67424</v>
      </c>
      <c r="J529" s="19" t="s">
        <v>256</v>
      </c>
      <c r="K529" s="112">
        <f>(K525+K527)*J529/100</f>
        <v>3026.3953574399993</v>
      </c>
      <c r="L529" s="3"/>
      <c r="M529" s="3"/>
      <c r="N529" s="3"/>
      <c r="O529" s="3"/>
      <c r="P529" s="3"/>
      <c r="Q529" s="34"/>
    </row>
    <row r="530" spans="1:17" outlineLevel="1">
      <c r="A530" s="95"/>
      <c r="B530" s="15" t="s">
        <v>9</v>
      </c>
      <c r="C530" s="16" t="s">
        <v>9</v>
      </c>
      <c r="D530" s="17" t="s">
        <v>16</v>
      </c>
      <c r="E530" s="18" t="s">
        <v>15</v>
      </c>
      <c r="F530" s="19">
        <v>70</v>
      </c>
      <c r="G530" s="20"/>
      <c r="H530" s="19">
        <v>70</v>
      </c>
      <c r="I530" s="107">
        <f>(I525+I527)*H530/100</f>
        <v>200.47664</v>
      </c>
      <c r="J530" s="19" t="s">
        <v>257</v>
      </c>
      <c r="K530" s="112">
        <f>(K525+K527)*J530/100</f>
        <v>1661.5503923199994</v>
      </c>
      <c r="L530" s="3"/>
      <c r="M530" s="3"/>
      <c r="N530" s="3"/>
      <c r="O530" s="3"/>
      <c r="P530" s="3"/>
      <c r="Q530" s="4"/>
    </row>
    <row r="531" spans="1:17" ht="13.5">
      <c r="A531" s="95"/>
      <c r="B531" s="21" t="s">
        <v>9</v>
      </c>
      <c r="C531" s="22" t="s">
        <v>9</v>
      </c>
      <c r="D531" s="23"/>
      <c r="E531" s="24" t="s">
        <v>9</v>
      </c>
      <c r="F531" s="21" t="s">
        <v>9</v>
      </c>
      <c r="G531" s="25"/>
      <c r="H531" s="25"/>
      <c r="I531" s="109">
        <f>I525+I526+I528</f>
        <v>1504.2664</v>
      </c>
      <c r="J531" s="108"/>
      <c r="K531" s="109">
        <f>K525+K526+K528</f>
        <v>6749.1722480000008</v>
      </c>
      <c r="L531" s="3"/>
      <c r="M531" s="3"/>
      <c r="N531" s="3"/>
      <c r="O531" s="3"/>
      <c r="P531" s="3"/>
      <c r="Q531" s="33"/>
    </row>
    <row r="532" spans="1:17" s="34" customFormat="1" ht="13.5">
      <c r="A532" s="95"/>
      <c r="B532" s="21"/>
      <c r="C532" s="22"/>
      <c r="D532" s="23"/>
      <c r="E532" s="24"/>
      <c r="F532" s="21"/>
      <c r="G532" s="25"/>
      <c r="H532" s="25"/>
      <c r="I532" s="109">
        <f>I531+I529+I530</f>
        <v>2048.4172800000001</v>
      </c>
      <c r="J532" s="24" t="s">
        <v>9</v>
      </c>
      <c r="K532" s="109">
        <f>K531+K529+K530</f>
        <v>11437.117997759999</v>
      </c>
      <c r="L532" s="3"/>
      <c r="M532" s="3"/>
      <c r="N532" s="3"/>
      <c r="O532" s="3"/>
      <c r="P532" s="3"/>
      <c r="Q532" s="33"/>
    </row>
    <row r="533" spans="1:17" ht="51">
      <c r="A533" s="95"/>
      <c r="B533" s="9">
        <v>60</v>
      </c>
      <c r="C533" s="10" t="s">
        <v>92</v>
      </c>
      <c r="D533" s="11" t="s">
        <v>93</v>
      </c>
      <c r="E533" s="12" t="s">
        <v>94</v>
      </c>
      <c r="F533" s="13">
        <v>2</v>
      </c>
      <c r="G533" s="229">
        <v>209.05</v>
      </c>
      <c r="H533" s="14"/>
      <c r="I533" s="106">
        <f>F533*G533</f>
        <v>418.1</v>
      </c>
      <c r="J533" s="14" t="s">
        <v>211</v>
      </c>
      <c r="K533" s="110">
        <f>K540</f>
        <v>2028.5759999999998</v>
      </c>
      <c r="L533" s="3"/>
      <c r="M533" s="228">
        <f t="shared" ref="M533" si="49">B533</f>
        <v>60</v>
      </c>
      <c r="N533" s="99"/>
      <c r="O533" s="99" t="s">
        <v>325</v>
      </c>
      <c r="P533" s="99"/>
      <c r="Q533" s="100">
        <f t="shared" ref="Q533" si="50">F533-N533-O533-P533</f>
        <v>0</v>
      </c>
    </row>
    <row r="534" spans="1:17" outlineLevel="1">
      <c r="A534" s="95"/>
      <c r="B534" s="15" t="s">
        <v>9</v>
      </c>
      <c r="C534" s="16" t="s">
        <v>9</v>
      </c>
      <c r="D534" s="17" t="s">
        <v>10</v>
      </c>
      <c r="E534" s="18" t="s">
        <v>9</v>
      </c>
      <c r="F534" s="19" t="s">
        <v>9</v>
      </c>
      <c r="G534" s="20">
        <v>35.369999999999997</v>
      </c>
      <c r="H534" s="20"/>
      <c r="I534" s="107">
        <f>F533*G534</f>
        <v>70.739999999999995</v>
      </c>
      <c r="J534" s="20">
        <v>10.36</v>
      </c>
      <c r="K534" s="111">
        <f>I534*J534</f>
        <v>732.86639999999989</v>
      </c>
      <c r="L534" s="3"/>
      <c r="M534" s="3"/>
      <c r="N534" s="3"/>
      <c r="O534" s="3"/>
      <c r="P534" s="3"/>
      <c r="Q534" s="34"/>
    </row>
    <row r="535" spans="1:17" outlineLevel="1">
      <c r="A535" s="95"/>
      <c r="B535" s="15" t="s">
        <v>9</v>
      </c>
      <c r="C535" s="16" t="s">
        <v>9</v>
      </c>
      <c r="D535" s="17" t="s">
        <v>11</v>
      </c>
      <c r="E535" s="18" t="s">
        <v>9</v>
      </c>
      <c r="F535" s="19" t="s">
        <v>9</v>
      </c>
      <c r="G535" s="20">
        <v>172.97</v>
      </c>
      <c r="H535" s="20"/>
      <c r="I535" s="107">
        <f>F533*G535</f>
        <v>345.94</v>
      </c>
      <c r="J535" s="20">
        <v>3.73</v>
      </c>
      <c r="K535" s="111">
        <f>I535*J535</f>
        <v>1290.3561999999999</v>
      </c>
      <c r="L535" s="3"/>
      <c r="M535" s="3"/>
      <c r="N535" s="3"/>
      <c r="O535" s="3"/>
      <c r="P535" s="3"/>
      <c r="Q535" s="34"/>
    </row>
    <row r="536" spans="1:17" outlineLevel="1">
      <c r="A536" s="95"/>
      <c r="B536" s="15" t="s">
        <v>9</v>
      </c>
      <c r="C536" s="16" t="s">
        <v>9</v>
      </c>
      <c r="D536" s="17" t="s">
        <v>12</v>
      </c>
      <c r="E536" s="18" t="s">
        <v>9</v>
      </c>
      <c r="F536" s="19" t="s">
        <v>9</v>
      </c>
      <c r="G536" s="20">
        <v>14.93</v>
      </c>
      <c r="H536" s="20"/>
      <c r="I536" s="107">
        <f>F533*G536</f>
        <v>29.86</v>
      </c>
      <c r="J536" s="20">
        <v>10.36</v>
      </c>
      <c r="K536" s="111">
        <f>I536*J536</f>
        <v>309.34959999999995</v>
      </c>
      <c r="L536" s="3"/>
      <c r="M536" s="3"/>
      <c r="N536" s="3"/>
      <c r="O536" s="3"/>
      <c r="P536" s="3"/>
      <c r="Q536" s="34"/>
    </row>
    <row r="537" spans="1:17" outlineLevel="1">
      <c r="A537" s="95"/>
      <c r="B537" s="15" t="s">
        <v>9</v>
      </c>
      <c r="C537" s="16" t="s">
        <v>9</v>
      </c>
      <c r="D537" s="17" t="s">
        <v>13</v>
      </c>
      <c r="E537" s="18" t="s">
        <v>9</v>
      </c>
      <c r="F537" s="19" t="s">
        <v>9</v>
      </c>
      <c r="G537" s="20">
        <v>0.71</v>
      </c>
      <c r="H537" s="20"/>
      <c r="I537" s="107">
        <f>F533*G537</f>
        <v>1.42</v>
      </c>
      <c r="J537" s="20">
        <v>3.77</v>
      </c>
      <c r="K537" s="111">
        <f>I537*J537</f>
        <v>5.3533999999999997</v>
      </c>
      <c r="L537" s="3"/>
      <c r="M537" s="3"/>
      <c r="N537" s="3"/>
      <c r="O537" s="3"/>
      <c r="P537" s="3"/>
      <c r="Q537" s="34"/>
    </row>
    <row r="538" spans="1:17" outlineLevel="1">
      <c r="A538" s="95"/>
      <c r="B538" s="15" t="s">
        <v>9</v>
      </c>
      <c r="C538" s="16" t="s">
        <v>9</v>
      </c>
      <c r="D538" s="17" t="s">
        <v>14</v>
      </c>
      <c r="E538" s="18" t="s">
        <v>15</v>
      </c>
      <c r="F538" s="19">
        <v>120</v>
      </c>
      <c r="G538" s="20"/>
      <c r="H538" s="19">
        <v>120</v>
      </c>
      <c r="I538" s="107">
        <f>(I534+I536)*H538/100</f>
        <v>120.72</v>
      </c>
      <c r="J538" s="19" t="s">
        <v>256</v>
      </c>
      <c r="K538" s="112">
        <f>(K534+K536)*J538/100</f>
        <v>1063.0603199999998</v>
      </c>
      <c r="L538" s="3"/>
      <c r="M538" s="3"/>
      <c r="N538" s="3"/>
      <c r="O538" s="3"/>
      <c r="P538" s="3"/>
      <c r="Q538" s="34"/>
    </row>
    <row r="539" spans="1:17" outlineLevel="1">
      <c r="A539" s="95"/>
      <c r="B539" s="15" t="s">
        <v>9</v>
      </c>
      <c r="C539" s="16" t="s">
        <v>9</v>
      </c>
      <c r="D539" s="17" t="s">
        <v>16</v>
      </c>
      <c r="E539" s="18" t="s">
        <v>15</v>
      </c>
      <c r="F539" s="19">
        <v>70</v>
      </c>
      <c r="G539" s="20"/>
      <c r="H539" s="19">
        <v>70</v>
      </c>
      <c r="I539" s="107">
        <f>(I534+I536)*H539/100</f>
        <v>70.42</v>
      </c>
      <c r="J539" s="19" t="s">
        <v>257</v>
      </c>
      <c r="K539" s="112">
        <f>(K534+K536)*J539/100</f>
        <v>583.64095999999995</v>
      </c>
      <c r="L539" s="3"/>
      <c r="M539" s="3"/>
      <c r="N539" s="3"/>
      <c r="O539" s="3"/>
      <c r="P539" s="3"/>
      <c r="Q539" s="4"/>
    </row>
    <row r="540" spans="1:17" ht="13.5">
      <c r="A540" s="95"/>
      <c r="B540" s="21" t="s">
        <v>9</v>
      </c>
      <c r="C540" s="22" t="s">
        <v>9</v>
      </c>
      <c r="D540" s="23"/>
      <c r="E540" s="24" t="s">
        <v>9</v>
      </c>
      <c r="F540" s="21" t="s">
        <v>9</v>
      </c>
      <c r="G540" s="25"/>
      <c r="H540" s="25"/>
      <c r="I540" s="109">
        <f>I534+I535+I537</f>
        <v>418.1</v>
      </c>
      <c r="J540" s="108"/>
      <c r="K540" s="109">
        <f>K534+K535+K537</f>
        <v>2028.5759999999998</v>
      </c>
      <c r="L540" s="3"/>
      <c r="M540" s="3"/>
      <c r="N540" s="3"/>
      <c r="O540" s="3"/>
      <c r="P540" s="3"/>
      <c r="Q540" s="33"/>
    </row>
    <row r="541" spans="1:17" s="34" customFormat="1" ht="13.5">
      <c r="A541" s="95"/>
      <c r="B541" s="21"/>
      <c r="C541" s="22"/>
      <c r="D541" s="23"/>
      <c r="E541" s="24"/>
      <c r="F541" s="21"/>
      <c r="G541" s="25"/>
      <c r="H541" s="25"/>
      <c r="I541" s="109">
        <f>I540+I538+I539</f>
        <v>609.24</v>
      </c>
      <c r="J541" s="24" t="s">
        <v>9</v>
      </c>
      <c r="K541" s="109">
        <f>K540+K538+K539</f>
        <v>3675.2772799999993</v>
      </c>
      <c r="L541" s="3"/>
      <c r="M541" s="3"/>
      <c r="N541" s="3"/>
      <c r="O541" s="3"/>
      <c r="P541" s="3"/>
      <c r="Q541" s="33"/>
    </row>
    <row r="542" spans="1:17" ht="38.25">
      <c r="A542" s="95"/>
      <c r="B542" s="9">
        <v>61</v>
      </c>
      <c r="C542" s="10" t="s">
        <v>95</v>
      </c>
      <c r="D542" s="11" t="s">
        <v>96</v>
      </c>
      <c r="E542" s="12" t="s">
        <v>94</v>
      </c>
      <c r="F542" s="13">
        <v>2</v>
      </c>
      <c r="G542" s="229">
        <v>2056.0700000000002</v>
      </c>
      <c r="H542" s="14"/>
      <c r="I542" s="106">
        <f>F542*G542</f>
        <v>4112.1400000000003</v>
      </c>
      <c r="J542" s="14" t="s">
        <v>211</v>
      </c>
      <c r="K542" s="110">
        <f>K549</f>
        <v>20310.321399999997</v>
      </c>
      <c r="L542" s="3"/>
      <c r="M542" s="228">
        <f t="shared" ref="M542" si="51">B542</f>
        <v>61</v>
      </c>
      <c r="N542" s="99"/>
      <c r="O542" s="99" t="s">
        <v>325</v>
      </c>
      <c r="P542" s="99"/>
      <c r="Q542" s="100">
        <f t="shared" ref="Q542" si="52">F542-N542-O542-P542</f>
        <v>0</v>
      </c>
    </row>
    <row r="543" spans="1:17" outlineLevel="1">
      <c r="A543" s="95"/>
      <c r="B543" s="15" t="s">
        <v>9</v>
      </c>
      <c r="C543" s="16" t="s">
        <v>9</v>
      </c>
      <c r="D543" s="17" t="s">
        <v>10</v>
      </c>
      <c r="E543" s="18" t="s">
        <v>9</v>
      </c>
      <c r="F543" s="19" t="s">
        <v>9</v>
      </c>
      <c r="G543" s="20">
        <v>374.92</v>
      </c>
      <c r="H543" s="20"/>
      <c r="I543" s="107">
        <f>F542*G543</f>
        <v>749.84</v>
      </c>
      <c r="J543" s="20">
        <v>10.36</v>
      </c>
      <c r="K543" s="111">
        <f>I543*J543</f>
        <v>7768.3423999999995</v>
      </c>
      <c r="L543" s="3"/>
      <c r="M543" s="3"/>
      <c r="N543" s="3"/>
      <c r="O543" s="3"/>
      <c r="P543" s="3"/>
      <c r="Q543" s="34"/>
    </row>
    <row r="544" spans="1:17" outlineLevel="1">
      <c r="A544" s="95"/>
      <c r="B544" s="15" t="s">
        <v>9</v>
      </c>
      <c r="C544" s="16" t="s">
        <v>9</v>
      </c>
      <c r="D544" s="17" t="s">
        <v>11</v>
      </c>
      <c r="E544" s="18" t="s">
        <v>9</v>
      </c>
      <c r="F544" s="19" t="s">
        <v>9</v>
      </c>
      <c r="G544" s="20">
        <v>1673.65</v>
      </c>
      <c r="H544" s="20"/>
      <c r="I544" s="107">
        <f>F542*G544</f>
        <v>3347.3</v>
      </c>
      <c r="J544" s="20">
        <v>3.73</v>
      </c>
      <c r="K544" s="111">
        <f>I544*J544</f>
        <v>12485.429</v>
      </c>
      <c r="L544" s="3"/>
      <c r="M544" s="3"/>
      <c r="N544" s="3"/>
      <c r="O544" s="3"/>
      <c r="P544" s="3"/>
      <c r="Q544" s="34"/>
    </row>
    <row r="545" spans="1:17" outlineLevel="1">
      <c r="A545" s="95"/>
      <c r="B545" s="15" t="s">
        <v>9</v>
      </c>
      <c r="C545" s="16" t="s">
        <v>9</v>
      </c>
      <c r="D545" s="17" t="s">
        <v>12</v>
      </c>
      <c r="E545" s="18" t="s">
        <v>9</v>
      </c>
      <c r="F545" s="19" t="s">
        <v>9</v>
      </c>
      <c r="G545" s="20">
        <v>202.48</v>
      </c>
      <c r="H545" s="20"/>
      <c r="I545" s="107">
        <f>F542*G545</f>
        <v>404.96</v>
      </c>
      <c r="J545" s="20">
        <v>10.36</v>
      </c>
      <c r="K545" s="111">
        <f>I545*J545</f>
        <v>4195.3855999999996</v>
      </c>
      <c r="L545" s="3"/>
      <c r="M545" s="3"/>
      <c r="N545" s="3"/>
      <c r="O545" s="3"/>
      <c r="P545" s="3"/>
      <c r="Q545" s="34"/>
    </row>
    <row r="546" spans="1:17" outlineLevel="1">
      <c r="A546" s="95"/>
      <c r="B546" s="15" t="s">
        <v>9</v>
      </c>
      <c r="C546" s="16" t="s">
        <v>9</v>
      </c>
      <c r="D546" s="17" t="s">
        <v>13</v>
      </c>
      <c r="E546" s="18" t="s">
        <v>9</v>
      </c>
      <c r="F546" s="19" t="s">
        <v>9</v>
      </c>
      <c r="G546" s="20">
        <v>7.5</v>
      </c>
      <c r="H546" s="20"/>
      <c r="I546" s="107">
        <f>F542*G546</f>
        <v>15</v>
      </c>
      <c r="J546" s="20">
        <v>3.77</v>
      </c>
      <c r="K546" s="111">
        <f>I546*J546</f>
        <v>56.55</v>
      </c>
      <c r="L546" s="3"/>
      <c r="M546" s="3"/>
      <c r="N546" s="3"/>
      <c r="O546" s="3"/>
      <c r="P546" s="3"/>
      <c r="Q546" s="34"/>
    </row>
    <row r="547" spans="1:17" outlineLevel="1">
      <c r="A547" s="95"/>
      <c r="B547" s="15" t="s">
        <v>9</v>
      </c>
      <c r="C547" s="16" t="s">
        <v>9</v>
      </c>
      <c r="D547" s="17" t="s">
        <v>14</v>
      </c>
      <c r="E547" s="18" t="s">
        <v>15</v>
      </c>
      <c r="F547" s="19">
        <v>120</v>
      </c>
      <c r="G547" s="20"/>
      <c r="H547" s="19">
        <v>120</v>
      </c>
      <c r="I547" s="107">
        <f>(I543+I545)*H547/100</f>
        <v>1385.76</v>
      </c>
      <c r="J547" s="19" t="s">
        <v>256</v>
      </c>
      <c r="K547" s="112">
        <f>(K543+K545)*J547/100</f>
        <v>12203.002559999999</v>
      </c>
      <c r="L547" s="3"/>
      <c r="M547" s="3"/>
      <c r="N547" s="3"/>
      <c r="O547" s="3"/>
      <c r="P547" s="3"/>
      <c r="Q547" s="34"/>
    </row>
    <row r="548" spans="1:17" outlineLevel="1">
      <c r="A548" s="95"/>
      <c r="B548" s="15" t="s">
        <v>9</v>
      </c>
      <c r="C548" s="16" t="s">
        <v>9</v>
      </c>
      <c r="D548" s="17" t="s">
        <v>16</v>
      </c>
      <c r="E548" s="18" t="s">
        <v>15</v>
      </c>
      <c r="F548" s="19">
        <v>70</v>
      </c>
      <c r="G548" s="20"/>
      <c r="H548" s="19">
        <v>70</v>
      </c>
      <c r="I548" s="107">
        <f>(I543+I545)*H548/100</f>
        <v>808.36</v>
      </c>
      <c r="J548" s="19" t="s">
        <v>257</v>
      </c>
      <c r="K548" s="112">
        <f>(K543+K545)*J548/100</f>
        <v>6699.6876799999991</v>
      </c>
      <c r="L548" s="3"/>
      <c r="M548" s="3"/>
      <c r="N548" s="3"/>
      <c r="O548" s="3"/>
      <c r="P548" s="3"/>
      <c r="Q548" s="4"/>
    </row>
    <row r="549" spans="1:17" ht="13.5">
      <c r="A549" s="95"/>
      <c r="B549" s="21" t="s">
        <v>9</v>
      </c>
      <c r="C549" s="22" t="s">
        <v>9</v>
      </c>
      <c r="D549" s="23"/>
      <c r="E549" s="24" t="s">
        <v>9</v>
      </c>
      <c r="F549" s="21" t="s">
        <v>9</v>
      </c>
      <c r="G549" s="25"/>
      <c r="H549" s="25"/>
      <c r="I549" s="109">
        <f>I543+I544+I546</f>
        <v>4112.1400000000003</v>
      </c>
      <c r="J549" s="108"/>
      <c r="K549" s="109">
        <f>K543+K544+K546</f>
        <v>20310.321399999997</v>
      </c>
      <c r="L549" s="3"/>
      <c r="M549" s="3"/>
      <c r="N549" s="3"/>
      <c r="O549" s="3"/>
      <c r="P549" s="3"/>
      <c r="Q549" s="33"/>
    </row>
    <row r="550" spans="1:17" s="34" customFormat="1" ht="13.5">
      <c r="A550" s="95"/>
      <c r="B550" s="21"/>
      <c r="C550" s="22"/>
      <c r="D550" s="23"/>
      <c r="E550" s="24"/>
      <c r="F550" s="21"/>
      <c r="G550" s="25"/>
      <c r="H550" s="25"/>
      <c r="I550" s="109">
        <f>I549+I547+I548</f>
        <v>6306.26</v>
      </c>
      <c r="J550" s="24" t="s">
        <v>9</v>
      </c>
      <c r="K550" s="109">
        <f>K549+K547+K548</f>
        <v>39213.011639999997</v>
      </c>
      <c r="L550" s="3"/>
      <c r="M550" s="3"/>
      <c r="N550" s="3"/>
      <c r="O550" s="3"/>
      <c r="P550" s="3"/>
      <c r="Q550" s="33"/>
    </row>
    <row r="551" spans="1:17" ht="140.25">
      <c r="A551" s="95"/>
      <c r="B551" s="9">
        <v>62</v>
      </c>
      <c r="C551" s="10" t="s">
        <v>142</v>
      </c>
      <c r="D551" s="11" t="s">
        <v>143</v>
      </c>
      <c r="E551" s="12" t="s">
        <v>104</v>
      </c>
      <c r="F551" s="13">
        <v>0.93</v>
      </c>
      <c r="G551" s="229">
        <v>126109.88</v>
      </c>
      <c r="H551" s="14"/>
      <c r="I551" s="130">
        <f t="shared" ref="I551:I554" si="53">F551*G551</f>
        <v>117282.18840000001</v>
      </c>
      <c r="J551" s="14">
        <v>3.77</v>
      </c>
      <c r="K551" s="130">
        <f t="shared" ref="K551:K554" si="54">I551*J551</f>
        <v>442153.85026800004</v>
      </c>
      <c r="L551" s="3"/>
      <c r="M551" s="228">
        <f t="shared" ref="M551:M557" si="55">B551</f>
        <v>62</v>
      </c>
      <c r="N551" s="99"/>
      <c r="O551" s="99" t="s">
        <v>320</v>
      </c>
      <c r="P551" s="99"/>
      <c r="Q551" s="100">
        <f t="shared" ref="Q551:Q557" si="56">F551-N551-O551-P551</f>
        <v>0</v>
      </c>
    </row>
    <row r="552" spans="1:17" ht="114.75">
      <c r="A552" s="95"/>
      <c r="B552" s="9">
        <v>63</v>
      </c>
      <c r="C552" s="10" t="s">
        <v>144</v>
      </c>
      <c r="D552" s="11" t="s">
        <v>145</v>
      </c>
      <c r="E552" s="12" t="s">
        <v>104</v>
      </c>
      <c r="F552" s="13">
        <v>0.93</v>
      </c>
      <c r="G552" s="229">
        <v>92726.37</v>
      </c>
      <c r="H552" s="14"/>
      <c r="I552" s="130">
        <f t="shared" si="53"/>
        <v>86235.524099999995</v>
      </c>
      <c r="J552" s="14">
        <v>3.77</v>
      </c>
      <c r="K552" s="130">
        <f t="shared" si="54"/>
        <v>325107.92585699999</v>
      </c>
      <c r="L552" s="3"/>
      <c r="M552" s="228">
        <f t="shared" si="55"/>
        <v>63</v>
      </c>
      <c r="N552" s="99"/>
      <c r="O552" s="99" t="s">
        <v>320</v>
      </c>
      <c r="P552" s="99"/>
      <c r="Q552" s="100">
        <f t="shared" si="56"/>
        <v>0</v>
      </c>
    </row>
    <row r="553" spans="1:17" ht="76.5">
      <c r="A553" s="95"/>
      <c r="B553" s="9">
        <v>64</v>
      </c>
      <c r="C553" s="10" t="s">
        <v>107</v>
      </c>
      <c r="D553" s="11" t="s">
        <v>108</v>
      </c>
      <c r="E553" s="12" t="s">
        <v>104</v>
      </c>
      <c r="F553" s="13">
        <v>0.93</v>
      </c>
      <c r="G553" s="229">
        <v>1382.99</v>
      </c>
      <c r="H553" s="14"/>
      <c r="I553" s="130">
        <f t="shared" si="53"/>
        <v>1286.1807000000001</v>
      </c>
      <c r="J553" s="14">
        <v>3.77</v>
      </c>
      <c r="K553" s="130">
        <f t="shared" si="54"/>
        <v>4848.9012390000007</v>
      </c>
      <c r="L553" s="3"/>
      <c r="M553" s="228">
        <f t="shared" si="55"/>
        <v>64</v>
      </c>
      <c r="N553" s="99"/>
      <c r="O553" s="99" t="s">
        <v>320</v>
      </c>
      <c r="P553" s="99"/>
      <c r="Q553" s="100">
        <f t="shared" si="56"/>
        <v>0</v>
      </c>
    </row>
    <row r="554" spans="1:17" ht="63.75">
      <c r="A554" s="95"/>
      <c r="B554" s="9">
        <v>65</v>
      </c>
      <c r="C554" s="10" t="s">
        <v>113</v>
      </c>
      <c r="D554" s="11" t="s">
        <v>114</v>
      </c>
      <c r="E554" s="12" t="s">
        <v>112</v>
      </c>
      <c r="F554" s="13">
        <v>41</v>
      </c>
      <c r="G554" s="229">
        <v>129.15</v>
      </c>
      <c r="H554" s="14"/>
      <c r="I554" s="130">
        <f t="shared" si="53"/>
        <v>5295.1500000000005</v>
      </c>
      <c r="J554" s="14">
        <v>3.77</v>
      </c>
      <c r="K554" s="130">
        <f t="shared" si="54"/>
        <v>19962.715500000002</v>
      </c>
      <c r="L554" s="3"/>
      <c r="M554" s="228">
        <f t="shared" si="55"/>
        <v>65</v>
      </c>
      <c r="N554" s="99"/>
      <c r="O554" s="99" t="s">
        <v>321</v>
      </c>
      <c r="P554" s="99"/>
      <c r="Q554" s="100">
        <f t="shared" si="56"/>
        <v>34.85</v>
      </c>
    </row>
    <row r="555" spans="1:17" ht="17.850000000000001" customHeight="1">
      <c r="A555" s="95"/>
      <c r="B555" s="351" t="s">
        <v>146</v>
      </c>
      <c r="C555" s="352"/>
      <c r="D555" s="352"/>
      <c r="E555" s="352"/>
      <c r="F555" s="352"/>
      <c r="G555" s="352"/>
      <c r="H555" s="352"/>
      <c r="I555" s="352"/>
      <c r="J555" s="352"/>
      <c r="K555" s="352"/>
      <c r="L555" s="3"/>
      <c r="M555" s="3"/>
      <c r="N555" s="3"/>
      <c r="O555" s="3"/>
      <c r="P555" s="3"/>
    </row>
    <row r="556" spans="1:17" ht="63.75">
      <c r="A556" s="95"/>
      <c r="B556" s="9">
        <v>66</v>
      </c>
      <c r="C556" s="10" t="s">
        <v>116</v>
      </c>
      <c r="D556" s="11" t="s">
        <v>117</v>
      </c>
      <c r="E556" s="12" t="s">
        <v>112</v>
      </c>
      <c r="F556" s="13">
        <v>41</v>
      </c>
      <c r="G556" s="229">
        <v>2945.75</v>
      </c>
      <c r="H556" s="14"/>
      <c r="I556" s="130">
        <f t="shared" ref="I556:I557" si="57">F556*G556</f>
        <v>120775.75</v>
      </c>
      <c r="J556" s="14">
        <v>3.77</v>
      </c>
      <c r="K556" s="130">
        <f t="shared" ref="K556:K557" si="58">I556*J556</f>
        <v>455324.57750000001</v>
      </c>
      <c r="L556" s="3"/>
      <c r="M556" s="228">
        <f t="shared" si="55"/>
        <v>66</v>
      </c>
      <c r="N556" s="99"/>
      <c r="O556" s="99" t="s">
        <v>321</v>
      </c>
      <c r="P556" s="99"/>
      <c r="Q556" s="100">
        <f t="shared" si="56"/>
        <v>34.85</v>
      </c>
    </row>
    <row r="557" spans="1:17" ht="89.25">
      <c r="A557" s="95"/>
      <c r="B557" s="26">
        <v>67</v>
      </c>
      <c r="C557" s="27" t="s">
        <v>128</v>
      </c>
      <c r="D557" s="28" t="s">
        <v>129</v>
      </c>
      <c r="E557" s="29" t="s">
        <v>104</v>
      </c>
      <c r="F557" s="30">
        <v>0.01</v>
      </c>
      <c r="G557" s="318">
        <v>8155.52</v>
      </c>
      <c r="H557" s="31"/>
      <c r="I557" s="130">
        <f t="shared" si="57"/>
        <v>81.555199999999999</v>
      </c>
      <c r="J557" s="14">
        <v>3.77</v>
      </c>
      <c r="K557" s="130">
        <f t="shared" si="58"/>
        <v>307.46310399999999</v>
      </c>
      <c r="L557" s="3"/>
      <c r="M557" s="228">
        <f t="shared" si="55"/>
        <v>67</v>
      </c>
      <c r="N557" s="99"/>
      <c r="O557" s="99"/>
      <c r="P557" s="99"/>
      <c r="Q557" s="100">
        <f t="shared" si="56"/>
        <v>0.01</v>
      </c>
    </row>
    <row r="558" spans="1:17" s="34" customFormat="1" ht="13.5" thickBot="1">
      <c r="A558" s="95"/>
      <c r="B558" s="26"/>
      <c r="C558" s="27"/>
      <c r="D558" s="28"/>
      <c r="E558" s="29"/>
      <c r="F558" s="30"/>
      <c r="G558" s="31"/>
      <c r="H558" s="31"/>
      <c r="I558" s="31"/>
      <c r="J558" s="31"/>
      <c r="K558" s="31"/>
      <c r="L558" s="3"/>
      <c r="M558" s="3"/>
      <c r="N558" s="3"/>
      <c r="O558" s="3"/>
      <c r="P558" s="3"/>
    </row>
    <row r="559" spans="1:17" s="34" customFormat="1" outlineLevel="1">
      <c r="A559" s="113"/>
      <c r="B559" s="114"/>
      <c r="C559" s="350" t="s">
        <v>213</v>
      </c>
      <c r="D559" s="350"/>
      <c r="E559" s="115"/>
      <c r="F559" s="115"/>
      <c r="G559" s="115"/>
      <c r="H559" s="115"/>
      <c r="I559" s="116">
        <f>I371+I381+I391+I400+I410+I420+I430+I440+I450+I459+I468+I477+I487+I496+I506+I515+I524+I533+I542+I551+I552+I553+I554+I556+I557</f>
        <v>415688.40067000006</v>
      </c>
      <c r="J559" s="117"/>
      <c r="K559" s="116">
        <f>K371+K381+K391+K400+K410+K420+K430+K440+K450+K459+K468+K477+K487+K496+K506+K515+K524+K533+K542+K551+K552+K553+K554+K556+K557</f>
        <v>1875777.2080902003</v>
      </c>
    </row>
    <row r="560" spans="1:17" s="34" customFormat="1" ht="12.75" customHeight="1" outlineLevel="1">
      <c r="A560" s="118"/>
      <c r="B560" s="119"/>
      <c r="C560" s="338" t="s">
        <v>10</v>
      </c>
      <c r="D560" s="338"/>
      <c r="E560" s="312"/>
      <c r="F560" s="312"/>
      <c r="G560" s="121"/>
      <c r="H560" s="121"/>
      <c r="I560" s="122">
        <f>I372+I382+I392+I401+I411+I421+I431+I441+I451+I460+I469+I478+I488+I497+I507+I516+I525+I534+I543</f>
        <v>46957.843769999985</v>
      </c>
      <c r="J560" s="123"/>
      <c r="K560" s="122">
        <f>K372+K382+K392+K401+K411+K421+K431+K441+K451+K460+K469+K478+K488+K497+K507+K516+K525+K534+K543</f>
        <v>486483.26145719981</v>
      </c>
    </row>
    <row r="561" spans="1:17" s="34" customFormat="1">
      <c r="A561" s="118"/>
      <c r="B561" s="119"/>
      <c r="C561" s="338" t="s">
        <v>11</v>
      </c>
      <c r="D561" s="338"/>
      <c r="E561" s="312"/>
      <c r="F561" s="312"/>
      <c r="G561" s="119"/>
      <c r="H561" s="119"/>
      <c r="I561" s="122">
        <f t="shared" ref="I561:K565" si="59">I373+I383+I393+I402+I412+I422+I432+I442+I452+I461+I470+I479+I489+I498+I508+I517+I526+I535+I544</f>
        <v>20506.322</v>
      </c>
      <c r="J561" s="123"/>
      <c r="K561" s="122">
        <f t="shared" si="59"/>
        <v>76488.581060000011</v>
      </c>
    </row>
    <row r="562" spans="1:17" s="34" customFormat="1" ht="17.850000000000001" customHeight="1">
      <c r="A562" s="118"/>
      <c r="B562" s="119"/>
      <c r="C562" s="338" t="s">
        <v>214</v>
      </c>
      <c r="D562" s="338"/>
      <c r="E562" s="312"/>
      <c r="F562" s="312"/>
      <c r="G562" s="119"/>
      <c r="H562" s="119"/>
      <c r="I562" s="122">
        <f t="shared" si="59"/>
        <v>1673.2844999999998</v>
      </c>
      <c r="J562" s="123"/>
      <c r="K562" s="122">
        <f t="shared" si="59"/>
        <v>17335.227419999996</v>
      </c>
    </row>
    <row r="563" spans="1:17" s="34" customFormat="1" ht="14.25" customHeight="1">
      <c r="A563" s="118"/>
      <c r="B563" s="124"/>
      <c r="C563" s="338" t="s">
        <v>215</v>
      </c>
      <c r="D563" s="338"/>
      <c r="E563" s="312"/>
      <c r="F563" s="312"/>
      <c r="G563" s="124"/>
      <c r="H563" s="124"/>
      <c r="I563" s="122">
        <f>I375+I385+I395+I404+I414+I424+I434+I444+I454+I463+I472+I481+I491+I500+I510+I519+I528+I537+I546+I551+I552+I553+I554+I556+I557</f>
        <v>348224.23489999998</v>
      </c>
      <c r="J563" s="123"/>
      <c r="K563" s="122">
        <f>K375+K385+K395+K404+K414+K424+K434+K444+K454+K463+K472+K481+K491+K500+K510+K519+K528+K537+K546+K551+K552+K553+K554+K556+K557</f>
        <v>1312805.3655730002</v>
      </c>
    </row>
    <row r="564" spans="1:17" s="34" customFormat="1" outlineLevel="1">
      <c r="A564" s="118"/>
      <c r="B564" s="124"/>
      <c r="C564" s="338" t="s">
        <v>216</v>
      </c>
      <c r="D564" s="338"/>
      <c r="E564" s="312"/>
      <c r="F564" s="312"/>
      <c r="G564" s="124"/>
      <c r="H564" s="124"/>
      <c r="I564" s="122">
        <f t="shared" si="59"/>
        <v>43097.108366</v>
      </c>
      <c r="J564" s="123"/>
      <c r="K564" s="122">
        <f t="shared" si="59"/>
        <v>379201.29482681595</v>
      </c>
    </row>
    <row r="565" spans="1:17" s="34" customFormat="1" ht="15" customHeight="1" outlineLevel="1">
      <c r="A565" s="118"/>
      <c r="B565" s="124"/>
      <c r="C565" s="338" t="s">
        <v>217</v>
      </c>
      <c r="D565" s="338"/>
      <c r="E565" s="312"/>
      <c r="F565" s="312"/>
      <c r="G565" s="124"/>
      <c r="H565" s="124"/>
      <c r="I565" s="122">
        <f t="shared" si="59"/>
        <v>22241.373460599996</v>
      </c>
      <c r="J565" s="123"/>
      <c r="K565" s="122">
        <f t="shared" si="59"/>
        <v>186032.67602049198</v>
      </c>
    </row>
    <row r="566" spans="1:17" s="34" customFormat="1" ht="14.25" customHeight="1" outlineLevel="1">
      <c r="A566" s="118"/>
      <c r="B566" s="119"/>
      <c r="C566" s="338" t="s">
        <v>218</v>
      </c>
      <c r="D566" s="338"/>
      <c r="E566" s="119"/>
      <c r="F566" s="119"/>
      <c r="G566" s="119"/>
      <c r="H566" s="119"/>
      <c r="I566" s="122">
        <f>I560+I561+I563</f>
        <v>415688.40067</v>
      </c>
      <c r="J566" s="125"/>
      <c r="K566" s="122">
        <f>K560+K561+K563</f>
        <v>1875777.2080902001</v>
      </c>
    </row>
    <row r="567" spans="1:17" s="34" customFormat="1" ht="13.5" outlineLevel="1" thickBot="1">
      <c r="A567" s="126"/>
      <c r="B567" s="127"/>
      <c r="C567" s="339" t="s">
        <v>219</v>
      </c>
      <c r="D567" s="339"/>
      <c r="E567" s="127"/>
      <c r="F567" s="127"/>
      <c r="G567" s="127"/>
      <c r="H567" s="127"/>
      <c r="I567" s="128">
        <f>I564+I565+I566</f>
        <v>481026.88249659998</v>
      </c>
      <c r="J567" s="129"/>
      <c r="K567" s="128">
        <f>K564+K565+K566</f>
        <v>2441011.1789375078</v>
      </c>
    </row>
    <row r="568" spans="1:17" s="34" customFormat="1">
      <c r="A568" s="95"/>
      <c r="B568" s="26"/>
      <c r="C568" s="27"/>
      <c r="D568" s="28"/>
      <c r="E568" s="29"/>
      <c r="F568" s="30"/>
      <c r="G568" s="31"/>
      <c r="H568" s="31"/>
      <c r="I568" s="31"/>
      <c r="J568" s="31"/>
      <c r="K568" s="31"/>
      <c r="L568" s="3"/>
      <c r="M568" s="3"/>
      <c r="N568" s="3"/>
      <c r="O568" s="3"/>
      <c r="P568" s="3"/>
    </row>
    <row r="569" spans="1:17" ht="21" customHeight="1">
      <c r="A569" s="95"/>
      <c r="B569" s="353" t="s">
        <v>147</v>
      </c>
      <c r="C569" s="354"/>
      <c r="D569" s="354"/>
      <c r="E569" s="354"/>
      <c r="F569" s="354"/>
      <c r="G569" s="354"/>
      <c r="H569" s="354"/>
      <c r="I569" s="354"/>
      <c r="J569" s="354"/>
      <c r="K569" s="354"/>
      <c r="L569" s="3"/>
      <c r="M569" s="3"/>
      <c r="N569" s="3"/>
      <c r="O569" s="3"/>
      <c r="P569" s="3"/>
    </row>
    <row r="570" spans="1:17" ht="17.850000000000001" customHeight="1">
      <c r="A570" s="95"/>
      <c r="B570" s="351" t="s">
        <v>131</v>
      </c>
      <c r="C570" s="352"/>
      <c r="D570" s="352"/>
      <c r="E570" s="352"/>
      <c r="F570" s="352"/>
      <c r="G570" s="352"/>
      <c r="H570" s="352"/>
      <c r="I570" s="352"/>
      <c r="J570" s="352"/>
      <c r="K570" s="352"/>
      <c r="L570" s="3"/>
      <c r="M570" s="3"/>
      <c r="N570" s="3"/>
      <c r="O570" s="3"/>
      <c r="P570" s="3"/>
    </row>
    <row r="571" spans="1:17" ht="76.5">
      <c r="A571" s="95"/>
      <c r="B571" s="9">
        <v>68</v>
      </c>
      <c r="C571" s="10" t="s">
        <v>132</v>
      </c>
      <c r="D571" s="11" t="s">
        <v>133</v>
      </c>
      <c r="E571" s="12" t="s">
        <v>8</v>
      </c>
      <c r="F571" s="13">
        <v>7.0000000000000007E-2</v>
      </c>
      <c r="G571" s="229">
        <v>2891.93</v>
      </c>
      <c r="H571" s="14"/>
      <c r="I571" s="106">
        <f>F571*G571</f>
        <v>202.43510000000001</v>
      </c>
      <c r="J571" s="14" t="s">
        <v>211</v>
      </c>
      <c r="K571" s="110">
        <f>K578</f>
        <v>2097.2276360000001</v>
      </c>
      <c r="L571" s="3"/>
      <c r="M571" s="228">
        <f t="shared" ref="M571" si="60">B571</f>
        <v>68</v>
      </c>
      <c r="N571" s="99"/>
      <c r="O571" s="99" t="s">
        <v>326</v>
      </c>
      <c r="P571" s="99"/>
      <c r="Q571" s="100">
        <f t="shared" ref="Q571" si="61">F571-N571-O571-P571</f>
        <v>0</v>
      </c>
    </row>
    <row r="572" spans="1:17" outlineLevel="1">
      <c r="A572" s="95"/>
      <c r="B572" s="15" t="s">
        <v>9</v>
      </c>
      <c r="C572" s="16" t="s">
        <v>9</v>
      </c>
      <c r="D572" s="17" t="s">
        <v>10</v>
      </c>
      <c r="E572" s="18" t="s">
        <v>9</v>
      </c>
      <c r="F572" s="19" t="s">
        <v>9</v>
      </c>
      <c r="G572" s="14">
        <v>2891.93</v>
      </c>
      <c r="H572" s="20">
        <v>1.1499999999999999</v>
      </c>
      <c r="I572" s="107">
        <f>F571*G572</f>
        <v>202.43510000000001</v>
      </c>
      <c r="J572" s="20">
        <v>10.36</v>
      </c>
      <c r="K572" s="111">
        <f>I572*J572</f>
        <v>2097.2276360000001</v>
      </c>
      <c r="L572" s="3"/>
      <c r="M572" s="3"/>
      <c r="N572" s="3"/>
      <c r="O572" s="3"/>
      <c r="P572" s="3"/>
      <c r="Q572" s="34"/>
    </row>
    <row r="573" spans="1:17" outlineLevel="1">
      <c r="A573" s="95"/>
      <c r="B573" s="15" t="s">
        <v>9</v>
      </c>
      <c r="C573" s="16" t="s">
        <v>9</v>
      </c>
      <c r="D573" s="17" t="s">
        <v>11</v>
      </c>
      <c r="E573" s="18" t="s">
        <v>9</v>
      </c>
      <c r="F573" s="19" t="s">
        <v>9</v>
      </c>
      <c r="G573" s="20"/>
      <c r="H573" s="20">
        <v>1.1499999999999999</v>
      </c>
      <c r="I573" s="107">
        <f>F571*G573</f>
        <v>0</v>
      </c>
      <c r="J573" s="20">
        <v>3.73</v>
      </c>
      <c r="K573" s="111">
        <f>I573*J573</f>
        <v>0</v>
      </c>
      <c r="L573" s="3"/>
      <c r="M573" s="3"/>
      <c r="N573" s="3"/>
      <c r="O573" s="3"/>
      <c r="P573" s="3"/>
      <c r="Q573" s="34"/>
    </row>
    <row r="574" spans="1:17" outlineLevel="1">
      <c r="A574" s="95"/>
      <c r="B574" s="15" t="s">
        <v>9</v>
      </c>
      <c r="C574" s="16" t="s">
        <v>9</v>
      </c>
      <c r="D574" s="17" t="s">
        <v>12</v>
      </c>
      <c r="E574" s="18" t="s">
        <v>9</v>
      </c>
      <c r="F574" s="19" t="s">
        <v>9</v>
      </c>
      <c r="G574" s="20"/>
      <c r="H574" s="20">
        <v>1.1499999999999999</v>
      </c>
      <c r="I574" s="107">
        <f>F571*G574</f>
        <v>0</v>
      </c>
      <c r="J574" s="20">
        <v>10.36</v>
      </c>
      <c r="K574" s="111">
        <f>I574*J574</f>
        <v>0</v>
      </c>
      <c r="L574" s="3"/>
      <c r="M574" s="3"/>
      <c r="N574" s="3"/>
      <c r="O574" s="3"/>
      <c r="P574" s="3"/>
      <c r="Q574" s="34"/>
    </row>
    <row r="575" spans="1:17" outlineLevel="1">
      <c r="A575" s="95"/>
      <c r="B575" s="15" t="s">
        <v>9</v>
      </c>
      <c r="C575" s="16" t="s">
        <v>9</v>
      </c>
      <c r="D575" s="17" t="s">
        <v>13</v>
      </c>
      <c r="E575" s="18" t="s">
        <v>9</v>
      </c>
      <c r="F575" s="19" t="s">
        <v>9</v>
      </c>
      <c r="G575" s="20"/>
      <c r="H575" s="20"/>
      <c r="I575" s="107">
        <f>F571*G575</f>
        <v>0</v>
      </c>
      <c r="J575" s="20">
        <v>3.77</v>
      </c>
      <c r="K575" s="111">
        <f>I575*J575</f>
        <v>0</v>
      </c>
      <c r="L575" s="3"/>
      <c r="M575" s="3"/>
      <c r="N575" s="3"/>
      <c r="O575" s="3"/>
      <c r="P575" s="3"/>
      <c r="Q575" s="34"/>
    </row>
    <row r="576" spans="1:17" outlineLevel="1">
      <c r="A576" s="95"/>
      <c r="B576" s="15" t="s">
        <v>9</v>
      </c>
      <c r="C576" s="16" t="s">
        <v>9</v>
      </c>
      <c r="D576" s="17" t="s">
        <v>14</v>
      </c>
      <c r="E576" s="18" t="s">
        <v>15</v>
      </c>
      <c r="F576" s="19">
        <v>80</v>
      </c>
      <c r="G576" s="20"/>
      <c r="H576" s="19">
        <v>80</v>
      </c>
      <c r="I576" s="107">
        <f>(I572+I574)*H576/100</f>
        <v>161.94808</v>
      </c>
      <c r="J576" s="19" t="s">
        <v>310</v>
      </c>
      <c r="K576" s="112">
        <f>(K572+K574)*J576/100</f>
        <v>1426.1147924800002</v>
      </c>
      <c r="L576" s="3"/>
      <c r="M576" s="3"/>
      <c r="N576" s="3"/>
      <c r="O576" s="3"/>
      <c r="P576" s="3"/>
      <c r="Q576" s="34"/>
    </row>
    <row r="577" spans="1:17" outlineLevel="1">
      <c r="A577" s="95"/>
      <c r="B577" s="15" t="s">
        <v>9</v>
      </c>
      <c r="C577" s="16" t="s">
        <v>9</v>
      </c>
      <c r="D577" s="17" t="s">
        <v>16</v>
      </c>
      <c r="E577" s="18" t="s">
        <v>15</v>
      </c>
      <c r="F577" s="19" t="s">
        <v>245</v>
      </c>
      <c r="G577" s="20"/>
      <c r="H577" s="19" t="s">
        <v>245</v>
      </c>
      <c r="I577" s="107">
        <f>(I572+I574)*H577/100</f>
        <v>76.925337999999996</v>
      </c>
      <c r="J577" s="19" t="s">
        <v>311</v>
      </c>
      <c r="K577" s="112">
        <f>(K572+K574)*J577/100</f>
        <v>650.14056716000005</v>
      </c>
      <c r="L577" s="3"/>
      <c r="M577" s="3"/>
      <c r="N577" s="3"/>
      <c r="O577" s="3"/>
      <c r="P577" s="3"/>
      <c r="Q577" s="4"/>
    </row>
    <row r="578" spans="1:17" ht="13.5">
      <c r="A578" s="95"/>
      <c r="B578" s="21" t="s">
        <v>9</v>
      </c>
      <c r="C578" s="22" t="s">
        <v>9</v>
      </c>
      <c r="D578" s="23"/>
      <c r="E578" s="24" t="s">
        <v>9</v>
      </c>
      <c r="F578" s="21" t="s">
        <v>9</v>
      </c>
      <c r="G578" s="25"/>
      <c r="H578" s="25"/>
      <c r="I578" s="109">
        <f>I572+I573+I575</f>
        <v>202.43510000000001</v>
      </c>
      <c r="J578" s="108"/>
      <c r="K578" s="109">
        <f>K572+K573+K575</f>
        <v>2097.2276360000001</v>
      </c>
      <c r="L578" s="3"/>
      <c r="M578" s="3"/>
      <c r="N578" s="3"/>
      <c r="O578" s="3"/>
      <c r="P578" s="3"/>
      <c r="Q578" s="33"/>
    </row>
    <row r="579" spans="1:17" s="34" customFormat="1" ht="13.5">
      <c r="A579" s="95"/>
      <c r="B579" s="21"/>
      <c r="C579" s="22"/>
      <c r="D579" s="23"/>
      <c r="E579" s="24"/>
      <c r="F579" s="21"/>
      <c r="G579" s="25"/>
      <c r="H579" s="25"/>
      <c r="I579" s="109">
        <f>I578+I576+I577</f>
        <v>441.30851800000005</v>
      </c>
      <c r="J579" s="24" t="s">
        <v>9</v>
      </c>
      <c r="K579" s="109">
        <f>K578+K576+K577</f>
        <v>4173.4829956400008</v>
      </c>
      <c r="L579" s="3"/>
      <c r="M579" s="3"/>
      <c r="N579" s="3"/>
      <c r="O579" s="3"/>
      <c r="P579" s="3"/>
      <c r="Q579" s="33"/>
    </row>
    <row r="580" spans="1:17" ht="17.850000000000001" customHeight="1">
      <c r="A580" s="95"/>
      <c r="B580" s="351" t="s">
        <v>134</v>
      </c>
      <c r="C580" s="352"/>
      <c r="D580" s="352"/>
      <c r="E580" s="352"/>
      <c r="F580" s="352"/>
      <c r="G580" s="352"/>
      <c r="H580" s="352"/>
      <c r="I580" s="352"/>
      <c r="J580" s="352"/>
      <c r="K580" s="352"/>
      <c r="L580" s="3"/>
      <c r="M580" s="3"/>
      <c r="N580" s="3"/>
      <c r="O580" s="3"/>
      <c r="P580" s="3"/>
    </row>
    <row r="581" spans="1:17" ht="76.5">
      <c r="A581" s="95"/>
      <c r="B581" s="9">
        <v>69</v>
      </c>
      <c r="C581" s="10" t="s">
        <v>132</v>
      </c>
      <c r="D581" s="11" t="s">
        <v>133</v>
      </c>
      <c r="E581" s="12" t="s">
        <v>8</v>
      </c>
      <c r="F581" s="13">
        <v>0.39</v>
      </c>
      <c r="G581" s="229">
        <v>2891.93</v>
      </c>
      <c r="H581" s="14"/>
      <c r="I581" s="106">
        <f>F581*G581</f>
        <v>1127.8526999999999</v>
      </c>
      <c r="J581" s="14" t="s">
        <v>211</v>
      </c>
      <c r="K581" s="110">
        <f>K588</f>
        <v>11684.553971999998</v>
      </c>
      <c r="L581" s="3"/>
      <c r="M581" s="228">
        <f t="shared" ref="M581" si="62">B581</f>
        <v>69</v>
      </c>
      <c r="N581" s="99"/>
      <c r="O581" s="99"/>
      <c r="P581" s="99"/>
      <c r="Q581" s="100">
        <f t="shared" ref="Q581" si="63">F581-N581-O581-P581</f>
        <v>0.39</v>
      </c>
    </row>
    <row r="582" spans="1:17" outlineLevel="1">
      <c r="A582" s="95"/>
      <c r="B582" s="15" t="s">
        <v>9</v>
      </c>
      <c r="C582" s="16" t="s">
        <v>9</v>
      </c>
      <c r="D582" s="17" t="s">
        <v>10</v>
      </c>
      <c r="E582" s="18" t="s">
        <v>9</v>
      </c>
      <c r="F582" s="19" t="s">
        <v>9</v>
      </c>
      <c r="G582" s="14">
        <v>2891.93</v>
      </c>
      <c r="H582" s="20">
        <v>1.1499999999999999</v>
      </c>
      <c r="I582" s="107">
        <f>F581*G582</f>
        <v>1127.8526999999999</v>
      </c>
      <c r="J582" s="20">
        <v>10.36</v>
      </c>
      <c r="K582" s="111">
        <f>I582*J582</f>
        <v>11684.553971999998</v>
      </c>
      <c r="L582" s="3"/>
      <c r="M582" s="3"/>
      <c r="N582" s="3"/>
      <c r="O582" s="3"/>
      <c r="P582" s="3"/>
      <c r="Q582" s="34"/>
    </row>
    <row r="583" spans="1:17" outlineLevel="1">
      <c r="A583" s="95"/>
      <c r="B583" s="15" t="s">
        <v>9</v>
      </c>
      <c r="C583" s="16" t="s">
        <v>9</v>
      </c>
      <c r="D583" s="17" t="s">
        <v>11</v>
      </c>
      <c r="E583" s="18" t="s">
        <v>9</v>
      </c>
      <c r="F583" s="19" t="s">
        <v>9</v>
      </c>
      <c r="G583" s="20"/>
      <c r="H583" s="20">
        <v>1.1499999999999999</v>
      </c>
      <c r="I583" s="107">
        <f>F581*G583</f>
        <v>0</v>
      </c>
      <c r="J583" s="20">
        <v>3.73</v>
      </c>
      <c r="K583" s="111">
        <f>I583*J583</f>
        <v>0</v>
      </c>
      <c r="L583" s="3"/>
      <c r="M583" s="3"/>
      <c r="N583" s="3"/>
      <c r="O583" s="3"/>
      <c r="P583" s="3"/>
      <c r="Q583" s="34"/>
    </row>
    <row r="584" spans="1:17" outlineLevel="1">
      <c r="A584" s="95"/>
      <c r="B584" s="15" t="s">
        <v>9</v>
      </c>
      <c r="C584" s="16" t="s">
        <v>9</v>
      </c>
      <c r="D584" s="17" t="s">
        <v>12</v>
      </c>
      <c r="E584" s="18" t="s">
        <v>9</v>
      </c>
      <c r="F584" s="19" t="s">
        <v>9</v>
      </c>
      <c r="G584" s="20"/>
      <c r="H584" s="20">
        <v>1.1499999999999999</v>
      </c>
      <c r="I584" s="107">
        <f>F581*G584</f>
        <v>0</v>
      </c>
      <c r="J584" s="20">
        <v>10.36</v>
      </c>
      <c r="K584" s="111">
        <f>I584*J584</f>
        <v>0</v>
      </c>
      <c r="L584" s="3"/>
      <c r="M584" s="3"/>
      <c r="N584" s="3"/>
      <c r="O584" s="3"/>
      <c r="P584" s="3"/>
      <c r="Q584" s="34"/>
    </row>
    <row r="585" spans="1:17" outlineLevel="1">
      <c r="A585" s="95"/>
      <c r="B585" s="15" t="s">
        <v>9</v>
      </c>
      <c r="C585" s="16" t="s">
        <v>9</v>
      </c>
      <c r="D585" s="17" t="s">
        <v>13</v>
      </c>
      <c r="E585" s="18" t="s">
        <v>9</v>
      </c>
      <c r="F585" s="19" t="s">
        <v>9</v>
      </c>
      <c r="G585" s="20"/>
      <c r="H585" s="20"/>
      <c r="I585" s="107">
        <f>F581*G585</f>
        <v>0</v>
      </c>
      <c r="J585" s="20">
        <v>3.77</v>
      </c>
      <c r="K585" s="111">
        <f>I585*J585</f>
        <v>0</v>
      </c>
      <c r="L585" s="3"/>
      <c r="M585" s="3"/>
      <c r="N585" s="3"/>
      <c r="O585" s="3"/>
      <c r="P585" s="3"/>
      <c r="Q585" s="34"/>
    </row>
    <row r="586" spans="1:17" outlineLevel="1">
      <c r="A586" s="95"/>
      <c r="B586" s="15" t="s">
        <v>9</v>
      </c>
      <c r="C586" s="16" t="s">
        <v>9</v>
      </c>
      <c r="D586" s="17" t="s">
        <v>14</v>
      </c>
      <c r="E586" s="18" t="s">
        <v>15</v>
      </c>
      <c r="F586" s="19">
        <v>80</v>
      </c>
      <c r="G586" s="20"/>
      <c r="H586" s="19">
        <v>80</v>
      </c>
      <c r="I586" s="107">
        <f>(I582+I584)*H586/100</f>
        <v>902.28215999999986</v>
      </c>
      <c r="J586" s="19" t="s">
        <v>310</v>
      </c>
      <c r="K586" s="112">
        <f>(K582+K584)*J586/100</f>
        <v>7945.4967009599986</v>
      </c>
      <c r="L586" s="3"/>
      <c r="M586" s="3"/>
      <c r="N586" s="3"/>
      <c r="O586" s="3"/>
      <c r="P586" s="3"/>
      <c r="Q586" s="34"/>
    </row>
    <row r="587" spans="1:17" outlineLevel="1">
      <c r="A587" s="95"/>
      <c r="B587" s="15" t="s">
        <v>9</v>
      </c>
      <c r="C587" s="16" t="s">
        <v>9</v>
      </c>
      <c r="D587" s="17" t="s">
        <v>16</v>
      </c>
      <c r="E587" s="18" t="s">
        <v>15</v>
      </c>
      <c r="F587" s="19" t="s">
        <v>245</v>
      </c>
      <c r="G587" s="20"/>
      <c r="H587" s="19" t="s">
        <v>245</v>
      </c>
      <c r="I587" s="107">
        <f>(I582+I584)*H587/100</f>
        <v>428.58402599999994</v>
      </c>
      <c r="J587" s="19" t="s">
        <v>311</v>
      </c>
      <c r="K587" s="112">
        <f>(K582+K584)*J587/100</f>
        <v>3622.2117313199992</v>
      </c>
      <c r="L587" s="3"/>
      <c r="M587" s="3"/>
      <c r="N587" s="3"/>
      <c r="O587" s="3"/>
      <c r="P587" s="3"/>
      <c r="Q587" s="4"/>
    </row>
    <row r="588" spans="1:17" ht="13.5">
      <c r="A588" s="95"/>
      <c r="B588" s="21" t="s">
        <v>9</v>
      </c>
      <c r="C588" s="22" t="s">
        <v>9</v>
      </c>
      <c r="D588" s="23"/>
      <c r="E588" s="24" t="s">
        <v>9</v>
      </c>
      <c r="F588" s="21" t="s">
        <v>9</v>
      </c>
      <c r="G588" s="25"/>
      <c r="H588" s="25"/>
      <c r="I588" s="109">
        <f>I582+I583+I585</f>
        <v>1127.8526999999999</v>
      </c>
      <c r="J588" s="108"/>
      <c r="K588" s="109">
        <f>K582+K583+K585</f>
        <v>11684.553971999998</v>
      </c>
      <c r="L588" s="3"/>
      <c r="M588" s="3"/>
      <c r="N588" s="3"/>
      <c r="O588" s="3"/>
      <c r="P588" s="3"/>
      <c r="Q588" s="33"/>
    </row>
    <row r="589" spans="1:17" s="34" customFormat="1" ht="13.5">
      <c r="A589" s="95"/>
      <c r="B589" s="21"/>
      <c r="C589" s="22"/>
      <c r="D589" s="23"/>
      <c r="E589" s="24"/>
      <c r="F589" s="21"/>
      <c r="G589" s="25"/>
      <c r="H589" s="25"/>
      <c r="I589" s="109">
        <f>I588+I586+I587</f>
        <v>2458.7188859999997</v>
      </c>
      <c r="J589" s="24" t="s">
        <v>9</v>
      </c>
      <c r="K589" s="109">
        <f>K588+K586+K587</f>
        <v>23252.262404279994</v>
      </c>
      <c r="L589" s="3"/>
      <c r="M589" s="3"/>
      <c r="N589" s="3"/>
      <c r="O589" s="3"/>
      <c r="P589" s="3"/>
      <c r="Q589" s="33"/>
    </row>
    <row r="590" spans="1:17" ht="17.850000000000001" customHeight="1">
      <c r="A590" s="95"/>
      <c r="B590" s="351" t="s">
        <v>135</v>
      </c>
      <c r="C590" s="352"/>
      <c r="D590" s="352"/>
      <c r="E590" s="352"/>
      <c r="F590" s="352"/>
      <c r="G590" s="352"/>
      <c r="H590" s="352"/>
      <c r="I590" s="352"/>
      <c r="J590" s="352"/>
      <c r="K590" s="352"/>
      <c r="L590" s="3"/>
      <c r="M590" s="3"/>
      <c r="N590" s="3"/>
      <c r="O590" s="3"/>
      <c r="P590" s="3"/>
    </row>
    <row r="591" spans="1:17" ht="76.5">
      <c r="A591" s="95"/>
      <c r="B591" s="9">
        <v>70</v>
      </c>
      <c r="C591" s="10" t="s">
        <v>132</v>
      </c>
      <c r="D591" s="11" t="s">
        <v>133</v>
      </c>
      <c r="E591" s="12" t="s">
        <v>8</v>
      </c>
      <c r="F591" s="13">
        <v>1.05</v>
      </c>
      <c r="G591" s="229">
        <v>2891.93</v>
      </c>
      <c r="H591" s="14"/>
      <c r="I591" s="106">
        <f>F591*G591</f>
        <v>3036.5264999999999</v>
      </c>
      <c r="J591" s="14" t="s">
        <v>211</v>
      </c>
      <c r="K591" s="110">
        <f>K598</f>
        <v>31458.414539999998</v>
      </c>
      <c r="L591" s="3"/>
      <c r="M591" s="228">
        <f t="shared" ref="M591" si="64">B591</f>
        <v>70</v>
      </c>
      <c r="N591" s="99"/>
      <c r="O591" s="99"/>
      <c r="P591" s="99"/>
      <c r="Q591" s="100">
        <f t="shared" ref="Q591" si="65">F591-N591-O591-P591</f>
        <v>1.05</v>
      </c>
    </row>
    <row r="592" spans="1:17" outlineLevel="1">
      <c r="A592" s="95"/>
      <c r="B592" s="15" t="s">
        <v>9</v>
      </c>
      <c r="C592" s="16" t="s">
        <v>9</v>
      </c>
      <c r="D592" s="17" t="s">
        <v>10</v>
      </c>
      <c r="E592" s="18" t="s">
        <v>9</v>
      </c>
      <c r="F592" s="19" t="s">
        <v>9</v>
      </c>
      <c r="G592" s="14">
        <v>2891.93</v>
      </c>
      <c r="H592" s="20">
        <v>1.1499999999999999</v>
      </c>
      <c r="I592" s="107">
        <f>F591*G592</f>
        <v>3036.5264999999999</v>
      </c>
      <c r="J592" s="20">
        <v>10.36</v>
      </c>
      <c r="K592" s="111">
        <f>I592*J592</f>
        <v>31458.414539999998</v>
      </c>
      <c r="L592" s="3"/>
      <c r="M592" s="3"/>
      <c r="N592" s="3"/>
      <c r="O592" s="3"/>
      <c r="P592" s="3"/>
      <c r="Q592" s="34"/>
    </row>
    <row r="593" spans="1:17" outlineLevel="1">
      <c r="A593" s="95"/>
      <c r="B593" s="15" t="s">
        <v>9</v>
      </c>
      <c r="C593" s="16" t="s">
        <v>9</v>
      </c>
      <c r="D593" s="17" t="s">
        <v>11</v>
      </c>
      <c r="E593" s="18" t="s">
        <v>9</v>
      </c>
      <c r="F593" s="19" t="s">
        <v>9</v>
      </c>
      <c r="G593" s="20"/>
      <c r="H593" s="20">
        <v>1.1499999999999999</v>
      </c>
      <c r="I593" s="107">
        <f>F591*G593</f>
        <v>0</v>
      </c>
      <c r="J593" s="20">
        <v>3.73</v>
      </c>
      <c r="K593" s="111">
        <f>I593*J593</f>
        <v>0</v>
      </c>
      <c r="L593" s="3"/>
      <c r="M593" s="3"/>
      <c r="N593" s="3"/>
      <c r="O593" s="3"/>
      <c r="P593" s="3"/>
      <c r="Q593" s="34"/>
    </row>
    <row r="594" spans="1:17" outlineLevel="1">
      <c r="A594" s="95"/>
      <c r="B594" s="15" t="s">
        <v>9</v>
      </c>
      <c r="C594" s="16" t="s">
        <v>9</v>
      </c>
      <c r="D594" s="17" t="s">
        <v>12</v>
      </c>
      <c r="E594" s="18" t="s">
        <v>9</v>
      </c>
      <c r="F594" s="19" t="s">
        <v>9</v>
      </c>
      <c r="G594" s="20"/>
      <c r="H594" s="20">
        <v>1.1499999999999999</v>
      </c>
      <c r="I594" s="107">
        <f>F591*G594</f>
        <v>0</v>
      </c>
      <c r="J594" s="20">
        <v>10.36</v>
      </c>
      <c r="K594" s="111">
        <f>I594*J594</f>
        <v>0</v>
      </c>
      <c r="L594" s="3"/>
      <c r="M594" s="3"/>
      <c r="N594" s="3"/>
      <c r="O594" s="3"/>
      <c r="P594" s="3"/>
      <c r="Q594" s="34"/>
    </row>
    <row r="595" spans="1:17" outlineLevel="1">
      <c r="A595" s="95"/>
      <c r="B595" s="15" t="s">
        <v>9</v>
      </c>
      <c r="C595" s="16" t="s">
        <v>9</v>
      </c>
      <c r="D595" s="17" t="s">
        <v>13</v>
      </c>
      <c r="E595" s="18" t="s">
        <v>9</v>
      </c>
      <c r="F595" s="19" t="s">
        <v>9</v>
      </c>
      <c r="G595" s="20"/>
      <c r="H595" s="20"/>
      <c r="I595" s="107">
        <f>F591*G595</f>
        <v>0</v>
      </c>
      <c r="J595" s="20">
        <v>3.77</v>
      </c>
      <c r="K595" s="111">
        <f>I595*J595</f>
        <v>0</v>
      </c>
      <c r="L595" s="3"/>
      <c r="M595" s="3"/>
      <c r="N595" s="3"/>
      <c r="O595" s="3"/>
      <c r="P595" s="3"/>
      <c r="Q595" s="34"/>
    </row>
    <row r="596" spans="1:17" outlineLevel="1">
      <c r="A596" s="95"/>
      <c r="B596" s="15" t="s">
        <v>9</v>
      </c>
      <c r="C596" s="16" t="s">
        <v>9</v>
      </c>
      <c r="D596" s="17" t="s">
        <v>14</v>
      </c>
      <c r="E596" s="18" t="s">
        <v>15</v>
      </c>
      <c r="F596" s="19">
        <v>80</v>
      </c>
      <c r="G596" s="20"/>
      <c r="H596" s="19">
        <v>80</v>
      </c>
      <c r="I596" s="107">
        <f>(I592+I594)*H596/100</f>
        <v>2429.2212</v>
      </c>
      <c r="J596" s="19" t="s">
        <v>310</v>
      </c>
      <c r="K596" s="112">
        <f>(K592+K594)*J596/100</f>
        <v>21391.721887200001</v>
      </c>
      <c r="L596" s="3"/>
      <c r="M596" s="3"/>
      <c r="N596" s="3"/>
      <c r="O596" s="3"/>
      <c r="P596" s="3"/>
      <c r="Q596" s="34"/>
    </row>
    <row r="597" spans="1:17" outlineLevel="1">
      <c r="A597" s="95"/>
      <c r="B597" s="15" t="s">
        <v>9</v>
      </c>
      <c r="C597" s="16" t="s">
        <v>9</v>
      </c>
      <c r="D597" s="17" t="s">
        <v>16</v>
      </c>
      <c r="E597" s="18" t="s">
        <v>15</v>
      </c>
      <c r="F597" s="19" t="s">
        <v>245</v>
      </c>
      <c r="G597" s="20"/>
      <c r="H597" s="19" t="s">
        <v>245</v>
      </c>
      <c r="I597" s="107">
        <f>(I592+I594)*H597/100</f>
        <v>1153.8800699999999</v>
      </c>
      <c r="J597" s="19" t="s">
        <v>311</v>
      </c>
      <c r="K597" s="112">
        <f>(K592+K594)*J597/100</f>
        <v>9752.1085073999984</v>
      </c>
      <c r="L597" s="3"/>
      <c r="M597" s="3"/>
      <c r="N597" s="3"/>
      <c r="O597" s="3"/>
      <c r="P597" s="3"/>
      <c r="Q597" s="4"/>
    </row>
    <row r="598" spans="1:17" ht="13.5">
      <c r="A598" s="95"/>
      <c r="B598" s="21" t="s">
        <v>9</v>
      </c>
      <c r="C598" s="22" t="s">
        <v>9</v>
      </c>
      <c r="D598" s="23"/>
      <c r="E598" s="24" t="s">
        <v>9</v>
      </c>
      <c r="F598" s="21" t="s">
        <v>9</v>
      </c>
      <c r="G598" s="25"/>
      <c r="H598" s="25"/>
      <c r="I598" s="109">
        <f>I592+I593+I595</f>
        <v>3036.5264999999999</v>
      </c>
      <c r="J598" s="108"/>
      <c r="K598" s="109">
        <f>K592+K593+K595</f>
        <v>31458.414539999998</v>
      </c>
      <c r="L598" s="3"/>
      <c r="M598" s="3"/>
      <c r="N598" s="3"/>
      <c r="O598" s="3"/>
      <c r="P598" s="3"/>
      <c r="Q598" s="33"/>
    </row>
    <row r="599" spans="1:17" s="34" customFormat="1" ht="13.5">
      <c r="A599" s="95"/>
      <c r="B599" s="21"/>
      <c r="C599" s="22"/>
      <c r="D599" s="23"/>
      <c r="E599" s="24"/>
      <c r="F599" s="21"/>
      <c r="G599" s="25"/>
      <c r="H599" s="25"/>
      <c r="I599" s="109">
        <f>I598+I596+I597</f>
        <v>6619.6277700000001</v>
      </c>
      <c r="J599" s="24" t="s">
        <v>9</v>
      </c>
      <c r="K599" s="109">
        <f>K598+K596+K597</f>
        <v>62602.244934599999</v>
      </c>
      <c r="L599" s="3"/>
      <c r="M599" s="3"/>
      <c r="N599" s="3"/>
      <c r="O599" s="3"/>
      <c r="P599" s="3"/>
      <c r="Q599" s="33"/>
    </row>
    <row r="600" spans="1:17" ht="63.75">
      <c r="A600" s="95"/>
      <c r="B600" s="9">
        <v>71</v>
      </c>
      <c r="C600" s="10" t="s">
        <v>136</v>
      </c>
      <c r="D600" s="11" t="s">
        <v>137</v>
      </c>
      <c r="E600" s="12" t="s">
        <v>8</v>
      </c>
      <c r="F600" s="13">
        <v>1.51</v>
      </c>
      <c r="G600" s="229">
        <v>1089.8599999999999</v>
      </c>
      <c r="H600" s="14"/>
      <c r="I600" s="106">
        <f>F600*G600</f>
        <v>1645.6886</v>
      </c>
      <c r="J600" s="14" t="s">
        <v>211</v>
      </c>
      <c r="K600" s="110">
        <f>K607</f>
        <v>17049.333896</v>
      </c>
      <c r="L600" s="3"/>
      <c r="M600" s="228">
        <f t="shared" ref="M600" si="66">B600</f>
        <v>71</v>
      </c>
      <c r="N600" s="99"/>
      <c r="O600" s="99" t="s">
        <v>327</v>
      </c>
      <c r="P600" s="99"/>
      <c r="Q600" s="100">
        <f t="shared" ref="Q600" si="67">F600-N600-O600-P600</f>
        <v>1.4345000000000001</v>
      </c>
    </row>
    <row r="601" spans="1:17" outlineLevel="1">
      <c r="A601" s="95"/>
      <c r="B601" s="15" t="s">
        <v>9</v>
      </c>
      <c r="C601" s="16" t="s">
        <v>9</v>
      </c>
      <c r="D601" s="17" t="s">
        <v>10</v>
      </c>
      <c r="E601" s="18" t="s">
        <v>9</v>
      </c>
      <c r="F601" s="19" t="s">
        <v>9</v>
      </c>
      <c r="G601" s="229">
        <v>1089.8599999999999</v>
      </c>
      <c r="H601" s="20">
        <v>1.1499999999999999</v>
      </c>
      <c r="I601" s="107">
        <f>F600*G601</f>
        <v>1645.6886</v>
      </c>
      <c r="J601" s="20">
        <v>10.36</v>
      </c>
      <c r="K601" s="111">
        <f>I601*J601</f>
        <v>17049.333896</v>
      </c>
      <c r="L601" s="3"/>
      <c r="M601" s="3"/>
      <c r="N601" s="3"/>
      <c r="O601" s="3"/>
      <c r="P601" s="3"/>
      <c r="Q601" s="34"/>
    </row>
    <row r="602" spans="1:17" outlineLevel="1">
      <c r="A602" s="95"/>
      <c r="B602" s="15" t="s">
        <v>9</v>
      </c>
      <c r="C602" s="16" t="s">
        <v>9</v>
      </c>
      <c r="D602" s="17" t="s">
        <v>11</v>
      </c>
      <c r="E602" s="18" t="s">
        <v>9</v>
      </c>
      <c r="F602" s="19" t="s">
        <v>9</v>
      </c>
      <c r="G602" s="20"/>
      <c r="H602" s="20">
        <v>1.1499999999999999</v>
      </c>
      <c r="I602" s="107">
        <f>F600*G602</f>
        <v>0</v>
      </c>
      <c r="J602" s="20">
        <v>3.73</v>
      </c>
      <c r="K602" s="111">
        <f>I602*J602</f>
        <v>0</v>
      </c>
      <c r="L602" s="3"/>
      <c r="M602" s="3"/>
      <c r="N602" s="3"/>
      <c r="O602" s="3"/>
      <c r="P602" s="3"/>
      <c r="Q602" s="34"/>
    </row>
    <row r="603" spans="1:17" outlineLevel="1">
      <c r="A603" s="95"/>
      <c r="B603" s="15" t="s">
        <v>9</v>
      </c>
      <c r="C603" s="16" t="s">
        <v>9</v>
      </c>
      <c r="D603" s="17" t="s">
        <v>12</v>
      </c>
      <c r="E603" s="18" t="s">
        <v>9</v>
      </c>
      <c r="F603" s="19" t="s">
        <v>9</v>
      </c>
      <c r="G603" s="20"/>
      <c r="H603" s="20">
        <v>1.1499999999999999</v>
      </c>
      <c r="I603" s="107">
        <f>F600*G603</f>
        <v>0</v>
      </c>
      <c r="J603" s="20">
        <v>10.36</v>
      </c>
      <c r="K603" s="111">
        <f>I603*J603</f>
        <v>0</v>
      </c>
      <c r="L603" s="3"/>
      <c r="M603" s="3"/>
      <c r="N603" s="3"/>
      <c r="O603" s="3"/>
      <c r="P603" s="3"/>
      <c r="Q603" s="34"/>
    </row>
    <row r="604" spans="1:17" outlineLevel="1">
      <c r="A604" s="95"/>
      <c r="B604" s="15" t="s">
        <v>9</v>
      </c>
      <c r="C604" s="16" t="s">
        <v>9</v>
      </c>
      <c r="D604" s="17" t="s">
        <v>13</v>
      </c>
      <c r="E604" s="18" t="s">
        <v>9</v>
      </c>
      <c r="F604" s="19" t="s">
        <v>9</v>
      </c>
      <c r="G604" s="20"/>
      <c r="H604" s="20"/>
      <c r="I604" s="107">
        <f>F600*G604</f>
        <v>0</v>
      </c>
      <c r="J604" s="20">
        <v>3.77</v>
      </c>
      <c r="K604" s="111">
        <f>I604*J604</f>
        <v>0</v>
      </c>
      <c r="L604" s="3"/>
      <c r="M604" s="3"/>
      <c r="N604" s="3"/>
      <c r="O604" s="3"/>
      <c r="P604" s="3"/>
      <c r="Q604" s="34"/>
    </row>
    <row r="605" spans="1:17" outlineLevel="1">
      <c r="A605" s="95"/>
      <c r="B605" s="15" t="s">
        <v>9</v>
      </c>
      <c r="C605" s="16" t="s">
        <v>9</v>
      </c>
      <c r="D605" s="17" t="s">
        <v>14</v>
      </c>
      <c r="E605" s="18" t="s">
        <v>15</v>
      </c>
      <c r="F605" s="19">
        <v>80</v>
      </c>
      <c r="G605" s="20"/>
      <c r="H605" s="19">
        <v>80</v>
      </c>
      <c r="I605" s="107">
        <f>(I601+I603)*H605/100</f>
        <v>1316.5508799999998</v>
      </c>
      <c r="J605" s="19" t="s">
        <v>310</v>
      </c>
      <c r="K605" s="112">
        <f>(K601+K603)*J605/100</f>
        <v>11593.54704928</v>
      </c>
      <c r="L605" s="3"/>
      <c r="M605" s="3"/>
      <c r="N605" s="3"/>
      <c r="O605" s="3"/>
      <c r="P605" s="3"/>
      <c r="Q605" s="34"/>
    </row>
    <row r="606" spans="1:17" outlineLevel="1">
      <c r="A606" s="95"/>
      <c r="B606" s="15" t="s">
        <v>9</v>
      </c>
      <c r="C606" s="16" t="s">
        <v>9</v>
      </c>
      <c r="D606" s="17" t="s">
        <v>16</v>
      </c>
      <c r="E606" s="18" t="s">
        <v>15</v>
      </c>
      <c r="F606" s="19" t="s">
        <v>245</v>
      </c>
      <c r="G606" s="20"/>
      <c r="H606" s="19" t="s">
        <v>245</v>
      </c>
      <c r="I606" s="107">
        <f>(I601+I603)*H606/100</f>
        <v>625.36166800000001</v>
      </c>
      <c r="J606" s="19" t="s">
        <v>311</v>
      </c>
      <c r="K606" s="112">
        <f>(K601+K603)*J606/100</f>
        <v>5285.2935077599996</v>
      </c>
      <c r="L606" s="3"/>
      <c r="M606" s="3"/>
      <c r="N606" s="3"/>
      <c r="O606" s="3"/>
      <c r="P606" s="3"/>
      <c r="Q606" s="4"/>
    </row>
    <row r="607" spans="1:17" ht="13.5">
      <c r="A607" s="95"/>
      <c r="B607" s="21" t="s">
        <v>9</v>
      </c>
      <c r="C607" s="22" t="s">
        <v>9</v>
      </c>
      <c r="D607" s="23"/>
      <c r="E607" s="24" t="s">
        <v>9</v>
      </c>
      <c r="F607" s="21" t="s">
        <v>9</v>
      </c>
      <c r="G607" s="25"/>
      <c r="H607" s="25"/>
      <c r="I607" s="109">
        <f>I601+I602+I604</f>
        <v>1645.6886</v>
      </c>
      <c r="J607" s="108"/>
      <c r="K607" s="109">
        <f>K601+K602+K604</f>
        <v>17049.333896</v>
      </c>
      <c r="L607" s="3"/>
      <c r="M607" s="3"/>
      <c r="N607" s="3"/>
      <c r="O607" s="3"/>
      <c r="P607" s="3"/>
      <c r="Q607" s="33"/>
    </row>
    <row r="608" spans="1:17" s="34" customFormat="1" ht="13.5">
      <c r="A608" s="95"/>
      <c r="B608" s="21"/>
      <c r="C608" s="22"/>
      <c r="D608" s="23"/>
      <c r="E608" s="24"/>
      <c r="F608" s="21"/>
      <c r="G608" s="25"/>
      <c r="H608" s="25"/>
      <c r="I608" s="109">
        <f>I607+I605+I606</f>
        <v>3587.6011479999997</v>
      </c>
      <c r="J608" s="24" t="s">
        <v>9</v>
      </c>
      <c r="K608" s="109">
        <f>K607+K605+K606</f>
        <v>33928.174453039996</v>
      </c>
      <c r="L608" s="3"/>
      <c r="M608" s="3"/>
      <c r="N608" s="3"/>
      <c r="O608" s="3"/>
      <c r="P608" s="3"/>
      <c r="Q608" s="33"/>
    </row>
    <row r="609" spans="1:17" ht="17.850000000000001" customHeight="1">
      <c r="A609" s="95"/>
      <c r="B609" s="351" t="s">
        <v>148</v>
      </c>
      <c r="C609" s="352"/>
      <c r="D609" s="352"/>
      <c r="E609" s="352"/>
      <c r="F609" s="352"/>
      <c r="G609" s="352"/>
      <c r="H609" s="352"/>
      <c r="I609" s="352"/>
      <c r="J609" s="352"/>
      <c r="K609" s="352"/>
      <c r="L609" s="3"/>
      <c r="M609" s="3"/>
      <c r="N609" s="3"/>
      <c r="O609" s="3"/>
      <c r="P609" s="3"/>
    </row>
    <row r="610" spans="1:17" ht="76.5">
      <c r="A610" s="95"/>
      <c r="B610" s="9">
        <v>72</v>
      </c>
      <c r="C610" s="10" t="s">
        <v>149</v>
      </c>
      <c r="D610" s="11" t="s">
        <v>150</v>
      </c>
      <c r="E610" s="12" t="s">
        <v>151</v>
      </c>
      <c r="F610" s="13">
        <v>0.14430000000000001</v>
      </c>
      <c r="G610" s="229">
        <v>7623.61</v>
      </c>
      <c r="H610" s="14"/>
      <c r="I610" s="106">
        <f>F610*G610</f>
        <v>1100.0869230000001</v>
      </c>
      <c r="J610" s="14" t="s">
        <v>211</v>
      </c>
      <c r="K610" s="110">
        <f>K617</f>
        <v>4300.7889603900003</v>
      </c>
      <c r="L610" s="3"/>
      <c r="M610" s="228">
        <f t="shared" ref="M610" si="68">B610</f>
        <v>72</v>
      </c>
      <c r="N610" s="99"/>
      <c r="O610" s="99" t="s">
        <v>328</v>
      </c>
      <c r="P610" s="99"/>
      <c r="Q610" s="100">
        <f t="shared" ref="Q610" si="69">F610-N610-O610-P610</f>
        <v>0</v>
      </c>
    </row>
    <row r="611" spans="1:17" outlineLevel="1">
      <c r="A611" s="95"/>
      <c r="B611" s="15" t="s">
        <v>9</v>
      </c>
      <c r="C611" s="16" t="s">
        <v>9</v>
      </c>
      <c r="D611" s="17" t="s">
        <v>10</v>
      </c>
      <c r="E611" s="18" t="s">
        <v>9</v>
      </c>
      <c r="F611" s="19" t="s">
        <v>9</v>
      </c>
      <c r="G611" s="20">
        <v>206.4</v>
      </c>
      <c r="H611" s="20">
        <v>1.1499999999999999</v>
      </c>
      <c r="I611" s="107">
        <f>F610*G611</f>
        <v>29.783520000000003</v>
      </c>
      <c r="J611" s="20">
        <v>10.36</v>
      </c>
      <c r="K611" s="111">
        <f>I611*J611</f>
        <v>308.55726720000001</v>
      </c>
      <c r="L611" s="3"/>
      <c r="M611" s="3"/>
      <c r="N611" s="3"/>
      <c r="O611" s="3"/>
      <c r="P611" s="3"/>
      <c r="Q611" s="34"/>
    </row>
    <row r="612" spans="1:17" outlineLevel="1">
      <c r="A612" s="95"/>
      <c r="B612" s="15" t="s">
        <v>9</v>
      </c>
      <c r="C612" s="16" t="s">
        <v>9</v>
      </c>
      <c r="D612" s="17" t="s">
        <v>11</v>
      </c>
      <c r="E612" s="18" t="s">
        <v>9</v>
      </c>
      <c r="F612" s="19" t="s">
        <v>9</v>
      </c>
      <c r="G612" s="20">
        <v>7417.21</v>
      </c>
      <c r="H612" s="20">
        <v>1.1499999999999999</v>
      </c>
      <c r="I612" s="107">
        <f>F610*G612</f>
        <v>1070.3034030000001</v>
      </c>
      <c r="J612" s="20">
        <v>3.73</v>
      </c>
      <c r="K612" s="111">
        <f>I612*J612</f>
        <v>3992.2316931900004</v>
      </c>
      <c r="L612" s="3"/>
      <c r="M612" s="3"/>
      <c r="N612" s="3"/>
      <c r="O612" s="3"/>
      <c r="P612" s="3"/>
      <c r="Q612" s="34"/>
    </row>
    <row r="613" spans="1:17" outlineLevel="1">
      <c r="A613" s="95"/>
      <c r="B613" s="15" t="s">
        <v>9</v>
      </c>
      <c r="C613" s="16" t="s">
        <v>9</v>
      </c>
      <c r="D613" s="17" t="s">
        <v>12</v>
      </c>
      <c r="E613" s="18" t="s">
        <v>9</v>
      </c>
      <c r="F613" s="19" t="s">
        <v>9</v>
      </c>
      <c r="G613" s="20">
        <v>1407.82</v>
      </c>
      <c r="H613" s="20">
        <v>1.1499999999999999</v>
      </c>
      <c r="I613" s="107">
        <f>F610*G613</f>
        <v>203.148426</v>
      </c>
      <c r="J613" s="20">
        <v>10.36</v>
      </c>
      <c r="K613" s="111">
        <f>I613*J613</f>
        <v>2104.61769336</v>
      </c>
      <c r="L613" s="3"/>
      <c r="M613" s="3"/>
      <c r="N613" s="3"/>
      <c r="O613" s="3"/>
      <c r="P613" s="3"/>
      <c r="Q613" s="34"/>
    </row>
    <row r="614" spans="1:17" outlineLevel="1">
      <c r="A614" s="95"/>
      <c r="B614" s="15" t="s">
        <v>9</v>
      </c>
      <c r="C614" s="16" t="s">
        <v>9</v>
      </c>
      <c r="D614" s="17" t="s">
        <v>13</v>
      </c>
      <c r="E614" s="18" t="s">
        <v>9</v>
      </c>
      <c r="F614" s="19" t="s">
        <v>9</v>
      </c>
      <c r="G614" s="20"/>
      <c r="H614" s="20"/>
      <c r="I614" s="107">
        <f>F610*G614</f>
        <v>0</v>
      </c>
      <c r="J614" s="20">
        <v>3.77</v>
      </c>
      <c r="K614" s="111">
        <f>I614*J614</f>
        <v>0</v>
      </c>
      <c r="L614" s="3"/>
      <c r="M614" s="3"/>
      <c r="N614" s="3"/>
      <c r="O614" s="3"/>
      <c r="P614" s="3"/>
      <c r="Q614" s="34"/>
    </row>
    <row r="615" spans="1:17" outlineLevel="1">
      <c r="A615" s="95"/>
      <c r="B615" s="15" t="s">
        <v>9</v>
      </c>
      <c r="C615" s="16" t="s">
        <v>9</v>
      </c>
      <c r="D615" s="17" t="s">
        <v>14</v>
      </c>
      <c r="E615" s="18" t="s">
        <v>15</v>
      </c>
      <c r="F615" s="19">
        <v>95</v>
      </c>
      <c r="G615" s="20"/>
      <c r="H615" s="19">
        <v>95</v>
      </c>
      <c r="I615" s="107">
        <f>(I611+I613)*H615/100</f>
        <v>221.28534869999999</v>
      </c>
      <c r="J615" s="19" t="s">
        <v>259</v>
      </c>
      <c r="K615" s="112">
        <f>(K611+K613)*J615/100</f>
        <v>1954.6717180535998</v>
      </c>
      <c r="L615" s="3"/>
      <c r="M615" s="3"/>
      <c r="N615" s="3"/>
      <c r="O615" s="3"/>
      <c r="P615" s="3"/>
      <c r="Q615" s="34"/>
    </row>
    <row r="616" spans="1:17" outlineLevel="1">
      <c r="A616" s="95"/>
      <c r="B616" s="15" t="s">
        <v>9</v>
      </c>
      <c r="C616" s="16" t="s">
        <v>9</v>
      </c>
      <c r="D616" s="17" t="s">
        <v>16</v>
      </c>
      <c r="E616" s="18" t="s">
        <v>15</v>
      </c>
      <c r="F616" s="19" t="s">
        <v>312</v>
      </c>
      <c r="G616" s="20"/>
      <c r="H616" s="19" t="s">
        <v>312</v>
      </c>
      <c r="I616" s="107">
        <f>(I611+I613)*H616/100</f>
        <v>100.16073678000001</v>
      </c>
      <c r="J616" s="19" t="s">
        <v>313</v>
      </c>
      <c r="K616" s="112">
        <f>(K611+K613)*J616/100</f>
        <v>820.47948659039992</v>
      </c>
      <c r="L616" s="3"/>
      <c r="M616" s="3"/>
      <c r="N616" s="3"/>
      <c r="O616" s="3"/>
      <c r="P616" s="3"/>
      <c r="Q616" s="4"/>
    </row>
    <row r="617" spans="1:17" ht="13.5">
      <c r="A617" s="95"/>
      <c r="B617" s="21" t="s">
        <v>9</v>
      </c>
      <c r="C617" s="22" t="s">
        <v>9</v>
      </c>
      <c r="D617" s="23"/>
      <c r="E617" s="24" t="s">
        <v>9</v>
      </c>
      <c r="F617" s="21" t="s">
        <v>9</v>
      </c>
      <c r="G617" s="25"/>
      <c r="H617" s="25"/>
      <c r="I617" s="109">
        <f>I611+I612+I614</f>
        <v>1100.0869230000001</v>
      </c>
      <c r="J617" s="108"/>
      <c r="K617" s="109">
        <f>K611+K612+K614</f>
        <v>4300.7889603900003</v>
      </c>
      <c r="L617" s="3"/>
      <c r="M617" s="3"/>
      <c r="N617" s="3"/>
      <c r="O617" s="3"/>
      <c r="P617" s="3"/>
      <c r="Q617" s="33"/>
    </row>
    <row r="618" spans="1:17" s="34" customFormat="1" ht="13.5">
      <c r="A618" s="95"/>
      <c r="B618" s="21"/>
      <c r="C618" s="22"/>
      <c r="D618" s="23"/>
      <c r="E618" s="24"/>
      <c r="F618" s="21"/>
      <c r="G618" s="25"/>
      <c r="H618" s="25"/>
      <c r="I618" s="109">
        <f>I617+I615+I616</f>
        <v>1421.53300848</v>
      </c>
      <c r="J618" s="24" t="s">
        <v>9</v>
      </c>
      <c r="K618" s="109">
        <f>K617+K615+K616</f>
        <v>7075.9401650339996</v>
      </c>
      <c r="L618" s="3"/>
      <c r="M618" s="3"/>
      <c r="N618" s="3"/>
      <c r="O618" s="3"/>
      <c r="P618" s="3"/>
      <c r="Q618" s="33"/>
    </row>
    <row r="619" spans="1:17" ht="76.5">
      <c r="A619" s="95"/>
      <c r="B619" s="9">
        <v>73</v>
      </c>
      <c r="C619" s="10" t="s">
        <v>152</v>
      </c>
      <c r="D619" s="11" t="s">
        <v>153</v>
      </c>
      <c r="E619" s="12" t="s">
        <v>151</v>
      </c>
      <c r="F619" s="13">
        <v>0.14430000000000001</v>
      </c>
      <c r="G619" s="229">
        <v>515.04999999999995</v>
      </c>
      <c r="H619" s="14"/>
      <c r="I619" s="106">
        <f>F619*G619</f>
        <v>74.321714999999998</v>
      </c>
      <c r="J619" s="14" t="s">
        <v>211</v>
      </c>
      <c r="K619" s="110">
        <f>K626</f>
        <v>277.21999695</v>
      </c>
      <c r="L619" s="3"/>
      <c r="M619" s="228">
        <f t="shared" ref="M619" si="70">B619</f>
        <v>73</v>
      </c>
      <c r="N619" s="99"/>
      <c r="O619" s="99" t="s">
        <v>328</v>
      </c>
      <c r="P619" s="99"/>
      <c r="Q619" s="100">
        <f t="shared" ref="Q619" si="71">F619-N619-O619-P619</f>
        <v>0</v>
      </c>
    </row>
    <row r="620" spans="1:17" outlineLevel="1">
      <c r="A620" s="95"/>
      <c r="B620" s="15" t="s">
        <v>9</v>
      </c>
      <c r="C620" s="16" t="s">
        <v>9</v>
      </c>
      <c r="D620" s="17" t="s">
        <v>10</v>
      </c>
      <c r="E620" s="18" t="s">
        <v>9</v>
      </c>
      <c r="F620" s="19" t="s">
        <v>9</v>
      </c>
      <c r="G620" s="20"/>
      <c r="H620" s="20">
        <v>1.1499999999999999</v>
      </c>
      <c r="I620" s="107">
        <f>F619*G620</f>
        <v>0</v>
      </c>
      <c r="J620" s="20">
        <v>10.36</v>
      </c>
      <c r="K620" s="111">
        <f>I620*J620</f>
        <v>0</v>
      </c>
      <c r="L620" s="3"/>
      <c r="M620" s="3"/>
      <c r="N620" s="3"/>
      <c r="O620" s="3"/>
      <c r="P620" s="3"/>
      <c r="Q620" s="34"/>
    </row>
    <row r="621" spans="1:17" outlineLevel="1">
      <c r="A621" s="95"/>
      <c r="B621" s="15" t="s">
        <v>9</v>
      </c>
      <c r="C621" s="16" t="s">
        <v>9</v>
      </c>
      <c r="D621" s="17" t="s">
        <v>11</v>
      </c>
      <c r="E621" s="18" t="s">
        <v>9</v>
      </c>
      <c r="F621" s="19" t="s">
        <v>9</v>
      </c>
      <c r="G621" s="20">
        <v>515.04999999999995</v>
      </c>
      <c r="H621" s="20">
        <v>1.1499999999999999</v>
      </c>
      <c r="I621" s="107">
        <f>F619*G621</f>
        <v>74.321714999999998</v>
      </c>
      <c r="J621" s="20">
        <v>3.73</v>
      </c>
      <c r="K621" s="111">
        <f>I621*J621</f>
        <v>277.21999695</v>
      </c>
      <c r="L621" s="3"/>
      <c r="M621" s="3"/>
      <c r="N621" s="3"/>
      <c r="O621" s="3"/>
      <c r="P621" s="3"/>
      <c r="Q621" s="34"/>
    </row>
    <row r="622" spans="1:17" outlineLevel="1">
      <c r="A622" s="95"/>
      <c r="B622" s="15" t="s">
        <v>9</v>
      </c>
      <c r="C622" s="16" t="s">
        <v>9</v>
      </c>
      <c r="D622" s="17" t="s">
        <v>12</v>
      </c>
      <c r="E622" s="18" t="s">
        <v>9</v>
      </c>
      <c r="F622" s="19" t="s">
        <v>9</v>
      </c>
      <c r="G622" s="20">
        <v>102.48</v>
      </c>
      <c r="H622" s="20">
        <v>1.1499999999999999</v>
      </c>
      <c r="I622" s="107">
        <f>F619*G622</f>
        <v>14.787864000000003</v>
      </c>
      <c r="J622" s="20">
        <v>10.36</v>
      </c>
      <c r="K622" s="111">
        <f>I622*J622</f>
        <v>153.20227104000003</v>
      </c>
      <c r="L622" s="3"/>
      <c r="M622" s="3"/>
      <c r="N622" s="3"/>
      <c r="O622" s="3"/>
      <c r="P622" s="3"/>
      <c r="Q622" s="34"/>
    </row>
    <row r="623" spans="1:17" outlineLevel="1">
      <c r="A623" s="95"/>
      <c r="B623" s="15" t="s">
        <v>9</v>
      </c>
      <c r="C623" s="16" t="s">
        <v>9</v>
      </c>
      <c r="D623" s="17" t="s">
        <v>13</v>
      </c>
      <c r="E623" s="18" t="s">
        <v>9</v>
      </c>
      <c r="F623" s="19" t="s">
        <v>9</v>
      </c>
      <c r="G623" s="20"/>
      <c r="H623" s="20"/>
      <c r="I623" s="107">
        <f>F619*G623</f>
        <v>0</v>
      </c>
      <c r="J623" s="20">
        <v>3.77</v>
      </c>
      <c r="K623" s="111">
        <f>I623*J623</f>
        <v>0</v>
      </c>
      <c r="L623" s="3"/>
      <c r="M623" s="3"/>
      <c r="N623" s="3"/>
      <c r="O623" s="3"/>
      <c r="P623" s="3"/>
      <c r="Q623" s="34"/>
    </row>
    <row r="624" spans="1:17" outlineLevel="1">
      <c r="A624" s="95"/>
      <c r="B624" s="15" t="s">
        <v>9</v>
      </c>
      <c r="C624" s="16" t="s">
        <v>9</v>
      </c>
      <c r="D624" s="17" t="s">
        <v>14</v>
      </c>
      <c r="E624" s="18" t="s">
        <v>15</v>
      </c>
      <c r="F624" s="19">
        <v>95</v>
      </c>
      <c r="G624" s="20"/>
      <c r="H624" s="19">
        <v>95</v>
      </c>
      <c r="I624" s="107">
        <f>(I620+I622)*H624/100</f>
        <v>14.048470800000002</v>
      </c>
      <c r="J624" s="19" t="s">
        <v>259</v>
      </c>
      <c r="K624" s="112">
        <f>(K620+K622)*J624/100</f>
        <v>124.09383954240002</v>
      </c>
      <c r="L624" s="3"/>
      <c r="M624" s="3"/>
      <c r="N624" s="3"/>
      <c r="O624" s="3"/>
      <c r="P624" s="3"/>
      <c r="Q624" s="34"/>
    </row>
    <row r="625" spans="1:17" outlineLevel="1">
      <c r="A625" s="95"/>
      <c r="B625" s="15" t="s">
        <v>9</v>
      </c>
      <c r="C625" s="16" t="s">
        <v>9</v>
      </c>
      <c r="D625" s="17" t="s">
        <v>16</v>
      </c>
      <c r="E625" s="18" t="s">
        <v>15</v>
      </c>
      <c r="F625" s="19" t="s">
        <v>312</v>
      </c>
      <c r="G625" s="20"/>
      <c r="H625" s="19" t="s">
        <v>312</v>
      </c>
      <c r="I625" s="107">
        <f>(I620+I622)*H625/100</f>
        <v>6.3587815200000009</v>
      </c>
      <c r="J625" s="19" t="s">
        <v>313</v>
      </c>
      <c r="K625" s="112">
        <f>(K620+K622)*J625/100</f>
        <v>52.088772153600011</v>
      </c>
      <c r="L625" s="3"/>
      <c r="M625" s="3"/>
      <c r="N625" s="3"/>
      <c r="O625" s="3"/>
      <c r="P625" s="3"/>
      <c r="Q625" s="4"/>
    </row>
    <row r="626" spans="1:17" ht="13.5">
      <c r="A626" s="95"/>
      <c r="B626" s="21" t="s">
        <v>9</v>
      </c>
      <c r="C626" s="22" t="s">
        <v>9</v>
      </c>
      <c r="D626" s="23"/>
      <c r="E626" s="24" t="s">
        <v>9</v>
      </c>
      <c r="F626" s="21" t="s">
        <v>9</v>
      </c>
      <c r="G626" s="25"/>
      <c r="H626" s="25"/>
      <c r="I626" s="109">
        <f>I620+I621+I623</f>
        <v>74.321714999999998</v>
      </c>
      <c r="J626" s="108"/>
      <c r="K626" s="109">
        <f>K620+K621+K623</f>
        <v>277.21999695</v>
      </c>
      <c r="L626" s="3"/>
      <c r="M626" s="3"/>
      <c r="N626" s="3"/>
      <c r="O626" s="3"/>
      <c r="P626" s="3"/>
      <c r="Q626" s="33"/>
    </row>
    <row r="627" spans="1:17" s="34" customFormat="1" ht="13.5">
      <c r="A627" s="95"/>
      <c r="B627" s="21"/>
      <c r="C627" s="22"/>
      <c r="D627" s="23"/>
      <c r="E627" s="24"/>
      <c r="F627" s="21"/>
      <c r="G627" s="25"/>
      <c r="H627" s="25"/>
      <c r="I627" s="109">
        <f>I626+I624+I625</f>
        <v>94.72896732000001</v>
      </c>
      <c r="J627" s="24" t="s">
        <v>9</v>
      </c>
      <c r="K627" s="109">
        <f>K626+K624+K625</f>
        <v>453.40260864600003</v>
      </c>
      <c r="L627" s="3"/>
      <c r="M627" s="3"/>
      <c r="N627" s="3"/>
      <c r="O627" s="3"/>
      <c r="P627" s="3"/>
      <c r="Q627" s="33"/>
    </row>
    <row r="628" spans="1:17" ht="17.850000000000001" customHeight="1">
      <c r="A628" s="95"/>
      <c r="B628" s="351" t="s">
        <v>154</v>
      </c>
      <c r="C628" s="352"/>
      <c r="D628" s="352"/>
      <c r="E628" s="352"/>
      <c r="F628" s="352"/>
      <c r="G628" s="352"/>
      <c r="H628" s="352"/>
      <c r="I628" s="352"/>
      <c r="J628" s="352"/>
      <c r="K628" s="352"/>
      <c r="L628" s="3"/>
      <c r="M628" s="3"/>
      <c r="N628" s="3"/>
      <c r="O628" s="3"/>
      <c r="P628" s="3"/>
    </row>
    <row r="629" spans="1:17" ht="63.75">
      <c r="A629" s="95"/>
      <c r="B629" s="9">
        <v>74</v>
      </c>
      <c r="C629" s="10" t="s">
        <v>139</v>
      </c>
      <c r="D629" s="11" t="s">
        <v>140</v>
      </c>
      <c r="E629" s="12" t="s">
        <v>32</v>
      </c>
      <c r="F629" s="13">
        <v>0.3</v>
      </c>
      <c r="G629" s="229">
        <v>6761.2</v>
      </c>
      <c r="H629" s="14"/>
      <c r="I629" s="106">
        <f>F629*G629</f>
        <v>2028.36</v>
      </c>
      <c r="J629" s="14" t="s">
        <v>211</v>
      </c>
      <c r="K629" s="110">
        <f>K636</f>
        <v>9157.0502699999997</v>
      </c>
      <c r="L629" s="3"/>
      <c r="M629" s="228">
        <f t="shared" ref="M629" si="72">B629</f>
        <v>74</v>
      </c>
      <c r="N629" s="99"/>
      <c r="O629" s="99" t="s">
        <v>329</v>
      </c>
      <c r="P629" s="99"/>
      <c r="Q629" s="100">
        <f t="shared" ref="Q629" si="73">F629-N629-O629-P629</f>
        <v>0</v>
      </c>
    </row>
    <row r="630" spans="1:17" outlineLevel="1">
      <c r="A630" s="95"/>
      <c r="B630" s="15" t="s">
        <v>9</v>
      </c>
      <c r="C630" s="16" t="s">
        <v>9</v>
      </c>
      <c r="D630" s="17" t="s">
        <v>10</v>
      </c>
      <c r="E630" s="18" t="s">
        <v>9</v>
      </c>
      <c r="F630" s="19" t="s">
        <v>9</v>
      </c>
      <c r="G630" s="20">
        <v>799.95</v>
      </c>
      <c r="H630" s="20">
        <v>1.1499999999999999</v>
      </c>
      <c r="I630" s="107">
        <f>F629*G630</f>
        <v>239.98500000000001</v>
      </c>
      <c r="J630" s="20">
        <v>10.36</v>
      </c>
      <c r="K630" s="111">
        <f>I630*J630</f>
        <v>2486.2446</v>
      </c>
      <c r="L630" s="3"/>
      <c r="M630" s="3"/>
      <c r="N630" s="3"/>
      <c r="O630" s="3"/>
      <c r="P630" s="3"/>
      <c r="Q630" s="34"/>
    </row>
    <row r="631" spans="1:17" outlineLevel="1">
      <c r="A631" s="95"/>
      <c r="B631" s="15" t="s">
        <v>9</v>
      </c>
      <c r="C631" s="16" t="s">
        <v>9</v>
      </c>
      <c r="D631" s="17" t="s">
        <v>11</v>
      </c>
      <c r="E631" s="18" t="s">
        <v>9</v>
      </c>
      <c r="F631" s="19" t="s">
        <v>9</v>
      </c>
      <c r="G631" s="20">
        <v>5947.34</v>
      </c>
      <c r="H631" s="20">
        <v>1.1499999999999999</v>
      </c>
      <c r="I631" s="107">
        <f>F629*G631</f>
        <v>1784.202</v>
      </c>
      <c r="J631" s="20">
        <v>3.73</v>
      </c>
      <c r="K631" s="111">
        <f>I631*J631</f>
        <v>6655.0734599999996</v>
      </c>
      <c r="L631" s="3"/>
      <c r="M631" s="3"/>
      <c r="N631" s="3"/>
      <c r="O631" s="3"/>
      <c r="P631" s="3"/>
      <c r="Q631" s="34"/>
    </row>
    <row r="632" spans="1:17" outlineLevel="1">
      <c r="A632" s="95"/>
      <c r="B632" s="15" t="s">
        <v>9</v>
      </c>
      <c r="C632" s="16" t="s">
        <v>9</v>
      </c>
      <c r="D632" s="17" t="s">
        <v>12</v>
      </c>
      <c r="E632" s="18" t="s">
        <v>9</v>
      </c>
      <c r="F632" s="19" t="s">
        <v>9</v>
      </c>
      <c r="G632" s="20">
        <v>361.33</v>
      </c>
      <c r="H632" s="20">
        <v>1.1499999999999999</v>
      </c>
      <c r="I632" s="107">
        <f>F629*G632</f>
        <v>108.39899999999999</v>
      </c>
      <c r="J632" s="20">
        <v>10.36</v>
      </c>
      <c r="K632" s="111">
        <f>I632*J632</f>
        <v>1123.0136399999999</v>
      </c>
      <c r="L632" s="3"/>
      <c r="M632" s="3"/>
      <c r="N632" s="3"/>
      <c r="O632" s="3"/>
      <c r="P632" s="3"/>
      <c r="Q632" s="34"/>
    </row>
    <row r="633" spans="1:17" outlineLevel="1">
      <c r="A633" s="95"/>
      <c r="B633" s="15" t="s">
        <v>9</v>
      </c>
      <c r="C633" s="16" t="s">
        <v>9</v>
      </c>
      <c r="D633" s="17" t="s">
        <v>13</v>
      </c>
      <c r="E633" s="18" t="s">
        <v>9</v>
      </c>
      <c r="F633" s="19" t="s">
        <v>9</v>
      </c>
      <c r="G633" s="20">
        <v>13.91</v>
      </c>
      <c r="H633" s="20"/>
      <c r="I633" s="107">
        <f>F629*G633</f>
        <v>4.173</v>
      </c>
      <c r="J633" s="20">
        <v>3.77</v>
      </c>
      <c r="K633" s="111">
        <f>I633*J633</f>
        <v>15.73221</v>
      </c>
      <c r="L633" s="3"/>
      <c r="M633" s="3"/>
      <c r="N633" s="3"/>
      <c r="O633" s="3"/>
      <c r="P633" s="3"/>
      <c r="Q633" s="34"/>
    </row>
    <row r="634" spans="1:17" outlineLevel="1">
      <c r="A634" s="95"/>
      <c r="B634" s="15" t="s">
        <v>9</v>
      </c>
      <c r="C634" s="16" t="s">
        <v>9</v>
      </c>
      <c r="D634" s="17" t="s">
        <v>14</v>
      </c>
      <c r="E634" s="18" t="s">
        <v>15</v>
      </c>
      <c r="F634" s="19">
        <v>120</v>
      </c>
      <c r="G634" s="20"/>
      <c r="H634" s="19">
        <v>120</v>
      </c>
      <c r="I634" s="107">
        <f>(I630+I632)*H634/100</f>
        <v>418.06080000000003</v>
      </c>
      <c r="J634" s="19" t="s">
        <v>256</v>
      </c>
      <c r="K634" s="112">
        <f>(K630+K632)*J634/100</f>
        <v>3681.4434048000003</v>
      </c>
      <c r="L634" s="3"/>
      <c r="M634" s="3"/>
      <c r="N634" s="3"/>
      <c r="O634" s="3"/>
      <c r="P634" s="3"/>
      <c r="Q634" s="34"/>
    </row>
    <row r="635" spans="1:17" outlineLevel="1">
      <c r="A635" s="95"/>
      <c r="B635" s="15" t="s">
        <v>9</v>
      </c>
      <c r="C635" s="16" t="s">
        <v>9</v>
      </c>
      <c r="D635" s="17" t="s">
        <v>16</v>
      </c>
      <c r="E635" s="18" t="s">
        <v>15</v>
      </c>
      <c r="F635" s="19">
        <v>70</v>
      </c>
      <c r="G635" s="20"/>
      <c r="H635" s="19">
        <v>70</v>
      </c>
      <c r="I635" s="107">
        <f>(I630+I632)*H635/100</f>
        <v>243.86880000000002</v>
      </c>
      <c r="J635" s="19" t="s">
        <v>257</v>
      </c>
      <c r="K635" s="112">
        <f>(K630+K632)*J635/100</f>
        <v>2021.1846144000001</v>
      </c>
      <c r="L635" s="3"/>
      <c r="M635" s="3"/>
      <c r="N635" s="3"/>
      <c r="O635" s="3"/>
      <c r="P635" s="3"/>
      <c r="Q635" s="4"/>
    </row>
    <row r="636" spans="1:17" ht="13.5">
      <c r="A636" s="95"/>
      <c r="B636" s="21" t="s">
        <v>9</v>
      </c>
      <c r="C636" s="22" t="s">
        <v>9</v>
      </c>
      <c r="D636" s="23"/>
      <c r="E636" s="24" t="s">
        <v>9</v>
      </c>
      <c r="F636" s="21" t="s">
        <v>9</v>
      </c>
      <c r="G636" s="25"/>
      <c r="H636" s="25"/>
      <c r="I636" s="109">
        <f>I630+I631+I633</f>
        <v>2028.36</v>
      </c>
      <c r="J636" s="108"/>
      <c r="K636" s="109">
        <f>K630+K631+K633</f>
        <v>9157.0502699999997</v>
      </c>
      <c r="L636" s="3"/>
      <c r="M636" s="3"/>
      <c r="N636" s="3"/>
      <c r="O636" s="3"/>
      <c r="P636" s="3"/>
      <c r="Q636" s="33"/>
    </row>
    <row r="637" spans="1:17" s="34" customFormat="1" ht="13.5">
      <c r="A637" s="95"/>
      <c r="B637" s="21"/>
      <c r="C637" s="22"/>
      <c r="D637" s="23"/>
      <c r="E637" s="24"/>
      <c r="F637" s="21"/>
      <c r="G637" s="25"/>
      <c r="H637" s="25"/>
      <c r="I637" s="109">
        <f>I636+I634+I635</f>
        <v>2690.2896000000001</v>
      </c>
      <c r="J637" s="24" t="s">
        <v>9</v>
      </c>
      <c r="K637" s="109">
        <f>K636+K634+K635</f>
        <v>14859.678289200001</v>
      </c>
      <c r="L637" s="3"/>
      <c r="M637" s="3"/>
      <c r="N637" s="3"/>
      <c r="O637" s="3"/>
      <c r="P637" s="3"/>
      <c r="Q637" s="33"/>
    </row>
    <row r="638" spans="1:17" ht="17.850000000000001" customHeight="1">
      <c r="A638" s="95"/>
      <c r="B638" s="351" t="s">
        <v>155</v>
      </c>
      <c r="C638" s="352"/>
      <c r="D638" s="352"/>
      <c r="E638" s="352"/>
      <c r="F638" s="352"/>
      <c r="G638" s="352"/>
      <c r="H638" s="352"/>
      <c r="I638" s="352"/>
      <c r="J638" s="352"/>
      <c r="K638" s="352"/>
      <c r="L638" s="3"/>
      <c r="M638" s="3"/>
      <c r="N638" s="3"/>
      <c r="O638" s="3"/>
      <c r="P638" s="3"/>
    </row>
    <row r="639" spans="1:17" ht="63.75">
      <c r="A639" s="95"/>
      <c r="B639" s="9">
        <v>75</v>
      </c>
      <c r="C639" s="10" t="s">
        <v>34</v>
      </c>
      <c r="D639" s="11" t="s">
        <v>35</v>
      </c>
      <c r="E639" s="12" t="s">
        <v>32</v>
      </c>
      <c r="F639" s="13">
        <v>0.05</v>
      </c>
      <c r="G639" s="229">
        <v>6195.24</v>
      </c>
      <c r="H639" s="14"/>
      <c r="I639" s="106">
        <f>F639*G639</f>
        <v>309.762</v>
      </c>
      <c r="J639" s="14" t="s">
        <v>211</v>
      </c>
      <c r="K639" s="110">
        <f>K646</f>
        <v>1357.6915750000001</v>
      </c>
      <c r="L639" s="3"/>
      <c r="M639" s="228">
        <f t="shared" ref="M639" si="74">B639</f>
        <v>75</v>
      </c>
      <c r="N639" s="99"/>
      <c r="O639" s="99"/>
      <c r="P639" s="99"/>
      <c r="Q639" s="100">
        <f t="shared" ref="Q639" si="75">F639-N639-O639-P639</f>
        <v>0.05</v>
      </c>
    </row>
    <row r="640" spans="1:17" outlineLevel="1">
      <c r="A640" s="95"/>
      <c r="B640" s="15" t="s">
        <v>9</v>
      </c>
      <c r="C640" s="16" t="s">
        <v>9</v>
      </c>
      <c r="D640" s="17" t="s">
        <v>10</v>
      </c>
      <c r="E640" s="18" t="s">
        <v>9</v>
      </c>
      <c r="F640" s="19" t="s">
        <v>9</v>
      </c>
      <c r="G640" s="20">
        <v>610.13</v>
      </c>
      <c r="H640" s="20">
        <v>1.1499999999999999</v>
      </c>
      <c r="I640" s="107">
        <f>F639*G640</f>
        <v>30.506500000000003</v>
      </c>
      <c r="J640" s="20">
        <v>10.36</v>
      </c>
      <c r="K640" s="111">
        <f>I640*J640</f>
        <v>316.04734000000002</v>
      </c>
      <c r="L640" s="3"/>
      <c r="M640" s="3"/>
      <c r="N640" s="3"/>
      <c r="O640" s="3"/>
      <c r="P640" s="3"/>
      <c r="Q640" s="34"/>
    </row>
    <row r="641" spans="1:17" outlineLevel="1">
      <c r="A641" s="95"/>
      <c r="B641" s="15" t="s">
        <v>9</v>
      </c>
      <c r="C641" s="16" t="s">
        <v>9</v>
      </c>
      <c r="D641" s="17" t="s">
        <v>11</v>
      </c>
      <c r="E641" s="18" t="s">
        <v>9</v>
      </c>
      <c r="F641" s="19" t="s">
        <v>9</v>
      </c>
      <c r="G641" s="20">
        <v>5574.5</v>
      </c>
      <c r="H641" s="20">
        <v>1.1499999999999999</v>
      </c>
      <c r="I641" s="107">
        <f>F639*G641</f>
        <v>278.72500000000002</v>
      </c>
      <c r="J641" s="20">
        <v>3.73</v>
      </c>
      <c r="K641" s="111">
        <f>I641*J641</f>
        <v>1039.6442500000001</v>
      </c>
      <c r="L641" s="3"/>
      <c r="M641" s="3"/>
      <c r="N641" s="3"/>
      <c r="O641" s="3"/>
      <c r="P641" s="3"/>
      <c r="Q641" s="34"/>
    </row>
    <row r="642" spans="1:17" outlineLevel="1">
      <c r="A642" s="95"/>
      <c r="B642" s="15" t="s">
        <v>9</v>
      </c>
      <c r="C642" s="16" t="s">
        <v>9</v>
      </c>
      <c r="D642" s="17" t="s">
        <v>12</v>
      </c>
      <c r="E642" s="18" t="s">
        <v>9</v>
      </c>
      <c r="F642" s="19" t="s">
        <v>9</v>
      </c>
      <c r="G642" s="20">
        <v>338.87</v>
      </c>
      <c r="H642" s="20">
        <v>1.1499999999999999</v>
      </c>
      <c r="I642" s="107">
        <f>F639*G642</f>
        <v>16.9435</v>
      </c>
      <c r="J642" s="20">
        <v>10.36</v>
      </c>
      <c r="K642" s="111">
        <f>I642*J642</f>
        <v>175.53466</v>
      </c>
      <c r="L642" s="3"/>
      <c r="M642" s="3"/>
      <c r="N642" s="3"/>
      <c r="O642" s="3"/>
      <c r="P642" s="3"/>
      <c r="Q642" s="34"/>
    </row>
    <row r="643" spans="1:17" outlineLevel="1">
      <c r="A643" s="95"/>
      <c r="B643" s="15" t="s">
        <v>9</v>
      </c>
      <c r="C643" s="16" t="s">
        <v>9</v>
      </c>
      <c r="D643" s="17" t="s">
        <v>13</v>
      </c>
      <c r="E643" s="18" t="s">
        <v>9</v>
      </c>
      <c r="F643" s="19" t="s">
        <v>9</v>
      </c>
      <c r="G643" s="20">
        <v>10.61</v>
      </c>
      <c r="H643" s="20"/>
      <c r="I643" s="107">
        <f>F639*G643</f>
        <v>0.53049999999999997</v>
      </c>
      <c r="J643" s="20">
        <v>3.77</v>
      </c>
      <c r="K643" s="111">
        <f>I643*J643</f>
        <v>1.9999849999999999</v>
      </c>
      <c r="L643" s="3"/>
      <c r="M643" s="3"/>
      <c r="N643" s="3"/>
      <c r="O643" s="3"/>
      <c r="P643" s="3"/>
      <c r="Q643" s="34"/>
    </row>
    <row r="644" spans="1:17" outlineLevel="1">
      <c r="A644" s="95"/>
      <c r="B644" s="15" t="s">
        <v>9</v>
      </c>
      <c r="C644" s="16" t="s">
        <v>9</v>
      </c>
      <c r="D644" s="17" t="s">
        <v>14</v>
      </c>
      <c r="E644" s="18" t="s">
        <v>15</v>
      </c>
      <c r="F644" s="19">
        <v>120</v>
      </c>
      <c r="G644" s="20"/>
      <c r="H644" s="19">
        <v>120</v>
      </c>
      <c r="I644" s="107">
        <f>(I640+I642)*H644/100</f>
        <v>56.94</v>
      </c>
      <c r="J644" s="19" t="s">
        <v>256</v>
      </c>
      <c r="K644" s="112">
        <f>(K640+K642)*J644/100</f>
        <v>501.41363999999999</v>
      </c>
      <c r="L644" s="3"/>
      <c r="M644" s="3"/>
      <c r="N644" s="3"/>
      <c r="O644" s="3"/>
      <c r="P644" s="3"/>
      <c r="Q644" s="34"/>
    </row>
    <row r="645" spans="1:17" outlineLevel="1">
      <c r="A645" s="95"/>
      <c r="B645" s="15" t="s">
        <v>9</v>
      </c>
      <c r="C645" s="16" t="s">
        <v>9</v>
      </c>
      <c r="D645" s="17" t="s">
        <v>16</v>
      </c>
      <c r="E645" s="18" t="s">
        <v>15</v>
      </c>
      <c r="F645" s="19">
        <v>70</v>
      </c>
      <c r="G645" s="20"/>
      <c r="H645" s="19">
        <v>70</v>
      </c>
      <c r="I645" s="107">
        <f>(I640+I642)*H645/100</f>
        <v>33.215000000000003</v>
      </c>
      <c r="J645" s="19" t="s">
        <v>257</v>
      </c>
      <c r="K645" s="112">
        <f>(K640+K642)*J645/100</f>
        <v>275.28592000000003</v>
      </c>
      <c r="L645" s="3"/>
      <c r="M645" s="3"/>
      <c r="N645" s="3"/>
      <c r="O645" s="3"/>
      <c r="P645" s="3"/>
      <c r="Q645" s="4"/>
    </row>
    <row r="646" spans="1:17" ht="13.5">
      <c r="A646" s="95"/>
      <c r="B646" s="21" t="s">
        <v>9</v>
      </c>
      <c r="C646" s="22" t="s">
        <v>9</v>
      </c>
      <c r="D646" s="23"/>
      <c r="E646" s="24" t="s">
        <v>9</v>
      </c>
      <c r="F646" s="21" t="s">
        <v>9</v>
      </c>
      <c r="G646" s="25"/>
      <c r="H646" s="25"/>
      <c r="I646" s="109">
        <f>I640+I641+I643</f>
        <v>309.76200000000006</v>
      </c>
      <c r="J646" s="108"/>
      <c r="K646" s="109">
        <f>K640+K641+K643</f>
        <v>1357.6915750000001</v>
      </c>
      <c r="L646" s="3"/>
      <c r="M646" s="3"/>
      <c r="N646" s="3"/>
      <c r="O646" s="3"/>
      <c r="P646" s="3"/>
      <c r="Q646" s="33"/>
    </row>
    <row r="647" spans="1:17" s="34" customFormat="1" ht="13.5">
      <c r="A647" s="95"/>
      <c r="B647" s="21"/>
      <c r="C647" s="22"/>
      <c r="D647" s="23"/>
      <c r="E647" s="24"/>
      <c r="F647" s="21"/>
      <c r="G647" s="25"/>
      <c r="H647" s="25"/>
      <c r="I647" s="109">
        <f>I646+I644+I645</f>
        <v>399.91700000000003</v>
      </c>
      <c r="J647" s="24" t="s">
        <v>9</v>
      </c>
      <c r="K647" s="109">
        <f>K646+K644+K645</f>
        <v>2134.3911349999998</v>
      </c>
      <c r="L647" s="3"/>
      <c r="M647" s="3"/>
      <c r="N647" s="3"/>
      <c r="O647" s="3"/>
      <c r="P647" s="3"/>
      <c r="Q647" s="33"/>
    </row>
    <row r="648" spans="1:17" ht="17.850000000000001" customHeight="1">
      <c r="A648" s="95"/>
      <c r="B648" s="351" t="s">
        <v>36</v>
      </c>
      <c r="C648" s="352"/>
      <c r="D648" s="352"/>
      <c r="E648" s="352"/>
      <c r="F648" s="352"/>
      <c r="G648" s="352"/>
      <c r="H648" s="352"/>
      <c r="I648" s="352"/>
      <c r="J648" s="352"/>
      <c r="K648" s="352"/>
      <c r="L648" s="3"/>
      <c r="M648" s="3"/>
      <c r="N648" s="3"/>
      <c r="O648" s="3"/>
      <c r="P648" s="3"/>
    </row>
    <row r="649" spans="1:17" ht="89.25">
      <c r="A649" s="95"/>
      <c r="B649" s="9">
        <v>76</v>
      </c>
      <c r="C649" s="10" t="s">
        <v>37</v>
      </c>
      <c r="D649" s="11" t="s">
        <v>38</v>
      </c>
      <c r="E649" s="12" t="s">
        <v>32</v>
      </c>
      <c r="F649" s="13">
        <v>0.35</v>
      </c>
      <c r="G649" s="229">
        <v>941.14</v>
      </c>
      <c r="H649" s="14"/>
      <c r="I649" s="106">
        <f>F649*G649</f>
        <v>329.399</v>
      </c>
      <c r="J649" s="14" t="s">
        <v>211</v>
      </c>
      <c r="K649" s="110">
        <f>K656</f>
        <v>1469.528305</v>
      </c>
      <c r="L649" s="3"/>
      <c r="M649" s="228">
        <f t="shared" ref="M649" si="76">B649</f>
        <v>76</v>
      </c>
      <c r="N649" s="99"/>
      <c r="O649" s="99" t="s">
        <v>330</v>
      </c>
      <c r="P649" s="99"/>
      <c r="Q649" s="100">
        <f t="shared" ref="Q649" si="77">F649-N649-O649-P649</f>
        <v>4.8999999999999988E-2</v>
      </c>
    </row>
    <row r="650" spans="1:17" outlineLevel="1">
      <c r="A650" s="95"/>
      <c r="B650" s="15" t="s">
        <v>9</v>
      </c>
      <c r="C650" s="16" t="s">
        <v>9</v>
      </c>
      <c r="D650" s="17" t="s">
        <v>10</v>
      </c>
      <c r="E650" s="18" t="s">
        <v>9</v>
      </c>
      <c r="F650" s="19" t="s">
        <v>9</v>
      </c>
      <c r="G650" s="20">
        <v>103.79</v>
      </c>
      <c r="H650" s="20" t="s">
        <v>39</v>
      </c>
      <c r="I650" s="107">
        <f>F649*G650</f>
        <v>36.326500000000003</v>
      </c>
      <c r="J650" s="20">
        <v>10.36</v>
      </c>
      <c r="K650" s="111">
        <f>I650*J650</f>
        <v>376.34253999999999</v>
      </c>
      <c r="L650" s="3"/>
      <c r="M650" s="3"/>
      <c r="N650" s="3"/>
      <c r="O650" s="3"/>
      <c r="P650" s="3"/>
      <c r="Q650" s="34"/>
    </row>
    <row r="651" spans="1:17" outlineLevel="1">
      <c r="A651" s="95"/>
      <c r="B651" s="15" t="s">
        <v>9</v>
      </c>
      <c r="C651" s="16" t="s">
        <v>9</v>
      </c>
      <c r="D651" s="17" t="s">
        <v>11</v>
      </c>
      <c r="E651" s="18" t="s">
        <v>9</v>
      </c>
      <c r="F651" s="19" t="s">
        <v>9</v>
      </c>
      <c r="G651" s="20">
        <v>835.54</v>
      </c>
      <c r="H651" s="20" t="s">
        <v>39</v>
      </c>
      <c r="I651" s="107">
        <f>F649*G651</f>
        <v>292.43899999999996</v>
      </c>
      <c r="J651" s="20">
        <v>3.73</v>
      </c>
      <c r="K651" s="111">
        <f>I651*J651</f>
        <v>1090.79747</v>
      </c>
      <c r="L651" s="3"/>
      <c r="M651" s="3"/>
      <c r="N651" s="3"/>
      <c r="O651" s="3"/>
      <c r="P651" s="3"/>
      <c r="Q651" s="34"/>
    </row>
    <row r="652" spans="1:17" outlineLevel="1">
      <c r="A652" s="95"/>
      <c r="B652" s="15" t="s">
        <v>9</v>
      </c>
      <c r="C652" s="16" t="s">
        <v>9</v>
      </c>
      <c r="D652" s="17" t="s">
        <v>12</v>
      </c>
      <c r="E652" s="18" t="s">
        <v>9</v>
      </c>
      <c r="F652" s="19" t="s">
        <v>9</v>
      </c>
      <c r="G652" s="20">
        <v>50.77</v>
      </c>
      <c r="H652" s="20" t="s">
        <v>39</v>
      </c>
      <c r="I652" s="107">
        <f>F649*G652</f>
        <v>17.769500000000001</v>
      </c>
      <c r="J652" s="20">
        <v>10.36</v>
      </c>
      <c r="K652" s="111">
        <f>I652*J652</f>
        <v>184.09201999999999</v>
      </c>
      <c r="L652" s="3"/>
      <c r="M652" s="3"/>
      <c r="N652" s="3"/>
      <c r="O652" s="3"/>
      <c r="P652" s="3"/>
      <c r="Q652" s="34"/>
    </row>
    <row r="653" spans="1:17" outlineLevel="1">
      <c r="A653" s="95"/>
      <c r="B653" s="15" t="s">
        <v>9</v>
      </c>
      <c r="C653" s="16" t="s">
        <v>9</v>
      </c>
      <c r="D653" s="17" t="s">
        <v>13</v>
      </c>
      <c r="E653" s="18" t="s">
        <v>9</v>
      </c>
      <c r="F653" s="19" t="s">
        <v>9</v>
      </c>
      <c r="G653" s="20">
        <v>1.81</v>
      </c>
      <c r="H653" s="20">
        <v>0.3</v>
      </c>
      <c r="I653" s="107">
        <f>F649*G653</f>
        <v>0.63349999999999995</v>
      </c>
      <c r="J653" s="20">
        <v>3.77</v>
      </c>
      <c r="K653" s="111">
        <f>I653*J653</f>
        <v>2.3882949999999998</v>
      </c>
      <c r="L653" s="3"/>
      <c r="M653" s="3"/>
      <c r="N653" s="3"/>
      <c r="O653" s="3"/>
      <c r="P653" s="3"/>
      <c r="Q653" s="34"/>
    </row>
    <row r="654" spans="1:17" outlineLevel="1">
      <c r="A654" s="95"/>
      <c r="B654" s="15" t="s">
        <v>9</v>
      </c>
      <c r="C654" s="16" t="s">
        <v>9</v>
      </c>
      <c r="D654" s="17" t="s">
        <v>14</v>
      </c>
      <c r="E654" s="18" t="s">
        <v>15</v>
      </c>
      <c r="F654" s="19">
        <v>100</v>
      </c>
      <c r="G654" s="20"/>
      <c r="H654" s="19">
        <v>100</v>
      </c>
      <c r="I654" s="107">
        <f>(I650+I652)*H654/100</f>
        <v>54.096000000000004</v>
      </c>
      <c r="J654" s="19" t="s">
        <v>252</v>
      </c>
      <c r="K654" s="112">
        <f>(K650+K652)*J654/100</f>
        <v>476.36937599999987</v>
      </c>
      <c r="L654" s="3"/>
      <c r="M654" s="3"/>
      <c r="N654" s="3"/>
      <c r="O654" s="3"/>
      <c r="P654" s="3"/>
      <c r="Q654" s="34"/>
    </row>
    <row r="655" spans="1:17" outlineLevel="1">
      <c r="A655" s="95"/>
      <c r="B655" s="15" t="s">
        <v>9</v>
      </c>
      <c r="C655" s="16" t="s">
        <v>9</v>
      </c>
      <c r="D655" s="17" t="s">
        <v>16</v>
      </c>
      <c r="E655" s="18" t="s">
        <v>15</v>
      </c>
      <c r="F655" s="19">
        <v>65</v>
      </c>
      <c r="G655" s="20"/>
      <c r="H655" s="19">
        <v>65</v>
      </c>
      <c r="I655" s="107">
        <f>(I650+I652)*H655/100</f>
        <v>35.162400000000005</v>
      </c>
      <c r="J655" s="19" t="s">
        <v>258</v>
      </c>
      <c r="K655" s="112">
        <f>(K650+K652)*J655/100</f>
        <v>291.42597119999994</v>
      </c>
      <c r="L655" s="3"/>
      <c r="M655" s="3"/>
      <c r="N655" s="3"/>
      <c r="O655" s="3"/>
      <c r="P655" s="3"/>
      <c r="Q655" s="4"/>
    </row>
    <row r="656" spans="1:17" ht="13.5">
      <c r="A656" s="95"/>
      <c r="B656" s="21" t="s">
        <v>9</v>
      </c>
      <c r="C656" s="22" t="s">
        <v>9</v>
      </c>
      <c r="D656" s="23"/>
      <c r="E656" s="24" t="s">
        <v>9</v>
      </c>
      <c r="F656" s="21" t="s">
        <v>9</v>
      </c>
      <c r="G656" s="25"/>
      <c r="H656" s="25"/>
      <c r="I656" s="109">
        <f>I650+I651+I653</f>
        <v>329.399</v>
      </c>
      <c r="J656" s="108"/>
      <c r="K656" s="109">
        <f>K650+K651+K653</f>
        <v>1469.528305</v>
      </c>
      <c r="L656" s="3"/>
      <c r="M656" s="3"/>
      <c r="N656" s="3"/>
      <c r="O656" s="3"/>
      <c r="P656" s="3"/>
      <c r="Q656" s="33"/>
    </row>
    <row r="657" spans="1:17" s="34" customFormat="1" ht="13.5">
      <c r="A657" s="95"/>
      <c r="B657" s="21"/>
      <c r="C657" s="22"/>
      <c r="D657" s="23"/>
      <c r="E657" s="24"/>
      <c r="F657" s="21"/>
      <c r="G657" s="25"/>
      <c r="H657" s="25"/>
      <c r="I657" s="109">
        <f>I656+I654+I655</f>
        <v>418.6574</v>
      </c>
      <c r="J657" s="24" t="s">
        <v>9</v>
      </c>
      <c r="K657" s="109">
        <f>K656+K654+K655</f>
        <v>2237.3236521999997</v>
      </c>
      <c r="L657" s="3"/>
      <c r="M657" s="3"/>
      <c r="N657" s="3"/>
      <c r="O657" s="3"/>
      <c r="P657" s="3"/>
      <c r="Q657" s="33"/>
    </row>
    <row r="658" spans="1:17" ht="17.850000000000001" customHeight="1">
      <c r="A658" s="95"/>
      <c r="B658" s="351" t="s">
        <v>40</v>
      </c>
      <c r="C658" s="352"/>
      <c r="D658" s="352"/>
      <c r="E658" s="352"/>
      <c r="F658" s="352"/>
      <c r="G658" s="352"/>
      <c r="H658" s="352"/>
      <c r="I658" s="352"/>
      <c r="J658" s="352"/>
      <c r="K658" s="352"/>
      <c r="L658" s="3"/>
      <c r="M658" s="3"/>
      <c r="N658" s="3"/>
      <c r="O658" s="3"/>
      <c r="P658" s="3"/>
    </row>
    <row r="659" spans="1:17" ht="76.5">
      <c r="A659" s="95"/>
      <c r="B659" s="9">
        <v>77</v>
      </c>
      <c r="C659" s="10" t="s">
        <v>41</v>
      </c>
      <c r="D659" s="11" t="s">
        <v>42</v>
      </c>
      <c r="E659" s="12" t="s">
        <v>43</v>
      </c>
      <c r="F659" s="13">
        <v>1</v>
      </c>
      <c r="G659" s="229">
        <v>294.88</v>
      </c>
      <c r="H659" s="14"/>
      <c r="I659" s="106">
        <f>F659*G659</f>
        <v>294.88</v>
      </c>
      <c r="J659" s="14" t="s">
        <v>211</v>
      </c>
      <c r="K659" s="110">
        <f>K666</f>
        <v>3054.9567999999999</v>
      </c>
      <c r="L659" s="3"/>
      <c r="M659" s="228">
        <f t="shared" ref="M659" si="78">B659</f>
        <v>77</v>
      </c>
      <c r="N659" s="99"/>
      <c r="O659" s="99"/>
      <c r="P659" s="99"/>
      <c r="Q659" s="100">
        <f t="shared" ref="Q659" si="79">F659-N659-O659-P659</f>
        <v>1</v>
      </c>
    </row>
    <row r="660" spans="1:17" outlineLevel="1">
      <c r="A660" s="95"/>
      <c r="B660" s="15" t="s">
        <v>9</v>
      </c>
      <c r="C660" s="16" t="s">
        <v>9</v>
      </c>
      <c r="D660" s="17" t="s">
        <v>10</v>
      </c>
      <c r="E660" s="18" t="s">
        <v>9</v>
      </c>
      <c r="F660" s="19" t="s">
        <v>9</v>
      </c>
      <c r="G660" s="20">
        <v>294.88</v>
      </c>
      <c r="H660" s="20" t="s">
        <v>44</v>
      </c>
      <c r="I660" s="107">
        <f>F659*G660</f>
        <v>294.88</v>
      </c>
      <c r="J660" s="20">
        <v>10.36</v>
      </c>
      <c r="K660" s="111">
        <f>I660*J660</f>
        <v>3054.9567999999999</v>
      </c>
      <c r="L660" s="3"/>
      <c r="M660" s="3"/>
      <c r="N660" s="3"/>
      <c r="O660" s="3"/>
      <c r="P660" s="3"/>
      <c r="Q660" s="34"/>
    </row>
    <row r="661" spans="1:17" outlineLevel="1">
      <c r="A661" s="95"/>
      <c r="B661" s="15" t="s">
        <v>9</v>
      </c>
      <c r="C661" s="16" t="s">
        <v>9</v>
      </c>
      <c r="D661" s="17" t="s">
        <v>11</v>
      </c>
      <c r="E661" s="18" t="s">
        <v>9</v>
      </c>
      <c r="F661" s="19" t="s">
        <v>9</v>
      </c>
      <c r="G661" s="20"/>
      <c r="H661" s="20" t="s">
        <v>44</v>
      </c>
      <c r="I661" s="107">
        <f>F659*G661</f>
        <v>0</v>
      </c>
      <c r="J661" s="20">
        <v>3.73</v>
      </c>
      <c r="K661" s="111">
        <f>I661*J661</f>
        <v>0</v>
      </c>
      <c r="L661" s="3"/>
      <c r="M661" s="3"/>
      <c r="N661" s="3"/>
      <c r="O661" s="3"/>
      <c r="P661" s="3"/>
      <c r="Q661" s="34"/>
    </row>
    <row r="662" spans="1:17" outlineLevel="1">
      <c r="A662" s="95"/>
      <c r="B662" s="15" t="s">
        <v>9</v>
      </c>
      <c r="C662" s="16" t="s">
        <v>9</v>
      </c>
      <c r="D662" s="17" t="s">
        <v>12</v>
      </c>
      <c r="E662" s="18" t="s">
        <v>9</v>
      </c>
      <c r="F662" s="19" t="s">
        <v>9</v>
      </c>
      <c r="G662" s="20"/>
      <c r="H662" s="20" t="s">
        <v>44</v>
      </c>
      <c r="I662" s="107">
        <f>F659*G662</f>
        <v>0</v>
      </c>
      <c r="J662" s="20">
        <v>10.36</v>
      </c>
      <c r="K662" s="111">
        <f>I662*J662</f>
        <v>0</v>
      </c>
      <c r="L662" s="3"/>
      <c r="M662" s="3"/>
      <c r="N662" s="3"/>
      <c r="O662" s="3"/>
      <c r="P662" s="3"/>
      <c r="Q662" s="34"/>
    </row>
    <row r="663" spans="1:17" outlineLevel="1">
      <c r="A663" s="95"/>
      <c r="B663" s="15" t="s">
        <v>9</v>
      </c>
      <c r="C663" s="16" t="s">
        <v>9</v>
      </c>
      <c r="D663" s="17" t="s">
        <v>13</v>
      </c>
      <c r="E663" s="18" t="s">
        <v>9</v>
      </c>
      <c r="F663" s="19" t="s">
        <v>9</v>
      </c>
      <c r="G663" s="20"/>
      <c r="H663" s="20">
        <v>0</v>
      </c>
      <c r="I663" s="107">
        <f>F659*G663</f>
        <v>0</v>
      </c>
      <c r="J663" s="20">
        <v>3.77</v>
      </c>
      <c r="K663" s="111">
        <f>I663*J663</f>
        <v>0</v>
      </c>
      <c r="L663" s="3"/>
      <c r="M663" s="3"/>
      <c r="N663" s="3"/>
      <c r="O663" s="3"/>
      <c r="P663" s="3"/>
      <c r="Q663" s="34"/>
    </row>
    <row r="664" spans="1:17" outlineLevel="1">
      <c r="A664" s="95"/>
      <c r="B664" s="15" t="s">
        <v>9</v>
      </c>
      <c r="C664" s="16" t="s">
        <v>9</v>
      </c>
      <c r="D664" s="17" t="s">
        <v>14</v>
      </c>
      <c r="E664" s="18" t="s">
        <v>15</v>
      </c>
      <c r="F664" s="19">
        <v>92</v>
      </c>
      <c r="G664" s="20"/>
      <c r="H664" s="19">
        <v>92</v>
      </c>
      <c r="I664" s="107">
        <f>(I660+I662)*H664/100</f>
        <v>271.28960000000001</v>
      </c>
      <c r="J664" s="19" t="s">
        <v>254</v>
      </c>
      <c r="K664" s="112">
        <f>(K660+K662)*J664/100</f>
        <v>2382.8663040000001</v>
      </c>
      <c r="L664" s="3"/>
      <c r="M664" s="3"/>
      <c r="N664" s="3"/>
      <c r="O664" s="3"/>
      <c r="P664" s="3"/>
      <c r="Q664" s="34"/>
    </row>
    <row r="665" spans="1:17" outlineLevel="1">
      <c r="A665" s="95"/>
      <c r="B665" s="15" t="s">
        <v>9</v>
      </c>
      <c r="C665" s="16" t="s">
        <v>9</v>
      </c>
      <c r="D665" s="17" t="s">
        <v>16</v>
      </c>
      <c r="E665" s="18" t="s">
        <v>15</v>
      </c>
      <c r="F665" s="19">
        <v>50</v>
      </c>
      <c r="G665" s="20"/>
      <c r="H665" s="19">
        <v>50</v>
      </c>
      <c r="I665" s="107">
        <f>(I660+I662)*H665/100</f>
        <v>147.44</v>
      </c>
      <c r="J665" s="19" t="s">
        <v>255</v>
      </c>
      <c r="K665" s="112">
        <f>(K660+K662)*J665/100</f>
        <v>1221.98272</v>
      </c>
      <c r="L665" s="3"/>
      <c r="M665" s="3"/>
      <c r="N665" s="3"/>
      <c r="O665" s="3"/>
      <c r="P665" s="3"/>
      <c r="Q665" s="4"/>
    </row>
    <row r="666" spans="1:17" ht="13.5">
      <c r="A666" s="95"/>
      <c r="B666" s="21" t="s">
        <v>9</v>
      </c>
      <c r="C666" s="22" t="s">
        <v>9</v>
      </c>
      <c r="D666" s="23"/>
      <c r="E666" s="24" t="s">
        <v>9</v>
      </c>
      <c r="F666" s="21" t="s">
        <v>9</v>
      </c>
      <c r="G666" s="25"/>
      <c r="H666" s="25"/>
      <c r="I666" s="109">
        <f>I660+I661+I663</f>
        <v>294.88</v>
      </c>
      <c r="J666" s="108"/>
      <c r="K666" s="109">
        <f>K660+K661+K663</f>
        <v>3054.9567999999999</v>
      </c>
      <c r="L666" s="3"/>
      <c r="M666" s="3"/>
      <c r="N666" s="3"/>
      <c r="O666" s="3"/>
      <c r="P666" s="3"/>
      <c r="Q666" s="33"/>
    </row>
    <row r="667" spans="1:17" s="34" customFormat="1" ht="13.5">
      <c r="A667" s="95"/>
      <c r="B667" s="21"/>
      <c r="C667" s="22"/>
      <c r="D667" s="23"/>
      <c r="E667" s="24"/>
      <c r="F667" s="21"/>
      <c r="G667" s="25"/>
      <c r="H667" s="25"/>
      <c r="I667" s="109">
        <f>I666+I664+I665</f>
        <v>713.6096</v>
      </c>
      <c r="J667" s="24" t="s">
        <v>9</v>
      </c>
      <c r="K667" s="109">
        <f>K666+K664+K665</f>
        <v>6659.805824</v>
      </c>
      <c r="L667" s="3"/>
      <c r="M667" s="3"/>
      <c r="N667" s="3"/>
      <c r="O667" s="3"/>
      <c r="P667" s="3"/>
      <c r="Q667" s="33"/>
    </row>
    <row r="668" spans="1:17" ht="17.850000000000001" customHeight="1">
      <c r="A668" s="95"/>
      <c r="B668" s="351" t="s">
        <v>156</v>
      </c>
      <c r="C668" s="352"/>
      <c r="D668" s="352"/>
      <c r="E668" s="352"/>
      <c r="F668" s="352"/>
      <c r="G668" s="352"/>
      <c r="H668" s="352"/>
      <c r="I668" s="352"/>
      <c r="J668" s="352"/>
      <c r="K668" s="352"/>
      <c r="L668" s="3"/>
      <c r="M668" s="3"/>
      <c r="N668" s="3"/>
      <c r="O668" s="3"/>
      <c r="P668" s="3"/>
    </row>
    <row r="669" spans="1:17" ht="51">
      <c r="A669" s="95"/>
      <c r="B669" s="9">
        <v>78</v>
      </c>
      <c r="C669" s="10" t="s">
        <v>41</v>
      </c>
      <c r="D669" s="11" t="s">
        <v>46</v>
      </c>
      <c r="E669" s="12" t="s">
        <v>43</v>
      </c>
      <c r="F669" s="13">
        <v>1</v>
      </c>
      <c r="G669" s="229">
        <v>735.64</v>
      </c>
      <c r="H669" s="14"/>
      <c r="I669" s="106">
        <f>F669*G669</f>
        <v>735.64</v>
      </c>
      <c r="J669" s="14" t="s">
        <v>211</v>
      </c>
      <c r="K669" s="110">
        <f>K676</f>
        <v>6659.8152999999993</v>
      </c>
      <c r="L669" s="3"/>
      <c r="M669" s="228">
        <f t="shared" ref="M669" si="80">B669</f>
        <v>78</v>
      </c>
      <c r="N669" s="99"/>
      <c r="O669" s="99"/>
      <c r="P669" s="99"/>
      <c r="Q669" s="100">
        <f t="shared" ref="Q669" si="81">F669-N669-O669-P669</f>
        <v>1</v>
      </c>
    </row>
    <row r="670" spans="1:17" outlineLevel="1">
      <c r="A670" s="95"/>
      <c r="B670" s="15" t="s">
        <v>9</v>
      </c>
      <c r="C670" s="16" t="s">
        <v>9</v>
      </c>
      <c r="D670" s="17" t="s">
        <v>10</v>
      </c>
      <c r="E670" s="18" t="s">
        <v>9</v>
      </c>
      <c r="F670" s="19" t="s">
        <v>9</v>
      </c>
      <c r="G670" s="20">
        <v>589.75</v>
      </c>
      <c r="H670" s="20">
        <v>1.1499999999999999</v>
      </c>
      <c r="I670" s="107">
        <f>F669*G670</f>
        <v>589.75</v>
      </c>
      <c r="J670" s="20">
        <v>10.36</v>
      </c>
      <c r="K670" s="111">
        <f>I670*J670</f>
        <v>6109.8099999999995</v>
      </c>
      <c r="L670" s="3"/>
      <c r="M670" s="3"/>
      <c r="N670" s="3"/>
      <c r="O670" s="3"/>
      <c r="P670" s="3"/>
      <c r="Q670" s="34"/>
    </row>
    <row r="671" spans="1:17" outlineLevel="1">
      <c r="A671" s="95"/>
      <c r="B671" s="15" t="s">
        <v>9</v>
      </c>
      <c r="C671" s="16" t="s">
        <v>9</v>
      </c>
      <c r="D671" s="17" t="s">
        <v>11</v>
      </c>
      <c r="E671" s="18" t="s">
        <v>9</v>
      </c>
      <c r="F671" s="19" t="s">
        <v>9</v>
      </c>
      <c r="G671" s="20"/>
      <c r="H671" s="20">
        <v>1.1499999999999999</v>
      </c>
      <c r="I671" s="107">
        <f>F669*G671</f>
        <v>0</v>
      </c>
      <c r="J671" s="20">
        <v>3.73</v>
      </c>
      <c r="K671" s="111">
        <f>I671*J671</f>
        <v>0</v>
      </c>
      <c r="L671" s="3"/>
      <c r="M671" s="3"/>
      <c r="N671" s="3"/>
      <c r="O671" s="3"/>
      <c r="P671" s="3"/>
      <c r="Q671" s="34"/>
    </row>
    <row r="672" spans="1:17" outlineLevel="1">
      <c r="A672" s="95"/>
      <c r="B672" s="15" t="s">
        <v>9</v>
      </c>
      <c r="C672" s="16" t="s">
        <v>9</v>
      </c>
      <c r="D672" s="17" t="s">
        <v>12</v>
      </c>
      <c r="E672" s="18" t="s">
        <v>9</v>
      </c>
      <c r="F672" s="19" t="s">
        <v>9</v>
      </c>
      <c r="G672" s="20"/>
      <c r="H672" s="20">
        <v>1.1499999999999999</v>
      </c>
      <c r="I672" s="107">
        <f>F669*G672</f>
        <v>0</v>
      </c>
      <c r="J672" s="20">
        <v>10.36</v>
      </c>
      <c r="K672" s="111">
        <f>I672*J672</f>
        <v>0</v>
      </c>
      <c r="L672" s="3"/>
      <c r="M672" s="3"/>
      <c r="N672" s="3"/>
      <c r="O672" s="3"/>
      <c r="P672" s="3"/>
      <c r="Q672" s="34"/>
    </row>
    <row r="673" spans="1:17" outlineLevel="1">
      <c r="A673" s="95"/>
      <c r="B673" s="15" t="s">
        <v>9</v>
      </c>
      <c r="C673" s="16" t="s">
        <v>9</v>
      </c>
      <c r="D673" s="17" t="s">
        <v>13</v>
      </c>
      <c r="E673" s="18" t="s">
        <v>9</v>
      </c>
      <c r="F673" s="19" t="s">
        <v>9</v>
      </c>
      <c r="G673" s="20">
        <v>145.88999999999999</v>
      </c>
      <c r="H673" s="20"/>
      <c r="I673" s="107">
        <f>F669*G673</f>
        <v>145.88999999999999</v>
      </c>
      <c r="J673" s="20">
        <v>3.77</v>
      </c>
      <c r="K673" s="111">
        <f>I673*J673</f>
        <v>550.00529999999992</v>
      </c>
      <c r="L673" s="3"/>
      <c r="M673" s="3"/>
      <c r="N673" s="3"/>
      <c r="O673" s="3"/>
      <c r="P673" s="3"/>
      <c r="Q673" s="34"/>
    </row>
    <row r="674" spans="1:17" outlineLevel="1">
      <c r="A674" s="95"/>
      <c r="B674" s="15" t="s">
        <v>9</v>
      </c>
      <c r="C674" s="16" t="s">
        <v>9</v>
      </c>
      <c r="D674" s="17" t="s">
        <v>14</v>
      </c>
      <c r="E674" s="18" t="s">
        <v>15</v>
      </c>
      <c r="F674" s="19">
        <v>92</v>
      </c>
      <c r="G674" s="20"/>
      <c r="H674" s="19">
        <v>92</v>
      </c>
      <c r="I674" s="107">
        <f>(I670+I672)*H674/100</f>
        <v>542.57000000000005</v>
      </c>
      <c r="J674" s="19" t="s">
        <v>254</v>
      </c>
      <c r="K674" s="112">
        <f>(K670+K672)*J674/100</f>
        <v>4765.6517999999996</v>
      </c>
      <c r="L674" s="3"/>
      <c r="M674" s="3"/>
      <c r="N674" s="3"/>
      <c r="O674" s="3"/>
      <c r="P674" s="3"/>
      <c r="Q674" s="34"/>
    </row>
    <row r="675" spans="1:17" outlineLevel="1">
      <c r="A675" s="95"/>
      <c r="B675" s="15" t="s">
        <v>9</v>
      </c>
      <c r="C675" s="16" t="s">
        <v>9</v>
      </c>
      <c r="D675" s="17" t="s">
        <v>16</v>
      </c>
      <c r="E675" s="18" t="s">
        <v>15</v>
      </c>
      <c r="F675" s="19">
        <v>50</v>
      </c>
      <c r="G675" s="20"/>
      <c r="H675" s="19">
        <v>50</v>
      </c>
      <c r="I675" s="107">
        <f>(I670+I672)*H675/100</f>
        <v>294.875</v>
      </c>
      <c r="J675" s="19" t="s">
        <v>255</v>
      </c>
      <c r="K675" s="112">
        <f>(K670+K672)*J675/100</f>
        <v>2443.9239999999995</v>
      </c>
      <c r="L675" s="3"/>
      <c r="M675" s="3"/>
      <c r="N675" s="3"/>
      <c r="O675" s="3"/>
      <c r="P675" s="3"/>
      <c r="Q675" s="4"/>
    </row>
    <row r="676" spans="1:17" ht="13.5">
      <c r="A676" s="95"/>
      <c r="B676" s="21" t="s">
        <v>9</v>
      </c>
      <c r="C676" s="22" t="s">
        <v>9</v>
      </c>
      <c r="D676" s="23"/>
      <c r="E676" s="24" t="s">
        <v>9</v>
      </c>
      <c r="F676" s="21" t="s">
        <v>9</v>
      </c>
      <c r="G676" s="25"/>
      <c r="H676" s="25"/>
      <c r="I676" s="109">
        <f>I670+I671+I673</f>
        <v>735.64</v>
      </c>
      <c r="J676" s="108"/>
      <c r="K676" s="109">
        <f>K670+K671+K673</f>
        <v>6659.8152999999993</v>
      </c>
      <c r="L676" s="3"/>
      <c r="M676" s="3"/>
      <c r="N676" s="3"/>
      <c r="O676" s="3"/>
      <c r="P676" s="3"/>
      <c r="Q676" s="33"/>
    </row>
    <row r="677" spans="1:17" s="34" customFormat="1" ht="13.5">
      <c r="A677" s="95"/>
      <c r="B677" s="21"/>
      <c r="C677" s="22"/>
      <c r="D677" s="23"/>
      <c r="E677" s="24"/>
      <c r="F677" s="21"/>
      <c r="G677" s="25"/>
      <c r="H677" s="25"/>
      <c r="I677" s="109">
        <f>I676+I674+I675</f>
        <v>1573.085</v>
      </c>
      <c r="J677" s="24" t="s">
        <v>9</v>
      </c>
      <c r="K677" s="109">
        <f>K676+K674+K675</f>
        <v>13869.391099999997</v>
      </c>
      <c r="L677" s="3"/>
      <c r="M677" s="3"/>
      <c r="N677" s="3"/>
      <c r="O677" s="3"/>
      <c r="P677" s="3"/>
      <c r="Q677" s="33"/>
    </row>
    <row r="678" spans="1:17" ht="17.850000000000001" customHeight="1">
      <c r="A678" s="95"/>
      <c r="B678" s="351" t="s">
        <v>47</v>
      </c>
      <c r="C678" s="352"/>
      <c r="D678" s="352"/>
      <c r="E678" s="352"/>
      <c r="F678" s="352"/>
      <c r="G678" s="352"/>
      <c r="H678" s="352"/>
      <c r="I678" s="352"/>
      <c r="J678" s="352"/>
      <c r="K678" s="352"/>
      <c r="L678" s="3"/>
      <c r="M678" s="3"/>
      <c r="N678" s="3"/>
      <c r="O678" s="3"/>
      <c r="P678" s="3"/>
    </row>
    <row r="679" spans="1:17" ht="63.75">
      <c r="A679" s="95"/>
      <c r="B679" s="9">
        <v>79</v>
      </c>
      <c r="C679" s="10" t="s">
        <v>48</v>
      </c>
      <c r="D679" s="11" t="s">
        <v>49</v>
      </c>
      <c r="E679" s="12" t="s">
        <v>50</v>
      </c>
      <c r="F679" s="13">
        <v>1</v>
      </c>
      <c r="G679" s="229">
        <v>115.54</v>
      </c>
      <c r="H679" s="14"/>
      <c r="I679" s="106">
        <f>F679*G679</f>
        <v>115.54</v>
      </c>
      <c r="J679" s="14" t="s">
        <v>211</v>
      </c>
      <c r="K679" s="110">
        <f>K686</f>
        <v>481.30649999999997</v>
      </c>
      <c r="L679" s="3"/>
      <c r="M679" s="228">
        <f t="shared" ref="M679" si="82">B679</f>
        <v>79</v>
      </c>
      <c r="N679" s="99"/>
      <c r="O679" s="99"/>
      <c r="P679" s="99"/>
      <c r="Q679" s="100">
        <f t="shared" ref="Q679" si="83">F679-N679-O679-P679</f>
        <v>1</v>
      </c>
    </row>
    <row r="680" spans="1:17" outlineLevel="1">
      <c r="A680" s="95"/>
      <c r="B680" s="15" t="s">
        <v>9</v>
      </c>
      <c r="C680" s="16" t="s">
        <v>9</v>
      </c>
      <c r="D680" s="17" t="s">
        <v>10</v>
      </c>
      <c r="E680" s="18" t="s">
        <v>9</v>
      </c>
      <c r="F680" s="19" t="s">
        <v>9</v>
      </c>
      <c r="G680" s="20">
        <v>6.95</v>
      </c>
      <c r="H680" s="20">
        <v>1.1499999999999999</v>
      </c>
      <c r="I680" s="107">
        <f>F679*G680</f>
        <v>6.95</v>
      </c>
      <c r="J680" s="20">
        <v>10.36</v>
      </c>
      <c r="K680" s="111">
        <f>I680*J680</f>
        <v>72.001999999999995</v>
      </c>
      <c r="L680" s="3"/>
      <c r="M680" s="3"/>
      <c r="N680" s="3"/>
      <c r="O680" s="3"/>
      <c r="P680" s="3"/>
      <c r="Q680" s="34"/>
    </row>
    <row r="681" spans="1:17" outlineLevel="1">
      <c r="A681" s="95"/>
      <c r="B681" s="15" t="s">
        <v>9</v>
      </c>
      <c r="C681" s="16" t="s">
        <v>9</v>
      </c>
      <c r="D681" s="17" t="s">
        <v>11</v>
      </c>
      <c r="E681" s="18" t="s">
        <v>9</v>
      </c>
      <c r="F681" s="19" t="s">
        <v>9</v>
      </c>
      <c r="G681" s="20">
        <v>0.11</v>
      </c>
      <c r="H681" s="20">
        <v>1.1499999999999999</v>
      </c>
      <c r="I681" s="107">
        <f>F679*G681</f>
        <v>0.11</v>
      </c>
      <c r="J681" s="20">
        <v>3.73</v>
      </c>
      <c r="K681" s="111">
        <f>I681*J681</f>
        <v>0.4103</v>
      </c>
      <c r="L681" s="3"/>
      <c r="M681" s="3"/>
      <c r="N681" s="3"/>
      <c r="O681" s="3"/>
      <c r="P681" s="3"/>
      <c r="Q681" s="34"/>
    </row>
    <row r="682" spans="1:17" outlineLevel="1">
      <c r="A682" s="95"/>
      <c r="B682" s="15" t="s">
        <v>9</v>
      </c>
      <c r="C682" s="16" t="s">
        <v>9</v>
      </c>
      <c r="D682" s="17" t="s">
        <v>12</v>
      </c>
      <c r="E682" s="18" t="s">
        <v>9</v>
      </c>
      <c r="F682" s="19" t="s">
        <v>9</v>
      </c>
      <c r="G682" s="20"/>
      <c r="H682" s="20">
        <v>1.1499999999999999</v>
      </c>
      <c r="I682" s="107">
        <f>F679*G682</f>
        <v>0</v>
      </c>
      <c r="J682" s="20">
        <v>10.36</v>
      </c>
      <c r="K682" s="111">
        <f>I682*J682</f>
        <v>0</v>
      </c>
      <c r="L682" s="3"/>
      <c r="M682" s="3"/>
      <c r="N682" s="3"/>
      <c r="O682" s="3"/>
      <c r="P682" s="3"/>
      <c r="Q682" s="34"/>
    </row>
    <row r="683" spans="1:17" outlineLevel="1">
      <c r="A683" s="95"/>
      <c r="B683" s="15" t="s">
        <v>9</v>
      </c>
      <c r="C683" s="16" t="s">
        <v>9</v>
      </c>
      <c r="D683" s="17" t="s">
        <v>13</v>
      </c>
      <c r="E683" s="18" t="s">
        <v>9</v>
      </c>
      <c r="F683" s="19" t="s">
        <v>9</v>
      </c>
      <c r="G683" s="20">
        <v>108.46</v>
      </c>
      <c r="H683" s="20"/>
      <c r="I683" s="107">
        <f>F679*G683</f>
        <v>108.46</v>
      </c>
      <c r="J683" s="20">
        <v>3.77</v>
      </c>
      <c r="K683" s="111">
        <f>I683*J683</f>
        <v>408.89419999999996</v>
      </c>
      <c r="L683" s="3"/>
      <c r="M683" s="3"/>
      <c r="N683" s="3"/>
      <c r="O683" s="3"/>
      <c r="P683" s="3"/>
      <c r="Q683" s="34"/>
    </row>
    <row r="684" spans="1:17" outlineLevel="1">
      <c r="A684" s="95"/>
      <c r="B684" s="15" t="s">
        <v>9</v>
      </c>
      <c r="C684" s="16" t="s">
        <v>9</v>
      </c>
      <c r="D684" s="17" t="s">
        <v>14</v>
      </c>
      <c r="E684" s="18" t="s">
        <v>15</v>
      </c>
      <c r="F684" s="19">
        <v>100</v>
      </c>
      <c r="G684" s="20"/>
      <c r="H684" s="19">
        <v>100</v>
      </c>
      <c r="I684" s="107">
        <f>(I680+I682)*H684/100</f>
        <v>6.95</v>
      </c>
      <c r="J684" s="19" t="s">
        <v>252</v>
      </c>
      <c r="K684" s="112">
        <f>(K680+K682)*J684/100</f>
        <v>61.201699999999988</v>
      </c>
      <c r="L684" s="3"/>
      <c r="M684" s="3"/>
      <c r="N684" s="3"/>
      <c r="O684" s="3"/>
      <c r="P684" s="3"/>
      <c r="Q684" s="34"/>
    </row>
    <row r="685" spans="1:17" outlineLevel="1">
      <c r="A685" s="95"/>
      <c r="B685" s="15" t="s">
        <v>9</v>
      </c>
      <c r="C685" s="16" t="s">
        <v>9</v>
      </c>
      <c r="D685" s="17" t="s">
        <v>16</v>
      </c>
      <c r="E685" s="18" t="s">
        <v>15</v>
      </c>
      <c r="F685" s="19">
        <v>65</v>
      </c>
      <c r="G685" s="20"/>
      <c r="H685" s="19">
        <v>65</v>
      </c>
      <c r="I685" s="107">
        <f>(I680+I682)*H685/100</f>
        <v>4.5175000000000001</v>
      </c>
      <c r="J685" s="19" t="s">
        <v>258</v>
      </c>
      <c r="K685" s="112">
        <f>(K680+K682)*J685/100</f>
        <v>37.441040000000001</v>
      </c>
      <c r="L685" s="3"/>
      <c r="M685" s="3"/>
      <c r="N685" s="3"/>
      <c r="O685" s="3"/>
      <c r="P685" s="3"/>
      <c r="Q685" s="4"/>
    </row>
    <row r="686" spans="1:17" ht="13.5">
      <c r="A686" s="95"/>
      <c r="B686" s="21" t="s">
        <v>9</v>
      </c>
      <c r="C686" s="22" t="s">
        <v>9</v>
      </c>
      <c r="D686" s="23"/>
      <c r="E686" s="24" t="s">
        <v>9</v>
      </c>
      <c r="F686" s="21" t="s">
        <v>9</v>
      </c>
      <c r="G686" s="25"/>
      <c r="H686" s="25"/>
      <c r="I686" s="109">
        <f>I680+I681+I683</f>
        <v>115.52</v>
      </c>
      <c r="J686" s="108"/>
      <c r="K686" s="109">
        <f>K680+K681+K683</f>
        <v>481.30649999999997</v>
      </c>
      <c r="L686" s="3"/>
      <c r="M686" s="3"/>
      <c r="N686" s="3"/>
      <c r="O686" s="3"/>
      <c r="P686" s="3"/>
      <c r="Q686" s="33"/>
    </row>
    <row r="687" spans="1:17" s="34" customFormat="1" ht="13.5">
      <c r="A687" s="95"/>
      <c r="B687" s="21"/>
      <c r="C687" s="22"/>
      <c r="D687" s="23"/>
      <c r="E687" s="24"/>
      <c r="F687" s="21"/>
      <c r="G687" s="25"/>
      <c r="H687" s="25"/>
      <c r="I687" s="109">
        <f>I686+I684+I685</f>
        <v>126.9875</v>
      </c>
      <c r="J687" s="24" t="s">
        <v>9</v>
      </c>
      <c r="K687" s="109">
        <f>K686+K684+K685</f>
        <v>579.94924000000003</v>
      </c>
      <c r="L687" s="3"/>
      <c r="M687" s="3"/>
      <c r="N687" s="3"/>
      <c r="O687" s="3"/>
      <c r="P687" s="3"/>
      <c r="Q687" s="33"/>
    </row>
    <row r="688" spans="1:17" ht="17.850000000000001" customHeight="1">
      <c r="A688" s="95"/>
      <c r="B688" s="351" t="s">
        <v>51</v>
      </c>
      <c r="C688" s="352"/>
      <c r="D688" s="352"/>
      <c r="E688" s="352"/>
      <c r="F688" s="352"/>
      <c r="G688" s="352"/>
      <c r="H688" s="352"/>
      <c r="I688" s="352"/>
      <c r="J688" s="352"/>
      <c r="K688" s="352"/>
      <c r="L688" s="3"/>
      <c r="M688" s="3"/>
      <c r="N688" s="3"/>
      <c r="O688" s="3"/>
      <c r="P688" s="3"/>
    </row>
    <row r="689" spans="1:17" ht="51">
      <c r="A689" s="95"/>
      <c r="B689" s="9">
        <v>80</v>
      </c>
      <c r="C689" s="10" t="s">
        <v>52</v>
      </c>
      <c r="D689" s="11" t="s">
        <v>53</v>
      </c>
      <c r="E689" s="12" t="s">
        <v>54</v>
      </c>
      <c r="F689" s="13">
        <v>2</v>
      </c>
      <c r="G689" s="229">
        <v>985.91</v>
      </c>
      <c r="H689" s="14"/>
      <c r="I689" s="106">
        <f>F689*G689</f>
        <v>1971.82</v>
      </c>
      <c r="J689" s="14" t="s">
        <v>211</v>
      </c>
      <c r="K689" s="110">
        <f>K696</f>
        <v>8939.6635999999999</v>
      </c>
      <c r="L689" s="3"/>
      <c r="M689" s="228">
        <f t="shared" ref="M689" si="84">B689</f>
        <v>80</v>
      </c>
      <c r="N689" s="99"/>
      <c r="O689" s="99"/>
      <c r="P689" s="99"/>
      <c r="Q689" s="100">
        <f t="shared" ref="Q689" si="85">F689-N689-O689-P689</f>
        <v>2</v>
      </c>
    </row>
    <row r="690" spans="1:17" outlineLevel="1">
      <c r="A690" s="95"/>
      <c r="B690" s="15" t="s">
        <v>9</v>
      </c>
      <c r="C690" s="16" t="s">
        <v>9</v>
      </c>
      <c r="D690" s="17" t="s">
        <v>10</v>
      </c>
      <c r="E690" s="18" t="s">
        <v>9</v>
      </c>
      <c r="F690" s="19" t="s">
        <v>9</v>
      </c>
      <c r="G690" s="20">
        <v>115.09</v>
      </c>
      <c r="H690" s="20">
        <v>1.1499999999999999</v>
      </c>
      <c r="I690" s="107">
        <f>F689*G690</f>
        <v>230.18</v>
      </c>
      <c r="J690" s="20">
        <v>10.36</v>
      </c>
      <c r="K690" s="111">
        <f>I690*J690</f>
        <v>2384.6648</v>
      </c>
      <c r="L690" s="3"/>
      <c r="M690" s="3"/>
      <c r="N690" s="3"/>
      <c r="O690" s="3"/>
      <c r="P690" s="3"/>
      <c r="Q690" s="34"/>
    </row>
    <row r="691" spans="1:17" outlineLevel="1">
      <c r="A691" s="95"/>
      <c r="B691" s="15" t="s">
        <v>9</v>
      </c>
      <c r="C691" s="16" t="s">
        <v>9</v>
      </c>
      <c r="D691" s="17" t="s">
        <v>11</v>
      </c>
      <c r="E691" s="18" t="s">
        <v>9</v>
      </c>
      <c r="F691" s="19" t="s">
        <v>9</v>
      </c>
      <c r="G691" s="20">
        <v>137.30000000000001</v>
      </c>
      <c r="H691" s="20">
        <v>1.1499999999999999</v>
      </c>
      <c r="I691" s="107">
        <f>F689*G691</f>
        <v>274.60000000000002</v>
      </c>
      <c r="J691" s="20">
        <v>3.73</v>
      </c>
      <c r="K691" s="111">
        <f>I691*J691</f>
        <v>1024.258</v>
      </c>
      <c r="L691" s="3"/>
      <c r="M691" s="3"/>
      <c r="N691" s="3"/>
      <c r="O691" s="3"/>
      <c r="P691" s="3"/>
      <c r="Q691" s="34"/>
    </row>
    <row r="692" spans="1:17" outlineLevel="1">
      <c r="A692" s="95"/>
      <c r="B692" s="15" t="s">
        <v>9</v>
      </c>
      <c r="C692" s="16" t="s">
        <v>9</v>
      </c>
      <c r="D692" s="17" t="s">
        <v>12</v>
      </c>
      <c r="E692" s="18" t="s">
        <v>9</v>
      </c>
      <c r="F692" s="19" t="s">
        <v>9</v>
      </c>
      <c r="G692" s="20">
        <v>16.649999999999999</v>
      </c>
      <c r="H692" s="20">
        <v>1.1499999999999999</v>
      </c>
      <c r="I692" s="107">
        <f>F689*G692</f>
        <v>33.299999999999997</v>
      </c>
      <c r="J692" s="20">
        <v>10.36</v>
      </c>
      <c r="K692" s="111">
        <f>I692*J692</f>
        <v>344.98799999999994</v>
      </c>
      <c r="L692" s="3"/>
      <c r="M692" s="3"/>
      <c r="N692" s="3"/>
      <c r="O692" s="3"/>
      <c r="P692" s="3"/>
      <c r="Q692" s="34"/>
    </row>
    <row r="693" spans="1:17" outlineLevel="1">
      <c r="A693" s="95"/>
      <c r="B693" s="15" t="s">
        <v>9</v>
      </c>
      <c r="C693" s="16" t="s">
        <v>9</v>
      </c>
      <c r="D693" s="17" t="s">
        <v>13</v>
      </c>
      <c r="E693" s="18" t="s">
        <v>9</v>
      </c>
      <c r="F693" s="19" t="s">
        <v>9</v>
      </c>
      <c r="G693" s="20">
        <v>733.52</v>
      </c>
      <c r="H693" s="20"/>
      <c r="I693" s="107">
        <f>F689*G693</f>
        <v>1467.04</v>
      </c>
      <c r="J693" s="20">
        <v>3.77</v>
      </c>
      <c r="K693" s="111">
        <f>I693*J693</f>
        <v>5530.7407999999996</v>
      </c>
      <c r="L693" s="3"/>
      <c r="M693" s="3"/>
      <c r="N693" s="3"/>
      <c r="O693" s="3"/>
      <c r="P693" s="3"/>
      <c r="Q693" s="34"/>
    </row>
    <row r="694" spans="1:17" outlineLevel="1">
      <c r="A694" s="95"/>
      <c r="B694" s="15" t="s">
        <v>9</v>
      </c>
      <c r="C694" s="16" t="s">
        <v>9</v>
      </c>
      <c r="D694" s="17" t="s">
        <v>14</v>
      </c>
      <c r="E694" s="18" t="s">
        <v>15</v>
      </c>
      <c r="F694" s="19">
        <v>120</v>
      </c>
      <c r="G694" s="20"/>
      <c r="H694" s="19">
        <v>120</v>
      </c>
      <c r="I694" s="107">
        <f>(I690+I692)*H694/100</f>
        <v>316.17600000000004</v>
      </c>
      <c r="J694" s="19" t="s">
        <v>256</v>
      </c>
      <c r="K694" s="112">
        <f>(K690+K692)*J694/100</f>
        <v>2784.245856</v>
      </c>
      <c r="L694" s="3"/>
      <c r="M694" s="3"/>
      <c r="N694" s="3"/>
      <c r="O694" s="3"/>
      <c r="P694" s="3"/>
      <c r="Q694" s="34"/>
    </row>
    <row r="695" spans="1:17" outlineLevel="1">
      <c r="A695" s="95"/>
      <c r="B695" s="15" t="s">
        <v>9</v>
      </c>
      <c r="C695" s="16" t="s">
        <v>9</v>
      </c>
      <c r="D695" s="17" t="s">
        <v>16</v>
      </c>
      <c r="E695" s="18" t="s">
        <v>15</v>
      </c>
      <c r="F695" s="19">
        <v>70</v>
      </c>
      <c r="G695" s="20"/>
      <c r="H695" s="19">
        <v>70</v>
      </c>
      <c r="I695" s="107">
        <f>(I690+I692)*H695/100</f>
        <v>184.43600000000004</v>
      </c>
      <c r="J695" s="19" t="s">
        <v>257</v>
      </c>
      <c r="K695" s="112">
        <f>(K690+K692)*J695/100</f>
        <v>1528.6055679999999</v>
      </c>
      <c r="L695" s="3"/>
      <c r="M695" s="3"/>
      <c r="N695" s="3"/>
      <c r="O695" s="3"/>
      <c r="P695" s="3"/>
      <c r="Q695" s="4"/>
    </row>
    <row r="696" spans="1:17" ht="13.5">
      <c r="A696" s="95"/>
      <c r="B696" s="21" t="s">
        <v>9</v>
      </c>
      <c r="C696" s="22" t="s">
        <v>9</v>
      </c>
      <c r="D696" s="23"/>
      <c r="E696" s="24" t="s">
        <v>9</v>
      </c>
      <c r="F696" s="21" t="s">
        <v>9</v>
      </c>
      <c r="G696" s="25"/>
      <c r="H696" s="25"/>
      <c r="I696" s="109">
        <f>I690+I691+I693</f>
        <v>1971.82</v>
      </c>
      <c r="J696" s="108"/>
      <c r="K696" s="109">
        <f>K690+K691+K693</f>
        <v>8939.6635999999999</v>
      </c>
      <c r="L696" s="3"/>
      <c r="M696" s="3"/>
      <c r="N696" s="3"/>
      <c r="O696" s="3"/>
      <c r="P696" s="3"/>
      <c r="Q696" s="33"/>
    </row>
    <row r="697" spans="1:17" s="34" customFormat="1" ht="13.5">
      <c r="A697" s="95"/>
      <c r="B697" s="21"/>
      <c r="C697" s="22"/>
      <c r="D697" s="23"/>
      <c r="E697" s="24"/>
      <c r="F697" s="21"/>
      <c r="G697" s="25"/>
      <c r="H697" s="25"/>
      <c r="I697" s="109">
        <f>I696+I694+I695</f>
        <v>2472.4320000000002</v>
      </c>
      <c r="J697" s="24" t="s">
        <v>9</v>
      </c>
      <c r="K697" s="109">
        <f>K696+K694+K695</f>
        <v>13252.515024</v>
      </c>
      <c r="L697" s="3"/>
      <c r="M697" s="3"/>
      <c r="N697" s="3"/>
      <c r="O697" s="3"/>
      <c r="P697" s="3"/>
      <c r="Q697" s="33"/>
    </row>
    <row r="698" spans="1:17" ht="17.850000000000001" customHeight="1">
      <c r="A698" s="95"/>
      <c r="B698" s="351" t="s">
        <v>55</v>
      </c>
      <c r="C698" s="352"/>
      <c r="D698" s="352"/>
      <c r="E698" s="352"/>
      <c r="F698" s="352"/>
      <c r="G698" s="352"/>
      <c r="H698" s="352"/>
      <c r="I698" s="352"/>
      <c r="J698" s="352"/>
      <c r="K698" s="352"/>
      <c r="L698" s="3"/>
      <c r="M698" s="3"/>
      <c r="N698" s="3"/>
      <c r="O698" s="3"/>
      <c r="P698" s="3"/>
    </row>
    <row r="699" spans="1:17" ht="63.75">
      <c r="A699" s="95"/>
      <c r="B699" s="9">
        <v>81</v>
      </c>
      <c r="C699" s="10" t="s">
        <v>56</v>
      </c>
      <c r="D699" s="11" t="s">
        <v>57</v>
      </c>
      <c r="E699" s="12" t="s">
        <v>32</v>
      </c>
      <c r="F699" s="13">
        <v>0.02</v>
      </c>
      <c r="G699" s="229">
        <v>1947.81</v>
      </c>
      <c r="H699" s="14"/>
      <c r="I699" s="106">
        <f>F699*G699</f>
        <v>38.956200000000003</v>
      </c>
      <c r="J699" s="14" t="s">
        <v>211</v>
      </c>
      <c r="K699" s="110">
        <f>K706</f>
        <v>193.85392999999999</v>
      </c>
      <c r="L699" s="3"/>
      <c r="M699" s="228">
        <f t="shared" ref="M699" si="86">B699</f>
        <v>81</v>
      </c>
      <c r="N699" s="99"/>
      <c r="O699" s="99"/>
      <c r="P699" s="99"/>
      <c r="Q699" s="100">
        <f t="shared" ref="Q699" si="87">F699-N699-O699-P699</f>
        <v>0.02</v>
      </c>
    </row>
    <row r="700" spans="1:17" outlineLevel="1">
      <c r="A700" s="95"/>
      <c r="B700" s="15" t="s">
        <v>9</v>
      </c>
      <c r="C700" s="16" t="s">
        <v>9</v>
      </c>
      <c r="D700" s="17" t="s">
        <v>10</v>
      </c>
      <c r="E700" s="18" t="s">
        <v>9</v>
      </c>
      <c r="F700" s="19" t="s">
        <v>9</v>
      </c>
      <c r="G700" s="20">
        <v>366.08</v>
      </c>
      <c r="H700" s="20">
        <v>1.1499999999999999</v>
      </c>
      <c r="I700" s="107">
        <f>F699*G700</f>
        <v>7.3216000000000001</v>
      </c>
      <c r="J700" s="20">
        <v>10.36</v>
      </c>
      <c r="K700" s="111">
        <f>I700*J700</f>
        <v>75.851776000000001</v>
      </c>
      <c r="L700" s="3"/>
      <c r="M700" s="3"/>
      <c r="N700" s="3"/>
      <c r="O700" s="3"/>
      <c r="P700" s="3"/>
      <c r="Q700" s="34"/>
    </row>
    <row r="701" spans="1:17" outlineLevel="1">
      <c r="A701" s="95"/>
      <c r="B701" s="15" t="s">
        <v>9</v>
      </c>
      <c r="C701" s="16" t="s">
        <v>9</v>
      </c>
      <c r="D701" s="17" t="s">
        <v>11</v>
      </c>
      <c r="E701" s="18" t="s">
        <v>9</v>
      </c>
      <c r="F701" s="19" t="s">
        <v>9</v>
      </c>
      <c r="G701" s="20">
        <v>1575.36</v>
      </c>
      <c r="H701" s="20">
        <v>1.1499999999999999</v>
      </c>
      <c r="I701" s="107">
        <f>F699*G701</f>
        <v>31.507199999999997</v>
      </c>
      <c r="J701" s="20">
        <v>3.73</v>
      </c>
      <c r="K701" s="111">
        <f>I701*J701</f>
        <v>117.52185599999999</v>
      </c>
      <c r="L701" s="3"/>
      <c r="M701" s="3"/>
      <c r="N701" s="3"/>
      <c r="O701" s="3"/>
      <c r="P701" s="3"/>
      <c r="Q701" s="34"/>
    </row>
    <row r="702" spans="1:17" outlineLevel="1">
      <c r="A702" s="95"/>
      <c r="B702" s="15" t="s">
        <v>9</v>
      </c>
      <c r="C702" s="16" t="s">
        <v>9</v>
      </c>
      <c r="D702" s="17" t="s">
        <v>12</v>
      </c>
      <c r="E702" s="18" t="s">
        <v>9</v>
      </c>
      <c r="F702" s="19" t="s">
        <v>9</v>
      </c>
      <c r="G702" s="20">
        <v>128.66999999999999</v>
      </c>
      <c r="H702" s="20">
        <v>1.1499999999999999</v>
      </c>
      <c r="I702" s="107">
        <f>F699*G702</f>
        <v>2.5733999999999999</v>
      </c>
      <c r="J702" s="20">
        <v>10.36</v>
      </c>
      <c r="K702" s="111">
        <f>I702*J702</f>
        <v>26.660423999999999</v>
      </c>
      <c r="L702" s="3"/>
      <c r="M702" s="3"/>
      <c r="N702" s="3"/>
      <c r="O702" s="3"/>
      <c r="P702" s="3"/>
      <c r="Q702" s="34"/>
    </row>
    <row r="703" spans="1:17" outlineLevel="1">
      <c r="A703" s="95"/>
      <c r="B703" s="15" t="s">
        <v>9</v>
      </c>
      <c r="C703" s="16" t="s">
        <v>9</v>
      </c>
      <c r="D703" s="17" t="s">
        <v>13</v>
      </c>
      <c r="E703" s="18" t="s">
        <v>9</v>
      </c>
      <c r="F703" s="19" t="s">
        <v>9</v>
      </c>
      <c r="G703" s="20">
        <v>6.37</v>
      </c>
      <c r="H703" s="20"/>
      <c r="I703" s="107">
        <f>F699*G703</f>
        <v>0.12740000000000001</v>
      </c>
      <c r="J703" s="20">
        <v>3.77</v>
      </c>
      <c r="K703" s="111">
        <f>I703*J703</f>
        <v>0.48029800000000006</v>
      </c>
      <c r="L703" s="3"/>
      <c r="M703" s="3"/>
      <c r="N703" s="3"/>
      <c r="O703" s="3"/>
      <c r="P703" s="3"/>
      <c r="Q703" s="34"/>
    </row>
    <row r="704" spans="1:17" outlineLevel="1">
      <c r="A704" s="95"/>
      <c r="B704" s="15" t="s">
        <v>9</v>
      </c>
      <c r="C704" s="16" t="s">
        <v>9</v>
      </c>
      <c r="D704" s="17" t="s">
        <v>14</v>
      </c>
      <c r="E704" s="18" t="s">
        <v>15</v>
      </c>
      <c r="F704" s="19">
        <v>120</v>
      </c>
      <c r="G704" s="20"/>
      <c r="H704" s="19">
        <v>120</v>
      </c>
      <c r="I704" s="107">
        <f>(I700+I702)*H704/100</f>
        <v>11.873999999999999</v>
      </c>
      <c r="J704" s="19" t="s">
        <v>256</v>
      </c>
      <c r="K704" s="112">
        <f>(K700+K702)*J704/100</f>
        <v>104.56244400000001</v>
      </c>
      <c r="L704" s="3"/>
      <c r="M704" s="3"/>
      <c r="N704" s="3"/>
      <c r="O704" s="3"/>
      <c r="P704" s="3"/>
      <c r="Q704" s="34"/>
    </row>
    <row r="705" spans="1:17" outlineLevel="1">
      <c r="A705" s="95"/>
      <c r="B705" s="15" t="s">
        <v>9</v>
      </c>
      <c r="C705" s="16" t="s">
        <v>9</v>
      </c>
      <c r="D705" s="17" t="s">
        <v>16</v>
      </c>
      <c r="E705" s="18" t="s">
        <v>15</v>
      </c>
      <c r="F705" s="19">
        <v>70</v>
      </c>
      <c r="G705" s="20"/>
      <c r="H705" s="19">
        <v>70</v>
      </c>
      <c r="I705" s="107">
        <f>(I700+I702)*H705/100</f>
        <v>6.9264999999999999</v>
      </c>
      <c r="J705" s="19" t="s">
        <v>257</v>
      </c>
      <c r="K705" s="112">
        <f>(K700+K702)*J705/100</f>
        <v>57.406832000000001</v>
      </c>
      <c r="L705" s="3"/>
      <c r="M705" s="3"/>
      <c r="N705" s="3"/>
      <c r="O705" s="3"/>
      <c r="P705" s="3"/>
      <c r="Q705" s="4"/>
    </row>
    <row r="706" spans="1:17" ht="13.5">
      <c r="A706" s="95"/>
      <c r="B706" s="21" t="s">
        <v>9</v>
      </c>
      <c r="C706" s="22" t="s">
        <v>9</v>
      </c>
      <c r="D706" s="23"/>
      <c r="E706" s="24" t="s">
        <v>9</v>
      </c>
      <c r="F706" s="21" t="s">
        <v>9</v>
      </c>
      <c r="G706" s="25"/>
      <c r="H706" s="25"/>
      <c r="I706" s="109">
        <f>I700+I701+I703</f>
        <v>38.956200000000003</v>
      </c>
      <c r="J706" s="108"/>
      <c r="K706" s="109">
        <f>K700+K701+K703</f>
        <v>193.85392999999999</v>
      </c>
      <c r="L706" s="3"/>
      <c r="M706" s="3"/>
      <c r="N706" s="3"/>
      <c r="O706" s="3"/>
      <c r="P706" s="3"/>
      <c r="Q706" s="33"/>
    </row>
    <row r="707" spans="1:17" s="34" customFormat="1" ht="13.5">
      <c r="A707" s="95"/>
      <c r="B707" s="21"/>
      <c r="C707" s="22"/>
      <c r="D707" s="23"/>
      <c r="E707" s="24"/>
      <c r="F707" s="21"/>
      <c r="G707" s="25"/>
      <c r="H707" s="25"/>
      <c r="I707" s="109">
        <f>I706+I704+I705</f>
        <v>57.756700000000002</v>
      </c>
      <c r="J707" s="24" t="s">
        <v>9</v>
      </c>
      <c r="K707" s="109">
        <f>K706+K704+K705</f>
        <v>355.82320600000003</v>
      </c>
      <c r="L707" s="3"/>
      <c r="M707" s="3"/>
      <c r="N707" s="3"/>
      <c r="O707" s="3"/>
      <c r="P707" s="3"/>
      <c r="Q707" s="33"/>
    </row>
    <row r="708" spans="1:17" ht="17.850000000000001" customHeight="1">
      <c r="A708" s="95"/>
      <c r="B708" s="351" t="s">
        <v>157</v>
      </c>
      <c r="C708" s="352"/>
      <c r="D708" s="352"/>
      <c r="E708" s="352"/>
      <c r="F708" s="352"/>
      <c r="G708" s="352"/>
      <c r="H708" s="352"/>
      <c r="I708" s="352"/>
      <c r="J708" s="352"/>
      <c r="K708" s="352"/>
      <c r="L708" s="3"/>
      <c r="M708" s="3"/>
      <c r="N708" s="3"/>
      <c r="O708" s="3"/>
      <c r="P708" s="3"/>
    </row>
    <row r="709" spans="1:17" ht="89.25">
      <c r="A709" s="95"/>
      <c r="B709" s="9">
        <v>82</v>
      </c>
      <c r="C709" s="10" t="s">
        <v>59</v>
      </c>
      <c r="D709" s="11" t="s">
        <v>60</v>
      </c>
      <c r="E709" s="12" t="s">
        <v>61</v>
      </c>
      <c r="F709" s="13">
        <v>1</v>
      </c>
      <c r="G709" s="229">
        <v>1723.73</v>
      </c>
      <c r="H709" s="14"/>
      <c r="I709" s="106">
        <f>F709*G709</f>
        <v>1723.73</v>
      </c>
      <c r="J709" s="14" t="s">
        <v>211</v>
      </c>
      <c r="K709" s="110">
        <f>K716</f>
        <v>13546.4012</v>
      </c>
      <c r="L709" s="3"/>
      <c r="M709" s="228">
        <f t="shared" ref="M709" si="88">B709</f>
        <v>82</v>
      </c>
      <c r="N709" s="99"/>
      <c r="O709" s="99" t="s">
        <v>294</v>
      </c>
      <c r="P709" s="99"/>
      <c r="Q709" s="100">
        <f t="shared" ref="Q709" si="89">F709-N709-O709-P709</f>
        <v>0</v>
      </c>
    </row>
    <row r="710" spans="1:17" outlineLevel="1">
      <c r="A710" s="95"/>
      <c r="B710" s="15" t="s">
        <v>9</v>
      </c>
      <c r="C710" s="16" t="s">
        <v>9</v>
      </c>
      <c r="D710" s="17" t="s">
        <v>10</v>
      </c>
      <c r="E710" s="18" t="s">
        <v>9</v>
      </c>
      <c r="F710" s="19" t="s">
        <v>9</v>
      </c>
      <c r="G710" s="20">
        <v>1069.49</v>
      </c>
      <c r="H710" s="20">
        <v>1.1499999999999999</v>
      </c>
      <c r="I710" s="107">
        <f>F709*G710</f>
        <v>1069.49</v>
      </c>
      <c r="J710" s="20">
        <v>10.36</v>
      </c>
      <c r="K710" s="111">
        <f>I710*J710</f>
        <v>11079.9164</v>
      </c>
      <c r="L710" s="3"/>
      <c r="M710" s="3"/>
      <c r="N710" s="3"/>
      <c r="O710" s="3"/>
      <c r="P710" s="3"/>
      <c r="Q710" s="34"/>
    </row>
    <row r="711" spans="1:17" outlineLevel="1">
      <c r="A711" s="95"/>
      <c r="B711" s="15" t="s">
        <v>9</v>
      </c>
      <c r="C711" s="16" t="s">
        <v>9</v>
      </c>
      <c r="D711" s="17" t="s">
        <v>11</v>
      </c>
      <c r="E711" s="18" t="s">
        <v>9</v>
      </c>
      <c r="F711" s="19" t="s">
        <v>9</v>
      </c>
      <c r="G711" s="20"/>
      <c r="H711" s="20">
        <v>1.1499999999999999</v>
      </c>
      <c r="I711" s="107">
        <f>F709*G711</f>
        <v>0</v>
      </c>
      <c r="J711" s="20">
        <v>3.73</v>
      </c>
      <c r="K711" s="111">
        <f>I711*J711</f>
        <v>0</v>
      </c>
      <c r="L711" s="3"/>
      <c r="M711" s="3"/>
      <c r="N711" s="3"/>
      <c r="O711" s="3"/>
      <c r="P711" s="3"/>
      <c r="Q711" s="34"/>
    </row>
    <row r="712" spans="1:17" outlineLevel="1">
      <c r="A712" s="95"/>
      <c r="B712" s="15" t="s">
        <v>9</v>
      </c>
      <c r="C712" s="16" t="s">
        <v>9</v>
      </c>
      <c r="D712" s="17" t="s">
        <v>12</v>
      </c>
      <c r="E712" s="18" t="s">
        <v>9</v>
      </c>
      <c r="F712" s="19" t="s">
        <v>9</v>
      </c>
      <c r="G712" s="20"/>
      <c r="H712" s="20">
        <v>1.1499999999999999</v>
      </c>
      <c r="I712" s="107">
        <f>F709*G712</f>
        <v>0</v>
      </c>
      <c r="J712" s="20">
        <v>10.36</v>
      </c>
      <c r="K712" s="111">
        <f>I712*J712</f>
        <v>0</v>
      </c>
      <c r="L712" s="3"/>
      <c r="M712" s="3"/>
      <c r="N712" s="3"/>
      <c r="O712" s="3"/>
      <c r="P712" s="3"/>
      <c r="Q712" s="34"/>
    </row>
    <row r="713" spans="1:17" outlineLevel="1">
      <c r="A713" s="95"/>
      <c r="B713" s="15" t="s">
        <v>9</v>
      </c>
      <c r="C713" s="16" t="s">
        <v>9</v>
      </c>
      <c r="D713" s="17" t="s">
        <v>13</v>
      </c>
      <c r="E713" s="18" t="s">
        <v>9</v>
      </c>
      <c r="F713" s="19" t="s">
        <v>9</v>
      </c>
      <c r="G713" s="20">
        <v>654.24</v>
      </c>
      <c r="H713" s="20"/>
      <c r="I713" s="107">
        <f>F709*G713</f>
        <v>654.24</v>
      </c>
      <c r="J713" s="20">
        <v>3.77</v>
      </c>
      <c r="K713" s="111">
        <f>I713*J713</f>
        <v>2466.4848000000002</v>
      </c>
      <c r="L713" s="3"/>
      <c r="M713" s="3"/>
      <c r="N713" s="3"/>
      <c r="O713" s="3"/>
      <c r="P713" s="3"/>
      <c r="Q713" s="34"/>
    </row>
    <row r="714" spans="1:17" outlineLevel="1">
      <c r="A714" s="95"/>
      <c r="B714" s="15" t="s">
        <v>9</v>
      </c>
      <c r="C714" s="16" t="s">
        <v>9</v>
      </c>
      <c r="D714" s="17" t="s">
        <v>14</v>
      </c>
      <c r="E714" s="18" t="s">
        <v>15</v>
      </c>
      <c r="F714" s="19">
        <v>92</v>
      </c>
      <c r="G714" s="20"/>
      <c r="H714" s="19">
        <v>92</v>
      </c>
      <c r="I714" s="107">
        <f>(I710+I712)*H714/100</f>
        <v>983.93079999999998</v>
      </c>
      <c r="J714" s="19" t="s">
        <v>254</v>
      </c>
      <c r="K714" s="112">
        <f>(K710+K712)*J714/100</f>
        <v>8642.3347920000015</v>
      </c>
      <c r="L714" s="3"/>
      <c r="M714" s="3"/>
      <c r="N714" s="3"/>
      <c r="O714" s="3"/>
      <c r="P714" s="3"/>
      <c r="Q714" s="34"/>
    </row>
    <row r="715" spans="1:17" outlineLevel="1">
      <c r="A715" s="95"/>
      <c r="B715" s="15" t="s">
        <v>9</v>
      </c>
      <c r="C715" s="16" t="s">
        <v>9</v>
      </c>
      <c r="D715" s="17" t="s">
        <v>16</v>
      </c>
      <c r="E715" s="18" t="s">
        <v>15</v>
      </c>
      <c r="F715" s="19">
        <v>50</v>
      </c>
      <c r="G715" s="20"/>
      <c r="H715" s="19">
        <v>50</v>
      </c>
      <c r="I715" s="107">
        <f>(I710+I712)*H715/100</f>
        <v>534.745</v>
      </c>
      <c r="J715" s="19" t="s">
        <v>255</v>
      </c>
      <c r="K715" s="112">
        <f>(K710+K712)*J715/100</f>
        <v>4431.9665599999998</v>
      </c>
      <c r="L715" s="3"/>
      <c r="M715" s="3"/>
      <c r="N715" s="3"/>
      <c r="O715" s="3"/>
      <c r="P715" s="3"/>
      <c r="Q715" s="4"/>
    </row>
    <row r="716" spans="1:17" ht="13.5">
      <c r="A716" s="95"/>
      <c r="B716" s="21" t="s">
        <v>9</v>
      </c>
      <c r="C716" s="22" t="s">
        <v>9</v>
      </c>
      <c r="D716" s="23"/>
      <c r="E716" s="24" t="s">
        <v>9</v>
      </c>
      <c r="F716" s="21" t="s">
        <v>9</v>
      </c>
      <c r="G716" s="25"/>
      <c r="H716" s="25"/>
      <c r="I716" s="109">
        <f>I710+I711+I713</f>
        <v>1723.73</v>
      </c>
      <c r="J716" s="108"/>
      <c r="K716" s="109">
        <f>K710+K711+K713</f>
        <v>13546.4012</v>
      </c>
      <c r="L716" s="3"/>
      <c r="M716" s="3"/>
      <c r="N716" s="3"/>
      <c r="O716" s="3"/>
      <c r="P716" s="3"/>
      <c r="Q716" s="33"/>
    </row>
    <row r="717" spans="1:17" s="34" customFormat="1" ht="13.5">
      <c r="A717" s="95"/>
      <c r="B717" s="21"/>
      <c r="C717" s="22"/>
      <c r="D717" s="23"/>
      <c r="E717" s="24"/>
      <c r="F717" s="21"/>
      <c r="G717" s="25"/>
      <c r="H717" s="25"/>
      <c r="I717" s="109">
        <f>I716+I714+I715</f>
        <v>3242.4058</v>
      </c>
      <c r="J717" s="24" t="s">
        <v>9</v>
      </c>
      <c r="K717" s="109">
        <f>K716+K714+K715</f>
        <v>26620.702552000002</v>
      </c>
      <c r="L717" s="3"/>
      <c r="M717" s="3"/>
      <c r="N717" s="3"/>
      <c r="O717" s="3"/>
      <c r="P717" s="3"/>
      <c r="Q717" s="33"/>
    </row>
    <row r="718" spans="1:17" ht="17.850000000000001" customHeight="1">
      <c r="A718" s="95"/>
      <c r="B718" s="351" t="s">
        <v>62</v>
      </c>
      <c r="C718" s="352"/>
      <c r="D718" s="352"/>
      <c r="E718" s="352"/>
      <c r="F718" s="352"/>
      <c r="G718" s="352"/>
      <c r="H718" s="352"/>
      <c r="I718" s="352"/>
      <c r="J718" s="352"/>
      <c r="K718" s="352"/>
      <c r="L718" s="3"/>
      <c r="M718" s="3"/>
      <c r="N718" s="3"/>
      <c r="O718" s="3"/>
      <c r="P718" s="3"/>
    </row>
    <row r="719" spans="1:17" ht="89.25">
      <c r="A719" s="95"/>
      <c r="B719" s="9">
        <v>83</v>
      </c>
      <c r="C719" s="10" t="s">
        <v>63</v>
      </c>
      <c r="D719" s="11" t="s">
        <v>64</v>
      </c>
      <c r="E719" s="12" t="s">
        <v>65</v>
      </c>
      <c r="F719" s="13">
        <v>34</v>
      </c>
      <c r="G719" s="229">
        <v>124.1</v>
      </c>
      <c r="H719" s="14"/>
      <c r="I719" s="106">
        <f>F719*G719</f>
        <v>4219.3999999999996</v>
      </c>
      <c r="J719" s="14" t="s">
        <v>211</v>
      </c>
      <c r="K719" s="110">
        <f>K726</f>
        <v>43712.983999999997</v>
      </c>
      <c r="L719" s="3"/>
      <c r="M719" s="228">
        <f t="shared" ref="M719" si="90">B719</f>
        <v>83</v>
      </c>
      <c r="N719" s="99"/>
      <c r="O719" s="99" t="s">
        <v>331</v>
      </c>
      <c r="P719" s="99"/>
      <c r="Q719" s="100">
        <f t="shared" ref="Q719" si="91">F719-N719-O719-P719</f>
        <v>32.979999999999997</v>
      </c>
    </row>
    <row r="720" spans="1:17" outlineLevel="1">
      <c r="A720" s="95"/>
      <c r="B720" s="15" t="s">
        <v>9</v>
      </c>
      <c r="C720" s="16" t="s">
        <v>9</v>
      </c>
      <c r="D720" s="17" t="s">
        <v>10</v>
      </c>
      <c r="E720" s="18" t="s">
        <v>9</v>
      </c>
      <c r="F720" s="19" t="s">
        <v>9</v>
      </c>
      <c r="G720" s="20">
        <v>124.1</v>
      </c>
      <c r="H720" s="20" t="s">
        <v>44</v>
      </c>
      <c r="I720" s="107">
        <f>F719*G720</f>
        <v>4219.3999999999996</v>
      </c>
      <c r="J720" s="20">
        <v>10.36</v>
      </c>
      <c r="K720" s="111">
        <f>I720*J720</f>
        <v>43712.983999999997</v>
      </c>
      <c r="L720" s="3"/>
      <c r="M720" s="3"/>
      <c r="N720" s="3"/>
      <c r="O720" s="3"/>
      <c r="P720" s="3"/>
      <c r="Q720" s="34"/>
    </row>
    <row r="721" spans="1:17" outlineLevel="1">
      <c r="A721" s="95"/>
      <c r="B721" s="15" t="s">
        <v>9</v>
      </c>
      <c r="C721" s="16" t="s">
        <v>9</v>
      </c>
      <c r="D721" s="17" t="s">
        <v>11</v>
      </c>
      <c r="E721" s="18" t="s">
        <v>9</v>
      </c>
      <c r="F721" s="19" t="s">
        <v>9</v>
      </c>
      <c r="G721" s="20"/>
      <c r="H721" s="20">
        <v>1.1499999999999999</v>
      </c>
      <c r="I721" s="107">
        <f>F719*G721</f>
        <v>0</v>
      </c>
      <c r="J721" s="20">
        <v>3.73</v>
      </c>
      <c r="K721" s="111">
        <f>I721*J721</f>
        <v>0</v>
      </c>
      <c r="L721" s="3"/>
      <c r="M721" s="3"/>
      <c r="N721" s="3"/>
      <c r="O721" s="3"/>
      <c r="P721" s="3"/>
      <c r="Q721" s="34"/>
    </row>
    <row r="722" spans="1:17" outlineLevel="1">
      <c r="A722" s="95"/>
      <c r="B722" s="15" t="s">
        <v>9</v>
      </c>
      <c r="C722" s="16" t="s">
        <v>9</v>
      </c>
      <c r="D722" s="17" t="s">
        <v>12</v>
      </c>
      <c r="E722" s="18" t="s">
        <v>9</v>
      </c>
      <c r="F722" s="19" t="s">
        <v>9</v>
      </c>
      <c r="G722" s="20"/>
      <c r="H722" s="20">
        <v>1.1499999999999999</v>
      </c>
      <c r="I722" s="107">
        <f>F719*G722</f>
        <v>0</v>
      </c>
      <c r="J722" s="20">
        <v>10.36</v>
      </c>
      <c r="K722" s="111">
        <f>I722*J722</f>
        <v>0</v>
      </c>
      <c r="L722" s="3"/>
      <c r="M722" s="3"/>
      <c r="N722" s="3"/>
      <c r="O722" s="3"/>
      <c r="P722" s="3"/>
      <c r="Q722" s="34"/>
    </row>
    <row r="723" spans="1:17" outlineLevel="1">
      <c r="A723" s="95"/>
      <c r="B723" s="15" t="s">
        <v>9</v>
      </c>
      <c r="C723" s="16" t="s">
        <v>9</v>
      </c>
      <c r="D723" s="17" t="s">
        <v>13</v>
      </c>
      <c r="E723" s="18" t="s">
        <v>9</v>
      </c>
      <c r="F723" s="19" t="s">
        <v>9</v>
      </c>
      <c r="G723" s="20"/>
      <c r="H723" s="20">
        <v>0</v>
      </c>
      <c r="I723" s="107">
        <f>F719*G723</f>
        <v>0</v>
      </c>
      <c r="J723" s="20">
        <v>3.77</v>
      </c>
      <c r="K723" s="111">
        <f>I723*J723</f>
        <v>0</v>
      </c>
      <c r="L723" s="3"/>
      <c r="M723" s="3"/>
      <c r="N723" s="3"/>
      <c r="O723" s="3"/>
      <c r="P723" s="3"/>
      <c r="Q723" s="34"/>
    </row>
    <row r="724" spans="1:17" outlineLevel="1">
      <c r="A724" s="95"/>
      <c r="B724" s="15" t="s">
        <v>9</v>
      </c>
      <c r="C724" s="16" t="s">
        <v>9</v>
      </c>
      <c r="D724" s="17" t="s">
        <v>14</v>
      </c>
      <c r="E724" s="18" t="s">
        <v>15</v>
      </c>
      <c r="F724" s="19">
        <v>92</v>
      </c>
      <c r="G724" s="20"/>
      <c r="H724" s="19">
        <v>92</v>
      </c>
      <c r="I724" s="107">
        <f>(I720+I722)*H724/100</f>
        <v>3881.848</v>
      </c>
      <c r="J724" s="19" t="s">
        <v>254</v>
      </c>
      <c r="K724" s="112">
        <f>(K720+K722)*J724/100</f>
        <v>34096.127520000002</v>
      </c>
      <c r="L724" s="3"/>
      <c r="M724" s="3"/>
      <c r="N724" s="3"/>
      <c r="O724" s="3"/>
      <c r="P724" s="3"/>
      <c r="Q724" s="34"/>
    </row>
    <row r="725" spans="1:17" outlineLevel="1">
      <c r="A725" s="95"/>
      <c r="B725" s="15" t="s">
        <v>9</v>
      </c>
      <c r="C725" s="16" t="s">
        <v>9</v>
      </c>
      <c r="D725" s="17" t="s">
        <v>16</v>
      </c>
      <c r="E725" s="18" t="s">
        <v>15</v>
      </c>
      <c r="F725" s="19">
        <v>50</v>
      </c>
      <c r="G725" s="20"/>
      <c r="H725" s="19">
        <v>50</v>
      </c>
      <c r="I725" s="107">
        <f>(I720+I722)*H725/100</f>
        <v>2109.6999999999998</v>
      </c>
      <c r="J725" s="19" t="s">
        <v>255</v>
      </c>
      <c r="K725" s="112">
        <f>(K720+K722)*J725/100</f>
        <v>17485.193599999999</v>
      </c>
      <c r="L725" s="3"/>
      <c r="M725" s="3"/>
      <c r="N725" s="3"/>
      <c r="O725" s="3"/>
      <c r="P725" s="3"/>
      <c r="Q725" s="4"/>
    </row>
    <row r="726" spans="1:17" ht="13.5">
      <c r="A726" s="95"/>
      <c r="B726" s="21" t="s">
        <v>9</v>
      </c>
      <c r="C726" s="22" t="s">
        <v>9</v>
      </c>
      <c r="D726" s="23"/>
      <c r="E726" s="24" t="s">
        <v>9</v>
      </c>
      <c r="F726" s="21" t="s">
        <v>9</v>
      </c>
      <c r="G726" s="25"/>
      <c r="H726" s="25"/>
      <c r="I726" s="109">
        <f>I720+I721+I723</f>
        <v>4219.3999999999996</v>
      </c>
      <c r="J726" s="108"/>
      <c r="K726" s="109">
        <f>K720+K721+K723</f>
        <v>43712.983999999997</v>
      </c>
      <c r="L726" s="3"/>
      <c r="M726" s="3"/>
      <c r="N726" s="3"/>
      <c r="O726" s="3"/>
      <c r="P726" s="3"/>
      <c r="Q726" s="33"/>
    </row>
    <row r="727" spans="1:17" s="34" customFormat="1" ht="13.5">
      <c r="A727" s="95"/>
      <c r="B727" s="21"/>
      <c r="C727" s="22"/>
      <c r="D727" s="23"/>
      <c r="E727" s="24"/>
      <c r="F727" s="21"/>
      <c r="G727" s="25"/>
      <c r="H727" s="25"/>
      <c r="I727" s="109">
        <f>I726+I724+I725</f>
        <v>10210.948</v>
      </c>
      <c r="J727" s="24" t="s">
        <v>9</v>
      </c>
      <c r="K727" s="109">
        <f>K726+K724+K725</f>
        <v>95294.305120000005</v>
      </c>
      <c r="L727" s="3"/>
      <c r="M727" s="3"/>
      <c r="N727" s="3"/>
      <c r="O727" s="3"/>
      <c r="P727" s="3"/>
      <c r="Q727" s="33"/>
    </row>
    <row r="728" spans="1:17" ht="17.850000000000001" customHeight="1">
      <c r="A728" s="95"/>
      <c r="B728" s="351" t="s">
        <v>66</v>
      </c>
      <c r="C728" s="352"/>
      <c r="D728" s="352"/>
      <c r="E728" s="352"/>
      <c r="F728" s="352"/>
      <c r="G728" s="352"/>
      <c r="H728" s="352"/>
      <c r="I728" s="352"/>
      <c r="J728" s="352"/>
      <c r="K728" s="352"/>
      <c r="L728" s="3"/>
      <c r="M728" s="3"/>
      <c r="N728" s="3"/>
      <c r="O728" s="3"/>
      <c r="P728" s="3"/>
    </row>
    <row r="729" spans="1:17" ht="76.5">
      <c r="A729" s="95"/>
      <c r="B729" s="9">
        <v>84</v>
      </c>
      <c r="C729" s="10" t="s">
        <v>63</v>
      </c>
      <c r="D729" s="11" t="s">
        <v>67</v>
      </c>
      <c r="E729" s="12" t="s">
        <v>65</v>
      </c>
      <c r="F729" s="13">
        <v>34</v>
      </c>
      <c r="G729" s="229">
        <v>361.51</v>
      </c>
      <c r="H729" s="14"/>
      <c r="I729" s="106">
        <f>F729*G729</f>
        <v>12291.34</v>
      </c>
      <c r="J729" s="14" t="s">
        <v>211</v>
      </c>
      <c r="K729" s="110">
        <f>K736</f>
        <v>101947.80319999999</v>
      </c>
      <c r="L729" s="3"/>
      <c r="M729" s="228">
        <f t="shared" ref="M729" si="92">B729</f>
        <v>84</v>
      </c>
      <c r="N729" s="99"/>
      <c r="O729" s="99" t="s">
        <v>332</v>
      </c>
      <c r="P729" s="99"/>
      <c r="Q729" s="100">
        <f t="shared" ref="Q729" si="93">F729-N729-O729-P729</f>
        <v>31.96</v>
      </c>
    </row>
    <row r="730" spans="1:17" outlineLevel="1">
      <c r="A730" s="95"/>
      <c r="B730" s="15" t="s">
        <v>9</v>
      </c>
      <c r="C730" s="16" t="s">
        <v>9</v>
      </c>
      <c r="D730" s="17" t="s">
        <v>10</v>
      </c>
      <c r="E730" s="18" t="s">
        <v>9</v>
      </c>
      <c r="F730" s="19" t="s">
        <v>9</v>
      </c>
      <c r="G730" s="20">
        <v>248.19</v>
      </c>
      <c r="H730" s="20">
        <v>1.1499999999999999</v>
      </c>
      <c r="I730" s="107">
        <f>F729*G730</f>
        <v>8438.4599999999991</v>
      </c>
      <c r="J730" s="20">
        <v>10.36</v>
      </c>
      <c r="K730" s="111">
        <f>I730*J730</f>
        <v>87422.445599999992</v>
      </c>
      <c r="L730" s="3"/>
      <c r="M730" s="3"/>
      <c r="N730" s="3"/>
      <c r="O730" s="3"/>
      <c r="P730" s="3"/>
      <c r="Q730" s="34"/>
    </row>
    <row r="731" spans="1:17" outlineLevel="1">
      <c r="A731" s="95"/>
      <c r="B731" s="15" t="s">
        <v>9</v>
      </c>
      <c r="C731" s="16" t="s">
        <v>9</v>
      </c>
      <c r="D731" s="17" t="s">
        <v>11</v>
      </c>
      <c r="E731" s="18" t="s">
        <v>9</v>
      </c>
      <c r="F731" s="19" t="s">
        <v>9</v>
      </c>
      <c r="G731" s="20"/>
      <c r="H731" s="20">
        <v>1.1499999999999999</v>
      </c>
      <c r="I731" s="107">
        <f>F729*G731</f>
        <v>0</v>
      </c>
      <c r="J731" s="20">
        <v>3.73</v>
      </c>
      <c r="K731" s="111">
        <f>I731*J731</f>
        <v>0</v>
      </c>
      <c r="L731" s="3"/>
      <c r="M731" s="3"/>
      <c r="N731" s="3"/>
      <c r="O731" s="3"/>
      <c r="P731" s="3"/>
      <c r="Q731" s="34"/>
    </row>
    <row r="732" spans="1:17" outlineLevel="1">
      <c r="A732" s="95"/>
      <c r="B732" s="15" t="s">
        <v>9</v>
      </c>
      <c r="C732" s="16" t="s">
        <v>9</v>
      </c>
      <c r="D732" s="17" t="s">
        <v>12</v>
      </c>
      <c r="E732" s="18" t="s">
        <v>9</v>
      </c>
      <c r="F732" s="19" t="s">
        <v>9</v>
      </c>
      <c r="G732" s="20"/>
      <c r="H732" s="20">
        <v>1.1499999999999999</v>
      </c>
      <c r="I732" s="107">
        <f>F729*G732</f>
        <v>0</v>
      </c>
      <c r="J732" s="20">
        <v>10.36</v>
      </c>
      <c r="K732" s="111">
        <f>I732*J732</f>
        <v>0</v>
      </c>
      <c r="L732" s="3"/>
      <c r="M732" s="3"/>
      <c r="N732" s="3"/>
      <c r="O732" s="3"/>
      <c r="P732" s="3"/>
      <c r="Q732" s="34"/>
    </row>
    <row r="733" spans="1:17" outlineLevel="1">
      <c r="A733" s="95"/>
      <c r="B733" s="15" t="s">
        <v>9</v>
      </c>
      <c r="C733" s="16" t="s">
        <v>9</v>
      </c>
      <c r="D733" s="17" t="s">
        <v>13</v>
      </c>
      <c r="E733" s="18" t="s">
        <v>9</v>
      </c>
      <c r="F733" s="19" t="s">
        <v>9</v>
      </c>
      <c r="G733" s="20">
        <v>113.32</v>
      </c>
      <c r="H733" s="20"/>
      <c r="I733" s="107">
        <f>F729*G733</f>
        <v>3852.8799999999997</v>
      </c>
      <c r="J733" s="20">
        <v>3.77</v>
      </c>
      <c r="K733" s="111">
        <f>I733*J733</f>
        <v>14525.357599999999</v>
      </c>
      <c r="L733" s="3"/>
      <c r="M733" s="3"/>
      <c r="N733" s="3"/>
      <c r="O733" s="3"/>
      <c r="P733" s="3"/>
      <c r="Q733" s="34"/>
    </row>
    <row r="734" spans="1:17" outlineLevel="1">
      <c r="A734" s="95"/>
      <c r="B734" s="15" t="s">
        <v>9</v>
      </c>
      <c r="C734" s="16" t="s">
        <v>9</v>
      </c>
      <c r="D734" s="17" t="s">
        <v>14</v>
      </c>
      <c r="E734" s="18" t="s">
        <v>15</v>
      </c>
      <c r="F734" s="19">
        <v>92</v>
      </c>
      <c r="G734" s="20"/>
      <c r="H734" s="19">
        <v>92</v>
      </c>
      <c r="I734" s="107">
        <f>(I730+I732)*H734/100</f>
        <v>7763.3831999999993</v>
      </c>
      <c r="J734" s="19" t="s">
        <v>254</v>
      </c>
      <c r="K734" s="112">
        <f>(K730+K732)*J734/100</f>
        <v>68189.507568000001</v>
      </c>
      <c r="L734" s="3"/>
      <c r="M734" s="3"/>
      <c r="N734" s="3"/>
      <c r="O734" s="3"/>
      <c r="P734" s="3"/>
      <c r="Q734" s="34"/>
    </row>
    <row r="735" spans="1:17" outlineLevel="1">
      <c r="A735" s="95"/>
      <c r="B735" s="15" t="s">
        <v>9</v>
      </c>
      <c r="C735" s="16" t="s">
        <v>9</v>
      </c>
      <c r="D735" s="17" t="s">
        <v>16</v>
      </c>
      <c r="E735" s="18" t="s">
        <v>15</v>
      </c>
      <c r="F735" s="19">
        <v>50</v>
      </c>
      <c r="G735" s="20"/>
      <c r="H735" s="19">
        <v>50</v>
      </c>
      <c r="I735" s="107">
        <f>(I730+I732)*H735/100</f>
        <v>4219.2299999999996</v>
      </c>
      <c r="J735" s="19" t="s">
        <v>255</v>
      </c>
      <c r="K735" s="112">
        <f>(K730+K732)*J735/100</f>
        <v>34968.978239999997</v>
      </c>
      <c r="L735" s="3"/>
      <c r="M735" s="3"/>
      <c r="N735" s="3"/>
      <c r="O735" s="3"/>
      <c r="P735" s="3"/>
      <c r="Q735" s="4"/>
    </row>
    <row r="736" spans="1:17" ht="13.5">
      <c r="A736" s="95"/>
      <c r="B736" s="21" t="s">
        <v>9</v>
      </c>
      <c r="C736" s="22" t="s">
        <v>9</v>
      </c>
      <c r="D736" s="23"/>
      <c r="E736" s="24" t="s">
        <v>9</v>
      </c>
      <c r="F736" s="21" t="s">
        <v>9</v>
      </c>
      <c r="G736" s="25"/>
      <c r="H736" s="25"/>
      <c r="I736" s="109">
        <f>I730+I731+I733</f>
        <v>12291.339999999998</v>
      </c>
      <c r="J736" s="108"/>
      <c r="K736" s="109">
        <f>K730+K731+K733</f>
        <v>101947.80319999999</v>
      </c>
      <c r="L736" s="3"/>
      <c r="M736" s="3"/>
      <c r="N736" s="3"/>
      <c r="O736" s="3"/>
      <c r="P736" s="3"/>
      <c r="Q736" s="33"/>
    </row>
    <row r="737" spans="1:17" s="34" customFormat="1" ht="13.5">
      <c r="A737" s="95"/>
      <c r="B737" s="21"/>
      <c r="C737" s="22"/>
      <c r="D737" s="23"/>
      <c r="E737" s="24"/>
      <c r="F737" s="21"/>
      <c r="G737" s="25"/>
      <c r="H737" s="25"/>
      <c r="I737" s="109">
        <f>I736+I734+I735</f>
        <v>24273.953199999996</v>
      </c>
      <c r="J737" s="24" t="s">
        <v>9</v>
      </c>
      <c r="K737" s="109">
        <f>K736+K734+K735</f>
        <v>205106.28900799999</v>
      </c>
      <c r="L737" s="3"/>
      <c r="M737" s="3"/>
      <c r="N737" s="3"/>
      <c r="O737" s="3"/>
      <c r="P737" s="3"/>
      <c r="Q737" s="33"/>
    </row>
    <row r="738" spans="1:17" ht="17.850000000000001" customHeight="1">
      <c r="A738" s="95"/>
      <c r="B738" s="351" t="s">
        <v>62</v>
      </c>
      <c r="C738" s="352"/>
      <c r="D738" s="352"/>
      <c r="E738" s="352"/>
      <c r="F738" s="352"/>
      <c r="G738" s="352"/>
      <c r="H738" s="352"/>
      <c r="I738" s="352"/>
      <c r="J738" s="352"/>
      <c r="K738" s="352"/>
      <c r="L738" s="3"/>
      <c r="M738" s="3"/>
      <c r="N738" s="3"/>
      <c r="O738" s="3"/>
      <c r="P738" s="3"/>
    </row>
    <row r="739" spans="1:17" ht="76.5">
      <c r="A739" s="95"/>
      <c r="B739" s="9">
        <v>85</v>
      </c>
      <c r="C739" s="10" t="s">
        <v>68</v>
      </c>
      <c r="D739" s="11" t="s">
        <v>69</v>
      </c>
      <c r="E739" s="12" t="s">
        <v>54</v>
      </c>
      <c r="F739" s="13">
        <v>35</v>
      </c>
      <c r="G739" s="229">
        <v>33.659999999999997</v>
      </c>
      <c r="H739" s="14"/>
      <c r="I739" s="106">
        <f>F739*G739</f>
        <v>1178.0999999999999</v>
      </c>
      <c r="J739" s="14" t="s">
        <v>211</v>
      </c>
      <c r="K739" s="110">
        <f>K746</f>
        <v>7227.6435000000001</v>
      </c>
      <c r="L739" s="3"/>
      <c r="M739" s="228">
        <f t="shared" ref="M739" si="94">B739</f>
        <v>85</v>
      </c>
      <c r="N739" s="99"/>
      <c r="O739" s="99" t="s">
        <v>333</v>
      </c>
      <c r="P739" s="99"/>
      <c r="Q739" s="100">
        <f t="shared" ref="Q739" si="95">F739-N739-O739-P739</f>
        <v>32.9</v>
      </c>
    </row>
    <row r="740" spans="1:17" outlineLevel="1">
      <c r="A740" s="95"/>
      <c r="B740" s="15" t="s">
        <v>9</v>
      </c>
      <c r="C740" s="16" t="s">
        <v>9</v>
      </c>
      <c r="D740" s="17" t="s">
        <v>10</v>
      </c>
      <c r="E740" s="18" t="s">
        <v>9</v>
      </c>
      <c r="F740" s="19" t="s">
        <v>9</v>
      </c>
      <c r="G740" s="20">
        <v>12.21</v>
      </c>
      <c r="H740" s="20" t="s">
        <v>44</v>
      </c>
      <c r="I740" s="107">
        <f>F739*G740</f>
        <v>427.35</v>
      </c>
      <c r="J740" s="20">
        <v>10.36</v>
      </c>
      <c r="K740" s="111">
        <f>I740*J740</f>
        <v>4427.3459999999995</v>
      </c>
      <c r="L740" s="3"/>
      <c r="M740" s="3"/>
      <c r="N740" s="3"/>
      <c r="O740" s="3"/>
      <c r="P740" s="3"/>
      <c r="Q740" s="34"/>
    </row>
    <row r="741" spans="1:17" outlineLevel="1">
      <c r="A741" s="95"/>
      <c r="B741" s="15" t="s">
        <v>9</v>
      </c>
      <c r="C741" s="16" t="s">
        <v>9</v>
      </c>
      <c r="D741" s="17" t="s">
        <v>11</v>
      </c>
      <c r="E741" s="18" t="s">
        <v>9</v>
      </c>
      <c r="F741" s="19" t="s">
        <v>9</v>
      </c>
      <c r="G741" s="20">
        <v>21.45</v>
      </c>
      <c r="H741" s="20" t="s">
        <v>44</v>
      </c>
      <c r="I741" s="107">
        <f>F739*G741</f>
        <v>750.75</v>
      </c>
      <c r="J741" s="20">
        <v>3.73</v>
      </c>
      <c r="K741" s="111">
        <f>I741*J741</f>
        <v>2800.2975000000001</v>
      </c>
      <c r="L741" s="3"/>
      <c r="M741" s="3"/>
      <c r="N741" s="3"/>
      <c r="O741" s="3"/>
      <c r="P741" s="3"/>
      <c r="Q741" s="34"/>
    </row>
    <row r="742" spans="1:17" outlineLevel="1">
      <c r="A742" s="95"/>
      <c r="B742" s="15" t="s">
        <v>9</v>
      </c>
      <c r="C742" s="16" t="s">
        <v>9</v>
      </c>
      <c r="D742" s="17" t="s">
        <v>12</v>
      </c>
      <c r="E742" s="18" t="s">
        <v>9</v>
      </c>
      <c r="F742" s="19" t="s">
        <v>9</v>
      </c>
      <c r="G742" s="20">
        <v>2.6</v>
      </c>
      <c r="H742" s="20" t="s">
        <v>44</v>
      </c>
      <c r="I742" s="107">
        <f>F739*G742</f>
        <v>91</v>
      </c>
      <c r="J742" s="20">
        <v>10.36</v>
      </c>
      <c r="K742" s="111">
        <f>I742*J742</f>
        <v>942.76</v>
      </c>
      <c r="L742" s="3"/>
      <c r="M742" s="3"/>
      <c r="N742" s="3"/>
      <c r="O742" s="3"/>
      <c r="P742" s="3"/>
      <c r="Q742" s="34"/>
    </row>
    <row r="743" spans="1:17" outlineLevel="1">
      <c r="A743" s="95"/>
      <c r="B743" s="15" t="s">
        <v>9</v>
      </c>
      <c r="C743" s="16" t="s">
        <v>9</v>
      </c>
      <c r="D743" s="17" t="s">
        <v>13</v>
      </c>
      <c r="E743" s="18" t="s">
        <v>9</v>
      </c>
      <c r="F743" s="19" t="s">
        <v>9</v>
      </c>
      <c r="G743" s="20"/>
      <c r="H743" s="20">
        <v>0</v>
      </c>
      <c r="I743" s="107">
        <f>F739*G743</f>
        <v>0</v>
      </c>
      <c r="J743" s="20">
        <v>3.77</v>
      </c>
      <c r="K743" s="111">
        <f>I743*J743</f>
        <v>0</v>
      </c>
      <c r="L743" s="3"/>
      <c r="M743" s="3"/>
      <c r="N743" s="3"/>
      <c r="O743" s="3"/>
      <c r="P743" s="3"/>
      <c r="Q743" s="34"/>
    </row>
    <row r="744" spans="1:17" outlineLevel="1">
      <c r="A744" s="95"/>
      <c r="B744" s="15" t="s">
        <v>9</v>
      </c>
      <c r="C744" s="16" t="s">
        <v>9</v>
      </c>
      <c r="D744" s="17" t="s">
        <v>14</v>
      </c>
      <c r="E744" s="18" t="s">
        <v>15</v>
      </c>
      <c r="F744" s="19">
        <v>120</v>
      </c>
      <c r="G744" s="20"/>
      <c r="H744" s="19">
        <v>120</v>
      </c>
      <c r="I744" s="107">
        <f>(I740+I742)*H744/100</f>
        <v>622.02</v>
      </c>
      <c r="J744" s="19" t="s">
        <v>256</v>
      </c>
      <c r="K744" s="112">
        <f>(K740+K742)*J744/100</f>
        <v>5477.5081199999995</v>
      </c>
      <c r="L744" s="3"/>
      <c r="M744" s="3"/>
      <c r="N744" s="3"/>
      <c r="O744" s="3"/>
      <c r="P744" s="3"/>
      <c r="Q744" s="34"/>
    </row>
    <row r="745" spans="1:17" outlineLevel="1">
      <c r="A745" s="95"/>
      <c r="B745" s="15" t="s">
        <v>9</v>
      </c>
      <c r="C745" s="16" t="s">
        <v>9</v>
      </c>
      <c r="D745" s="17" t="s">
        <v>16</v>
      </c>
      <c r="E745" s="18" t="s">
        <v>15</v>
      </c>
      <c r="F745" s="19">
        <v>70</v>
      </c>
      <c r="G745" s="20"/>
      <c r="H745" s="19">
        <v>70</v>
      </c>
      <c r="I745" s="107">
        <f>(I740+I742)*H745/100</f>
        <v>362.84500000000003</v>
      </c>
      <c r="J745" s="19" t="s">
        <v>257</v>
      </c>
      <c r="K745" s="112">
        <f>(K740+K742)*J745/100</f>
        <v>3007.25936</v>
      </c>
      <c r="L745" s="3"/>
      <c r="M745" s="3"/>
      <c r="N745" s="3"/>
      <c r="O745" s="3"/>
      <c r="P745" s="3"/>
      <c r="Q745" s="4"/>
    </row>
    <row r="746" spans="1:17" ht="13.5">
      <c r="A746" s="95"/>
      <c r="B746" s="21" t="s">
        <v>9</v>
      </c>
      <c r="C746" s="22" t="s">
        <v>9</v>
      </c>
      <c r="D746" s="23"/>
      <c r="E746" s="24" t="s">
        <v>9</v>
      </c>
      <c r="F746" s="21" t="s">
        <v>9</v>
      </c>
      <c r="G746" s="25"/>
      <c r="H746" s="25"/>
      <c r="I746" s="109">
        <f>I740+I741+I743</f>
        <v>1178.0999999999999</v>
      </c>
      <c r="J746" s="108"/>
      <c r="K746" s="109">
        <f>K740+K741+K743</f>
        <v>7227.6435000000001</v>
      </c>
      <c r="L746" s="3"/>
      <c r="M746" s="3"/>
      <c r="N746" s="3"/>
      <c r="O746" s="3"/>
      <c r="P746" s="3"/>
      <c r="Q746" s="33"/>
    </row>
    <row r="747" spans="1:17" s="34" customFormat="1" ht="13.5">
      <c r="A747" s="95"/>
      <c r="B747" s="21"/>
      <c r="C747" s="22"/>
      <c r="D747" s="23"/>
      <c r="E747" s="24"/>
      <c r="F747" s="21"/>
      <c r="G747" s="25"/>
      <c r="H747" s="25"/>
      <c r="I747" s="109">
        <f>I746+I744+I745</f>
        <v>2162.9650000000001</v>
      </c>
      <c r="J747" s="24" t="s">
        <v>9</v>
      </c>
      <c r="K747" s="109">
        <f>K746+K744+K745</f>
        <v>15712.410980000001</v>
      </c>
      <c r="L747" s="3"/>
      <c r="M747" s="3"/>
      <c r="N747" s="3"/>
      <c r="O747" s="3"/>
      <c r="P747" s="3"/>
      <c r="Q747" s="33"/>
    </row>
    <row r="748" spans="1:17" ht="51">
      <c r="A748" s="95"/>
      <c r="B748" s="9">
        <v>86</v>
      </c>
      <c r="C748" s="10" t="s">
        <v>68</v>
      </c>
      <c r="D748" s="11" t="s">
        <v>70</v>
      </c>
      <c r="E748" s="12" t="s">
        <v>54</v>
      </c>
      <c r="F748" s="13">
        <v>35</v>
      </c>
      <c r="G748" s="229">
        <v>355.31</v>
      </c>
      <c r="H748" s="14"/>
      <c r="I748" s="106">
        <f>F748*G748</f>
        <v>12435.85</v>
      </c>
      <c r="J748" s="14" t="s">
        <v>211</v>
      </c>
      <c r="K748" s="110">
        <f>K755</f>
        <v>52457.86</v>
      </c>
      <c r="L748" s="3"/>
      <c r="M748" s="228">
        <f t="shared" ref="M748" si="96">B748</f>
        <v>86</v>
      </c>
      <c r="N748" s="99"/>
      <c r="O748" s="99" t="s">
        <v>333</v>
      </c>
      <c r="P748" s="99"/>
      <c r="Q748" s="100">
        <f t="shared" ref="Q748" si="97">F748-N748-O748-P748</f>
        <v>32.9</v>
      </c>
    </row>
    <row r="749" spans="1:17" outlineLevel="1">
      <c r="A749" s="95"/>
      <c r="B749" s="15" t="s">
        <v>9</v>
      </c>
      <c r="C749" s="16" t="s">
        <v>9</v>
      </c>
      <c r="D749" s="17" t="s">
        <v>10</v>
      </c>
      <c r="E749" s="18" t="s">
        <v>9</v>
      </c>
      <c r="F749" s="19" t="s">
        <v>9</v>
      </c>
      <c r="G749" s="20">
        <v>24.43</v>
      </c>
      <c r="H749" s="20">
        <v>1.1499999999999999</v>
      </c>
      <c r="I749" s="107">
        <f>F748*G749</f>
        <v>855.05</v>
      </c>
      <c r="J749" s="20">
        <v>10.36</v>
      </c>
      <c r="K749" s="111">
        <f>I749*J749</f>
        <v>8858.3179999999993</v>
      </c>
      <c r="L749" s="3"/>
      <c r="M749" s="3"/>
      <c r="N749" s="3"/>
      <c r="O749" s="3"/>
      <c r="P749" s="3"/>
      <c r="Q749" s="34"/>
    </row>
    <row r="750" spans="1:17" outlineLevel="1">
      <c r="A750" s="95"/>
      <c r="B750" s="15" t="s">
        <v>9</v>
      </c>
      <c r="C750" s="16" t="s">
        <v>9</v>
      </c>
      <c r="D750" s="17" t="s">
        <v>11</v>
      </c>
      <c r="E750" s="18" t="s">
        <v>9</v>
      </c>
      <c r="F750" s="19" t="s">
        <v>9</v>
      </c>
      <c r="G750" s="20">
        <v>42.91</v>
      </c>
      <c r="H750" s="20">
        <v>1.1499999999999999</v>
      </c>
      <c r="I750" s="107">
        <f>F748*G750</f>
        <v>1501.85</v>
      </c>
      <c r="J750" s="20">
        <v>3.73</v>
      </c>
      <c r="K750" s="111">
        <f>I750*J750</f>
        <v>5601.9004999999997</v>
      </c>
      <c r="L750" s="3"/>
      <c r="M750" s="3"/>
      <c r="N750" s="3"/>
      <c r="O750" s="3"/>
      <c r="P750" s="3"/>
      <c r="Q750" s="34"/>
    </row>
    <row r="751" spans="1:17" outlineLevel="1">
      <c r="A751" s="95"/>
      <c r="B751" s="15" t="s">
        <v>9</v>
      </c>
      <c r="C751" s="16" t="s">
        <v>9</v>
      </c>
      <c r="D751" s="17" t="s">
        <v>12</v>
      </c>
      <c r="E751" s="18" t="s">
        <v>9</v>
      </c>
      <c r="F751" s="19" t="s">
        <v>9</v>
      </c>
      <c r="G751" s="20">
        <v>5.2</v>
      </c>
      <c r="H751" s="20">
        <v>1.1499999999999999</v>
      </c>
      <c r="I751" s="107">
        <f>F748*G751</f>
        <v>182</v>
      </c>
      <c r="J751" s="20">
        <v>10.36</v>
      </c>
      <c r="K751" s="111">
        <f>I751*J751</f>
        <v>1885.52</v>
      </c>
      <c r="L751" s="3"/>
      <c r="M751" s="3"/>
      <c r="N751" s="3"/>
      <c r="O751" s="3"/>
      <c r="P751" s="3"/>
      <c r="Q751" s="34"/>
    </row>
    <row r="752" spans="1:17" outlineLevel="1">
      <c r="A752" s="95"/>
      <c r="B752" s="15" t="s">
        <v>9</v>
      </c>
      <c r="C752" s="16" t="s">
        <v>9</v>
      </c>
      <c r="D752" s="17" t="s">
        <v>13</v>
      </c>
      <c r="E752" s="18" t="s">
        <v>9</v>
      </c>
      <c r="F752" s="19" t="s">
        <v>9</v>
      </c>
      <c r="G752" s="20">
        <v>287.97000000000003</v>
      </c>
      <c r="H752" s="20"/>
      <c r="I752" s="107">
        <f>F748*G752</f>
        <v>10078.950000000001</v>
      </c>
      <c r="J752" s="20">
        <v>3.77</v>
      </c>
      <c r="K752" s="111">
        <f>I752*J752</f>
        <v>37997.641500000005</v>
      </c>
      <c r="L752" s="3"/>
      <c r="M752" s="3"/>
      <c r="N752" s="3"/>
      <c r="O752" s="3"/>
      <c r="P752" s="3"/>
      <c r="Q752" s="34"/>
    </row>
    <row r="753" spans="1:17" outlineLevel="1">
      <c r="A753" s="95"/>
      <c r="B753" s="15" t="s">
        <v>9</v>
      </c>
      <c r="C753" s="16" t="s">
        <v>9</v>
      </c>
      <c r="D753" s="17" t="s">
        <v>14</v>
      </c>
      <c r="E753" s="18" t="s">
        <v>15</v>
      </c>
      <c r="F753" s="19">
        <v>120</v>
      </c>
      <c r="G753" s="20"/>
      <c r="H753" s="19">
        <v>120</v>
      </c>
      <c r="I753" s="107">
        <f>(I749+I751)*H753/100</f>
        <v>1244.46</v>
      </c>
      <c r="J753" s="19" t="s">
        <v>256</v>
      </c>
      <c r="K753" s="112">
        <f>(K749+K751)*J753/100</f>
        <v>10958.714760000001</v>
      </c>
      <c r="L753" s="3"/>
      <c r="M753" s="3"/>
      <c r="N753" s="3"/>
      <c r="O753" s="3"/>
      <c r="P753" s="3"/>
      <c r="Q753" s="34"/>
    </row>
    <row r="754" spans="1:17" outlineLevel="1">
      <c r="A754" s="95"/>
      <c r="B754" s="15" t="s">
        <v>9</v>
      </c>
      <c r="C754" s="16" t="s">
        <v>9</v>
      </c>
      <c r="D754" s="17" t="s">
        <v>16</v>
      </c>
      <c r="E754" s="18" t="s">
        <v>15</v>
      </c>
      <c r="F754" s="19">
        <v>70</v>
      </c>
      <c r="G754" s="20"/>
      <c r="H754" s="19">
        <v>70</v>
      </c>
      <c r="I754" s="107">
        <f>(I749+I751)*H754/100</f>
        <v>725.93499999999995</v>
      </c>
      <c r="J754" s="19" t="s">
        <v>257</v>
      </c>
      <c r="K754" s="112">
        <f>(K749+K751)*J754/100</f>
        <v>6016.5492799999993</v>
      </c>
      <c r="L754" s="3"/>
      <c r="M754" s="3"/>
      <c r="N754" s="3"/>
      <c r="O754" s="3"/>
      <c r="P754" s="3"/>
      <c r="Q754" s="4"/>
    </row>
    <row r="755" spans="1:17" ht="13.5">
      <c r="A755" s="95"/>
      <c r="B755" s="21" t="s">
        <v>9</v>
      </c>
      <c r="C755" s="22" t="s">
        <v>9</v>
      </c>
      <c r="D755" s="23"/>
      <c r="E755" s="24" t="s">
        <v>9</v>
      </c>
      <c r="F755" s="21" t="s">
        <v>9</v>
      </c>
      <c r="G755" s="25"/>
      <c r="H755" s="25"/>
      <c r="I755" s="109">
        <f>I749+I750+I752</f>
        <v>12435.85</v>
      </c>
      <c r="J755" s="108"/>
      <c r="K755" s="109">
        <f>K749+K750+K752</f>
        <v>52457.86</v>
      </c>
      <c r="L755" s="3"/>
      <c r="M755" s="3"/>
      <c r="N755" s="3"/>
      <c r="O755" s="3"/>
      <c r="P755" s="3"/>
      <c r="Q755" s="33"/>
    </row>
    <row r="756" spans="1:17" s="34" customFormat="1" ht="13.5">
      <c r="A756" s="95"/>
      <c r="B756" s="21"/>
      <c r="C756" s="22"/>
      <c r="D756" s="23"/>
      <c r="E756" s="24"/>
      <c r="F756" s="21"/>
      <c r="G756" s="25"/>
      <c r="H756" s="25"/>
      <c r="I756" s="109">
        <f>I755+I753+I754</f>
        <v>14406.245000000001</v>
      </c>
      <c r="J756" s="24" t="s">
        <v>9</v>
      </c>
      <c r="K756" s="109">
        <f>K755+K753+K754</f>
        <v>69433.124039999995</v>
      </c>
      <c r="L756" s="3"/>
      <c r="M756" s="3"/>
      <c r="N756" s="3"/>
      <c r="O756" s="3"/>
      <c r="P756" s="3"/>
      <c r="Q756" s="33"/>
    </row>
    <row r="757" spans="1:17" ht="63.75">
      <c r="A757" s="95"/>
      <c r="B757" s="9">
        <v>87</v>
      </c>
      <c r="C757" s="10" t="s">
        <v>71</v>
      </c>
      <c r="D757" s="11" t="s">
        <v>72</v>
      </c>
      <c r="E757" s="12" t="s">
        <v>73</v>
      </c>
      <c r="F757" s="13">
        <v>0.12</v>
      </c>
      <c r="G757" s="229">
        <v>1340.98</v>
      </c>
      <c r="H757" s="14"/>
      <c r="I757" s="106">
        <f>F757*G757</f>
        <v>160.91759999999999</v>
      </c>
      <c r="J757" s="14" t="s">
        <v>211</v>
      </c>
      <c r="K757" s="110">
        <f>K764</f>
        <v>790.66811999999993</v>
      </c>
      <c r="L757" s="3"/>
      <c r="M757" s="228">
        <f t="shared" ref="M757" si="98">B757</f>
        <v>87</v>
      </c>
      <c r="N757" s="99"/>
      <c r="O757" s="99"/>
      <c r="P757" s="99"/>
      <c r="Q757" s="100">
        <f t="shared" ref="Q757" si="99">F757-N757-O757-P757</f>
        <v>0.12</v>
      </c>
    </row>
    <row r="758" spans="1:17" outlineLevel="1">
      <c r="A758" s="95"/>
      <c r="B758" s="15" t="s">
        <v>9</v>
      </c>
      <c r="C758" s="16" t="s">
        <v>9</v>
      </c>
      <c r="D758" s="17" t="s">
        <v>10</v>
      </c>
      <c r="E758" s="18" t="s">
        <v>9</v>
      </c>
      <c r="F758" s="19" t="s">
        <v>9</v>
      </c>
      <c r="G758" s="20">
        <v>233.28</v>
      </c>
      <c r="H758" s="20">
        <v>1.1499999999999999</v>
      </c>
      <c r="I758" s="107">
        <f>F757*G758</f>
        <v>27.993600000000001</v>
      </c>
      <c r="J758" s="20">
        <v>10.36</v>
      </c>
      <c r="K758" s="111">
        <f>I758*J758</f>
        <v>290.01369599999998</v>
      </c>
      <c r="L758" s="3"/>
      <c r="M758" s="3"/>
      <c r="N758" s="3"/>
      <c r="O758" s="3"/>
      <c r="P758" s="3"/>
      <c r="Q758" s="34"/>
    </row>
    <row r="759" spans="1:17" outlineLevel="1">
      <c r="A759" s="95"/>
      <c r="B759" s="15" t="s">
        <v>9</v>
      </c>
      <c r="C759" s="16" t="s">
        <v>9</v>
      </c>
      <c r="D759" s="17" t="s">
        <v>11</v>
      </c>
      <c r="E759" s="18" t="s">
        <v>9</v>
      </c>
      <c r="F759" s="19" t="s">
        <v>9</v>
      </c>
      <c r="G759" s="20">
        <v>97.72</v>
      </c>
      <c r="H759" s="20">
        <v>1.1499999999999999</v>
      </c>
      <c r="I759" s="107">
        <f>F757*G759</f>
        <v>11.7264</v>
      </c>
      <c r="J759" s="20">
        <v>3.73</v>
      </c>
      <c r="K759" s="111">
        <f>I759*J759</f>
        <v>43.739471999999999</v>
      </c>
      <c r="L759" s="3"/>
      <c r="M759" s="3"/>
      <c r="N759" s="3"/>
      <c r="O759" s="3"/>
      <c r="P759" s="3"/>
      <c r="Q759" s="34"/>
    </row>
    <row r="760" spans="1:17" outlineLevel="1">
      <c r="A760" s="95"/>
      <c r="B760" s="15" t="s">
        <v>9</v>
      </c>
      <c r="C760" s="16" t="s">
        <v>9</v>
      </c>
      <c r="D760" s="17" t="s">
        <v>12</v>
      </c>
      <c r="E760" s="18" t="s">
        <v>9</v>
      </c>
      <c r="F760" s="19" t="s">
        <v>9</v>
      </c>
      <c r="G760" s="20">
        <v>4.4400000000000004</v>
      </c>
      <c r="H760" s="20">
        <v>1.1499999999999999</v>
      </c>
      <c r="I760" s="107">
        <f>F757*G760</f>
        <v>0.53280000000000005</v>
      </c>
      <c r="J760" s="20">
        <v>10.36</v>
      </c>
      <c r="K760" s="111">
        <f>I760*J760</f>
        <v>5.5198080000000003</v>
      </c>
      <c r="L760" s="3"/>
      <c r="M760" s="3"/>
      <c r="N760" s="3"/>
      <c r="O760" s="3"/>
      <c r="P760" s="3"/>
      <c r="Q760" s="34"/>
    </row>
    <row r="761" spans="1:17" outlineLevel="1">
      <c r="A761" s="95"/>
      <c r="B761" s="15" t="s">
        <v>9</v>
      </c>
      <c r="C761" s="16" t="s">
        <v>9</v>
      </c>
      <c r="D761" s="17" t="s">
        <v>13</v>
      </c>
      <c r="E761" s="18" t="s">
        <v>9</v>
      </c>
      <c r="F761" s="19" t="s">
        <v>9</v>
      </c>
      <c r="G761" s="20">
        <v>1009.98</v>
      </c>
      <c r="H761" s="20"/>
      <c r="I761" s="107">
        <f>F757*G761</f>
        <v>121.19759999999999</v>
      </c>
      <c r="J761" s="20">
        <v>3.77</v>
      </c>
      <c r="K761" s="111">
        <f>I761*J761</f>
        <v>456.91495199999997</v>
      </c>
      <c r="L761" s="3"/>
      <c r="M761" s="3"/>
      <c r="N761" s="3"/>
      <c r="O761" s="3"/>
      <c r="P761" s="3"/>
      <c r="Q761" s="34"/>
    </row>
    <row r="762" spans="1:17" outlineLevel="1">
      <c r="A762" s="95"/>
      <c r="B762" s="15" t="s">
        <v>9</v>
      </c>
      <c r="C762" s="16" t="s">
        <v>9</v>
      </c>
      <c r="D762" s="17" t="s">
        <v>14</v>
      </c>
      <c r="E762" s="18" t="s">
        <v>15</v>
      </c>
      <c r="F762" s="19">
        <v>95</v>
      </c>
      <c r="G762" s="20"/>
      <c r="H762" s="19">
        <v>95</v>
      </c>
      <c r="I762" s="107">
        <f>(I758+I760)*H762/100</f>
        <v>27.100080000000002</v>
      </c>
      <c r="J762" s="19" t="s">
        <v>259</v>
      </c>
      <c r="K762" s="112">
        <f>(K758+K760)*J762/100</f>
        <v>239.38213823999999</v>
      </c>
      <c r="L762" s="3"/>
      <c r="M762" s="3"/>
      <c r="N762" s="3"/>
      <c r="O762" s="3"/>
      <c r="P762" s="3"/>
      <c r="Q762" s="34"/>
    </row>
    <row r="763" spans="1:17" outlineLevel="1">
      <c r="A763" s="95"/>
      <c r="B763" s="15" t="s">
        <v>9</v>
      </c>
      <c r="C763" s="16" t="s">
        <v>9</v>
      </c>
      <c r="D763" s="17" t="s">
        <v>16</v>
      </c>
      <c r="E763" s="18" t="s">
        <v>15</v>
      </c>
      <c r="F763" s="19">
        <v>65</v>
      </c>
      <c r="G763" s="20"/>
      <c r="H763" s="19">
        <v>65</v>
      </c>
      <c r="I763" s="107">
        <f>(I758+I760)*H763/100</f>
        <v>18.542160000000003</v>
      </c>
      <c r="J763" s="19" t="s">
        <v>258</v>
      </c>
      <c r="K763" s="112">
        <f>(K758+K760)*J763/100</f>
        <v>153.67742207999999</v>
      </c>
      <c r="L763" s="3"/>
      <c r="M763" s="3"/>
      <c r="N763" s="3"/>
      <c r="O763" s="3"/>
      <c r="P763" s="3"/>
      <c r="Q763" s="4"/>
    </row>
    <row r="764" spans="1:17" ht="13.5">
      <c r="A764" s="95"/>
      <c r="B764" s="21" t="s">
        <v>9</v>
      </c>
      <c r="C764" s="22" t="s">
        <v>9</v>
      </c>
      <c r="D764" s="23"/>
      <c r="E764" s="24" t="s">
        <v>9</v>
      </c>
      <c r="F764" s="21" t="s">
        <v>9</v>
      </c>
      <c r="G764" s="25"/>
      <c r="H764" s="25"/>
      <c r="I764" s="109">
        <f>I758+I759+I761</f>
        <v>160.91759999999999</v>
      </c>
      <c r="J764" s="108"/>
      <c r="K764" s="109">
        <f>K758+K759+K761</f>
        <v>790.66811999999993</v>
      </c>
      <c r="L764" s="3"/>
      <c r="M764" s="3"/>
      <c r="N764" s="3"/>
      <c r="O764" s="3"/>
      <c r="P764" s="3"/>
      <c r="Q764" s="33"/>
    </row>
    <row r="765" spans="1:17" s="34" customFormat="1" ht="13.5">
      <c r="A765" s="95"/>
      <c r="B765" s="21"/>
      <c r="C765" s="22"/>
      <c r="D765" s="23"/>
      <c r="E765" s="24"/>
      <c r="F765" s="21"/>
      <c r="G765" s="25"/>
      <c r="H765" s="25"/>
      <c r="I765" s="109">
        <f>I764+I762+I763</f>
        <v>206.55983999999998</v>
      </c>
      <c r="J765" s="24" t="s">
        <v>9</v>
      </c>
      <c r="K765" s="109">
        <f>K764+K762+K763</f>
        <v>1183.72768032</v>
      </c>
      <c r="L765" s="3"/>
      <c r="M765" s="3"/>
      <c r="N765" s="3"/>
      <c r="O765" s="3"/>
      <c r="P765" s="3"/>
      <c r="Q765" s="33"/>
    </row>
    <row r="766" spans="1:17" ht="63.75">
      <c r="A766" s="95"/>
      <c r="B766" s="9">
        <v>88</v>
      </c>
      <c r="C766" s="10" t="s">
        <v>74</v>
      </c>
      <c r="D766" s="11" t="s">
        <v>75</v>
      </c>
      <c r="E766" s="12" t="s">
        <v>76</v>
      </c>
      <c r="F766" s="13">
        <v>0.5</v>
      </c>
      <c r="G766" s="14">
        <v>1239.6300000000001</v>
      </c>
      <c r="H766" s="14"/>
      <c r="I766" s="106">
        <f>F766*G766</f>
        <v>619.81500000000005</v>
      </c>
      <c r="J766" s="14" t="s">
        <v>211</v>
      </c>
      <c r="K766" s="110">
        <f>K773</f>
        <v>2880.9292</v>
      </c>
      <c r="L766" s="3"/>
      <c r="M766" s="228">
        <f t="shared" ref="M766" si="100">B766</f>
        <v>88</v>
      </c>
      <c r="N766" s="99"/>
      <c r="O766" s="99"/>
      <c r="P766" s="99"/>
      <c r="Q766" s="100">
        <f t="shared" ref="Q766" si="101">F766-N766-O766-P766</f>
        <v>0.5</v>
      </c>
    </row>
    <row r="767" spans="1:17" outlineLevel="1">
      <c r="A767" s="95"/>
      <c r="B767" s="15" t="s">
        <v>9</v>
      </c>
      <c r="C767" s="16" t="s">
        <v>9</v>
      </c>
      <c r="D767" s="17" t="s">
        <v>10</v>
      </c>
      <c r="E767" s="18" t="s">
        <v>9</v>
      </c>
      <c r="F767" s="19" t="s">
        <v>9</v>
      </c>
      <c r="G767" s="20">
        <v>165.83</v>
      </c>
      <c r="H767" s="20">
        <v>1.1499999999999999</v>
      </c>
      <c r="I767" s="107">
        <f>F766*G767</f>
        <v>82.915000000000006</v>
      </c>
      <c r="J767" s="20">
        <v>10.36</v>
      </c>
      <c r="K767" s="111">
        <f>I767*J767</f>
        <v>858.99940000000004</v>
      </c>
      <c r="L767" s="3"/>
      <c r="M767" s="3"/>
      <c r="N767" s="3"/>
      <c r="O767" s="3"/>
      <c r="P767" s="3"/>
      <c r="Q767" s="34"/>
    </row>
    <row r="768" spans="1:17" outlineLevel="1">
      <c r="A768" s="95"/>
      <c r="B768" s="15" t="s">
        <v>9</v>
      </c>
      <c r="C768" s="16" t="s">
        <v>9</v>
      </c>
      <c r="D768" s="17" t="s">
        <v>11</v>
      </c>
      <c r="E768" s="18" t="s">
        <v>9</v>
      </c>
      <c r="F768" s="19" t="s">
        <v>9</v>
      </c>
      <c r="G768" s="20">
        <v>109.16</v>
      </c>
      <c r="H768" s="20">
        <v>1.1499999999999999</v>
      </c>
      <c r="I768" s="107">
        <f>F766*G768</f>
        <v>54.58</v>
      </c>
      <c r="J768" s="20">
        <v>3.73</v>
      </c>
      <c r="K768" s="111">
        <f>I768*J768</f>
        <v>203.58339999999998</v>
      </c>
      <c r="L768" s="3"/>
      <c r="M768" s="3"/>
      <c r="N768" s="3"/>
      <c r="O768" s="3"/>
      <c r="P768" s="3"/>
      <c r="Q768" s="34"/>
    </row>
    <row r="769" spans="1:17" outlineLevel="1">
      <c r="A769" s="95"/>
      <c r="B769" s="15" t="s">
        <v>9</v>
      </c>
      <c r="C769" s="16" t="s">
        <v>9</v>
      </c>
      <c r="D769" s="17" t="s">
        <v>12</v>
      </c>
      <c r="E769" s="18" t="s">
        <v>9</v>
      </c>
      <c r="F769" s="19" t="s">
        <v>9</v>
      </c>
      <c r="G769" s="20">
        <v>6.06</v>
      </c>
      <c r="H769" s="20">
        <v>1.1499999999999999</v>
      </c>
      <c r="I769" s="107">
        <f>F766*G769</f>
        <v>3.03</v>
      </c>
      <c r="J769" s="20">
        <v>10.36</v>
      </c>
      <c r="K769" s="111">
        <f>I769*J769</f>
        <v>31.390799999999995</v>
      </c>
      <c r="L769" s="3"/>
      <c r="M769" s="3"/>
      <c r="N769" s="3"/>
      <c r="O769" s="3"/>
      <c r="P769" s="3"/>
      <c r="Q769" s="34"/>
    </row>
    <row r="770" spans="1:17" outlineLevel="1">
      <c r="A770" s="95"/>
      <c r="B770" s="15" t="s">
        <v>9</v>
      </c>
      <c r="C770" s="16" t="s">
        <v>9</v>
      </c>
      <c r="D770" s="17" t="s">
        <v>13</v>
      </c>
      <c r="E770" s="18" t="s">
        <v>9</v>
      </c>
      <c r="F770" s="19" t="s">
        <v>9</v>
      </c>
      <c r="G770" s="20">
        <v>964.64</v>
      </c>
      <c r="H770" s="20"/>
      <c r="I770" s="107">
        <f>F766*G770</f>
        <v>482.32</v>
      </c>
      <c r="J770" s="20">
        <v>3.77</v>
      </c>
      <c r="K770" s="111">
        <f>I770*J770</f>
        <v>1818.3463999999999</v>
      </c>
      <c r="L770" s="3"/>
      <c r="M770" s="3"/>
      <c r="N770" s="3"/>
      <c r="O770" s="3"/>
      <c r="P770" s="3"/>
      <c r="Q770" s="34"/>
    </row>
    <row r="771" spans="1:17" outlineLevel="1">
      <c r="A771" s="95"/>
      <c r="B771" s="15" t="s">
        <v>9</v>
      </c>
      <c r="C771" s="16" t="s">
        <v>9</v>
      </c>
      <c r="D771" s="17" t="s">
        <v>14</v>
      </c>
      <c r="E771" s="18" t="s">
        <v>15</v>
      </c>
      <c r="F771" s="19">
        <v>95</v>
      </c>
      <c r="G771" s="20"/>
      <c r="H771" s="19">
        <v>95</v>
      </c>
      <c r="I771" s="107">
        <f>(I767+I769)*H771/100</f>
        <v>81.647750000000002</v>
      </c>
      <c r="J771" s="19" t="s">
        <v>259</v>
      </c>
      <c r="K771" s="112">
        <f>(K767+K769)*J771/100</f>
        <v>721.21606200000008</v>
      </c>
      <c r="L771" s="3"/>
      <c r="M771" s="3"/>
      <c r="N771" s="3"/>
      <c r="O771" s="3"/>
      <c r="P771" s="3"/>
      <c r="Q771" s="34"/>
    </row>
    <row r="772" spans="1:17" outlineLevel="1">
      <c r="A772" s="95"/>
      <c r="B772" s="15" t="s">
        <v>9</v>
      </c>
      <c r="C772" s="16" t="s">
        <v>9</v>
      </c>
      <c r="D772" s="17" t="s">
        <v>16</v>
      </c>
      <c r="E772" s="18" t="s">
        <v>15</v>
      </c>
      <c r="F772" s="19">
        <v>65</v>
      </c>
      <c r="G772" s="20"/>
      <c r="H772" s="19">
        <v>65</v>
      </c>
      <c r="I772" s="107">
        <f>(I767+I769)*H772/100</f>
        <v>55.864249999999998</v>
      </c>
      <c r="J772" s="19" t="s">
        <v>258</v>
      </c>
      <c r="K772" s="112">
        <f>(K767+K769)*J772/100</f>
        <v>463.00290400000006</v>
      </c>
      <c r="L772" s="3"/>
      <c r="M772" s="3"/>
      <c r="N772" s="3"/>
      <c r="O772" s="3"/>
      <c r="P772" s="3"/>
      <c r="Q772" s="4"/>
    </row>
    <row r="773" spans="1:17" ht="13.5">
      <c r="A773" s="95"/>
      <c r="B773" s="21" t="s">
        <v>9</v>
      </c>
      <c r="C773" s="22" t="s">
        <v>9</v>
      </c>
      <c r="D773" s="23"/>
      <c r="E773" s="24" t="s">
        <v>9</v>
      </c>
      <c r="F773" s="21" t="s">
        <v>9</v>
      </c>
      <c r="G773" s="25"/>
      <c r="H773" s="25"/>
      <c r="I773" s="109">
        <f>I767+I768+I770</f>
        <v>619.81500000000005</v>
      </c>
      <c r="J773" s="108"/>
      <c r="K773" s="109">
        <f>K767+K768+K770</f>
        <v>2880.9292</v>
      </c>
      <c r="L773" s="3"/>
      <c r="M773" s="3"/>
      <c r="N773" s="3"/>
      <c r="O773" s="3"/>
      <c r="P773" s="3"/>
      <c r="Q773" s="33"/>
    </row>
    <row r="774" spans="1:17" s="34" customFormat="1" ht="13.5">
      <c r="A774" s="95"/>
      <c r="B774" s="21"/>
      <c r="C774" s="22"/>
      <c r="D774" s="23"/>
      <c r="E774" s="24"/>
      <c r="F774" s="21"/>
      <c r="G774" s="25"/>
      <c r="H774" s="25"/>
      <c r="I774" s="109">
        <f>I773+I771+I772</f>
        <v>757.327</v>
      </c>
      <c r="J774" s="24" t="s">
        <v>9</v>
      </c>
      <c r="K774" s="109">
        <f>K773+K771+K772</f>
        <v>4065.1481659999999</v>
      </c>
      <c r="L774" s="3"/>
      <c r="M774" s="3"/>
      <c r="N774" s="3"/>
      <c r="O774" s="3"/>
      <c r="P774" s="3"/>
      <c r="Q774" s="33"/>
    </row>
    <row r="775" spans="1:17" ht="17.850000000000001" customHeight="1">
      <c r="A775" s="95"/>
      <c r="B775" s="351" t="s">
        <v>77</v>
      </c>
      <c r="C775" s="352"/>
      <c r="D775" s="352"/>
      <c r="E775" s="352"/>
      <c r="F775" s="352"/>
      <c r="G775" s="352"/>
      <c r="H775" s="352"/>
      <c r="I775" s="352"/>
      <c r="J775" s="352"/>
      <c r="K775" s="352"/>
      <c r="L775" s="3"/>
      <c r="M775" s="3"/>
      <c r="N775" s="3"/>
      <c r="O775" s="3"/>
      <c r="P775" s="3"/>
    </row>
    <row r="776" spans="1:17" ht="89.25">
      <c r="A776" s="95"/>
      <c r="B776" s="9">
        <v>89</v>
      </c>
      <c r="C776" s="10" t="s">
        <v>78</v>
      </c>
      <c r="D776" s="11" t="s">
        <v>79</v>
      </c>
      <c r="E776" s="12" t="s">
        <v>73</v>
      </c>
      <c r="F776" s="13">
        <v>0.1</v>
      </c>
      <c r="G776" s="229">
        <v>2137.12</v>
      </c>
      <c r="H776" s="14"/>
      <c r="I776" s="106">
        <f>F776*G776</f>
        <v>213.71199999999999</v>
      </c>
      <c r="J776" s="14" t="s">
        <v>211</v>
      </c>
      <c r="K776" s="110">
        <f>K783</f>
        <v>1148.31088</v>
      </c>
      <c r="L776" s="3"/>
      <c r="M776" s="228">
        <f t="shared" ref="M776" si="102">B776</f>
        <v>89</v>
      </c>
      <c r="N776" s="99"/>
      <c r="O776" s="99"/>
      <c r="P776" s="99"/>
      <c r="Q776" s="100">
        <f t="shared" ref="Q776" si="103">F776-N776-O776-P776</f>
        <v>0.1</v>
      </c>
    </row>
    <row r="777" spans="1:17" outlineLevel="1">
      <c r="A777" s="95"/>
      <c r="B777" s="15" t="s">
        <v>9</v>
      </c>
      <c r="C777" s="16" t="s">
        <v>9</v>
      </c>
      <c r="D777" s="17" t="s">
        <v>10</v>
      </c>
      <c r="E777" s="18" t="s">
        <v>9</v>
      </c>
      <c r="F777" s="19" t="s">
        <v>9</v>
      </c>
      <c r="G777" s="20">
        <v>519.96</v>
      </c>
      <c r="H777" s="20">
        <v>1.1499999999999999</v>
      </c>
      <c r="I777" s="107">
        <f>F776*G777</f>
        <v>51.996000000000009</v>
      </c>
      <c r="J777" s="20">
        <v>10.36</v>
      </c>
      <c r="K777" s="111">
        <f>I777*J777</f>
        <v>538.67856000000006</v>
      </c>
      <c r="L777" s="3"/>
      <c r="M777" s="3"/>
      <c r="N777" s="3"/>
      <c r="O777" s="3"/>
      <c r="P777" s="3"/>
      <c r="Q777" s="34"/>
    </row>
    <row r="778" spans="1:17" outlineLevel="1">
      <c r="A778" s="95"/>
      <c r="B778" s="15" t="s">
        <v>9</v>
      </c>
      <c r="C778" s="16" t="s">
        <v>9</v>
      </c>
      <c r="D778" s="17" t="s">
        <v>11</v>
      </c>
      <c r="E778" s="18" t="s">
        <v>9</v>
      </c>
      <c r="F778" s="19" t="s">
        <v>9</v>
      </c>
      <c r="G778" s="20">
        <v>9.25</v>
      </c>
      <c r="H778" s="20">
        <v>1.1499999999999999</v>
      </c>
      <c r="I778" s="107">
        <f>F776*G778</f>
        <v>0.92500000000000004</v>
      </c>
      <c r="J778" s="20">
        <v>3.73</v>
      </c>
      <c r="K778" s="111">
        <f>I778*J778</f>
        <v>3.45025</v>
      </c>
      <c r="L778" s="3"/>
      <c r="M778" s="3"/>
      <c r="N778" s="3"/>
      <c r="O778" s="3"/>
      <c r="P778" s="3"/>
      <c r="Q778" s="34"/>
    </row>
    <row r="779" spans="1:17" outlineLevel="1">
      <c r="A779" s="95"/>
      <c r="B779" s="15" t="s">
        <v>9</v>
      </c>
      <c r="C779" s="16" t="s">
        <v>9</v>
      </c>
      <c r="D779" s="17" t="s">
        <v>12</v>
      </c>
      <c r="E779" s="18" t="s">
        <v>9</v>
      </c>
      <c r="F779" s="19" t="s">
        <v>9</v>
      </c>
      <c r="G779" s="20">
        <v>0.61</v>
      </c>
      <c r="H779" s="20">
        <v>1.1499999999999999</v>
      </c>
      <c r="I779" s="107">
        <f>F776*G779</f>
        <v>6.0999999999999999E-2</v>
      </c>
      <c r="J779" s="20">
        <v>10.36</v>
      </c>
      <c r="K779" s="111">
        <f>I779*J779</f>
        <v>0.63195999999999997</v>
      </c>
      <c r="L779" s="3"/>
      <c r="M779" s="3"/>
      <c r="N779" s="3"/>
      <c r="O779" s="3"/>
      <c r="P779" s="3"/>
      <c r="Q779" s="34"/>
    </row>
    <row r="780" spans="1:17" outlineLevel="1">
      <c r="A780" s="95"/>
      <c r="B780" s="15" t="s">
        <v>9</v>
      </c>
      <c r="C780" s="16" t="s">
        <v>9</v>
      </c>
      <c r="D780" s="17" t="s">
        <v>13</v>
      </c>
      <c r="E780" s="18" t="s">
        <v>9</v>
      </c>
      <c r="F780" s="19" t="s">
        <v>9</v>
      </c>
      <c r="G780" s="20">
        <v>1607.91</v>
      </c>
      <c r="H780" s="20"/>
      <c r="I780" s="107">
        <f>F776*G780</f>
        <v>160.79100000000003</v>
      </c>
      <c r="J780" s="20">
        <v>3.77</v>
      </c>
      <c r="K780" s="111">
        <f>I780*J780</f>
        <v>606.18207000000007</v>
      </c>
      <c r="L780" s="3"/>
      <c r="M780" s="3"/>
      <c r="N780" s="3"/>
      <c r="O780" s="3"/>
      <c r="P780" s="3"/>
      <c r="Q780" s="34"/>
    </row>
    <row r="781" spans="1:17" outlineLevel="1">
      <c r="A781" s="95"/>
      <c r="B781" s="15" t="s">
        <v>9</v>
      </c>
      <c r="C781" s="16" t="s">
        <v>9</v>
      </c>
      <c r="D781" s="17" t="s">
        <v>14</v>
      </c>
      <c r="E781" s="18" t="s">
        <v>15</v>
      </c>
      <c r="F781" s="19">
        <v>95</v>
      </c>
      <c r="G781" s="20"/>
      <c r="H781" s="19">
        <v>95</v>
      </c>
      <c r="I781" s="107">
        <f>(I777+I779)*H781/100</f>
        <v>49.454150000000006</v>
      </c>
      <c r="J781" s="19" t="s">
        <v>259</v>
      </c>
      <c r="K781" s="112">
        <f>(K777+K779)*J781/100</f>
        <v>436.84152120000005</v>
      </c>
      <c r="L781" s="3"/>
      <c r="M781" s="3"/>
      <c r="N781" s="3"/>
      <c r="O781" s="3"/>
      <c r="P781" s="3"/>
      <c r="Q781" s="34"/>
    </row>
    <row r="782" spans="1:17" outlineLevel="1">
      <c r="A782" s="95"/>
      <c r="B782" s="15" t="s">
        <v>9</v>
      </c>
      <c r="C782" s="16" t="s">
        <v>9</v>
      </c>
      <c r="D782" s="17" t="s">
        <v>16</v>
      </c>
      <c r="E782" s="18" t="s">
        <v>15</v>
      </c>
      <c r="F782" s="19">
        <v>65</v>
      </c>
      <c r="G782" s="20"/>
      <c r="H782" s="19">
        <v>65</v>
      </c>
      <c r="I782" s="107">
        <f>(I777+I779)*H782/100</f>
        <v>33.837050000000005</v>
      </c>
      <c r="J782" s="19" t="s">
        <v>258</v>
      </c>
      <c r="K782" s="112">
        <f>(K777+K779)*J782/100</f>
        <v>280.44147040000007</v>
      </c>
      <c r="L782" s="3"/>
      <c r="M782" s="3"/>
      <c r="N782" s="3"/>
      <c r="O782" s="3"/>
      <c r="P782" s="3"/>
      <c r="Q782" s="4"/>
    </row>
    <row r="783" spans="1:17" ht="13.5">
      <c r="A783" s="95"/>
      <c r="B783" s="21" t="s">
        <v>9</v>
      </c>
      <c r="C783" s="22" t="s">
        <v>9</v>
      </c>
      <c r="D783" s="23"/>
      <c r="E783" s="24" t="s">
        <v>9</v>
      </c>
      <c r="F783" s="21" t="s">
        <v>9</v>
      </c>
      <c r="G783" s="25"/>
      <c r="H783" s="25"/>
      <c r="I783" s="109">
        <f>I777+I778+I780</f>
        <v>213.71200000000005</v>
      </c>
      <c r="J783" s="108"/>
      <c r="K783" s="109">
        <f>K777+K778+K780</f>
        <v>1148.31088</v>
      </c>
      <c r="L783" s="3"/>
      <c r="M783" s="3"/>
      <c r="N783" s="3"/>
      <c r="O783" s="3"/>
      <c r="P783" s="3"/>
      <c r="Q783" s="33"/>
    </row>
    <row r="784" spans="1:17" s="34" customFormat="1" ht="13.5">
      <c r="A784" s="95"/>
      <c r="B784" s="21"/>
      <c r="C784" s="22"/>
      <c r="D784" s="23"/>
      <c r="E784" s="24"/>
      <c r="F784" s="21"/>
      <c r="G784" s="25"/>
      <c r="H784" s="25"/>
      <c r="I784" s="109">
        <f>I783+I781+I782</f>
        <v>297.00320000000011</v>
      </c>
      <c r="J784" s="24" t="s">
        <v>9</v>
      </c>
      <c r="K784" s="109">
        <f>K783+K781+K782</f>
        <v>1865.5938716000001</v>
      </c>
      <c r="L784" s="3"/>
      <c r="M784" s="3"/>
      <c r="N784" s="3"/>
      <c r="O784" s="3"/>
      <c r="P784" s="3"/>
      <c r="Q784" s="33"/>
    </row>
    <row r="785" spans="1:17" ht="63.75">
      <c r="A785" s="95"/>
      <c r="B785" s="9">
        <v>90</v>
      </c>
      <c r="C785" s="10" t="s">
        <v>80</v>
      </c>
      <c r="D785" s="11" t="s">
        <v>81</v>
      </c>
      <c r="E785" s="12" t="s">
        <v>82</v>
      </c>
      <c r="F785" s="13">
        <v>0.02</v>
      </c>
      <c r="G785" s="229">
        <v>222.47</v>
      </c>
      <c r="H785" s="14"/>
      <c r="I785" s="106">
        <f>F785*G785</f>
        <v>4.4493999999999998</v>
      </c>
      <c r="J785" s="14" t="s">
        <v>211</v>
      </c>
      <c r="K785" s="110">
        <f>K792</f>
        <v>45.594944000000005</v>
      </c>
      <c r="L785" s="3"/>
      <c r="M785" s="228">
        <f t="shared" ref="M785" si="104">B785</f>
        <v>90</v>
      </c>
      <c r="N785" s="99"/>
      <c r="O785" s="99"/>
      <c r="P785" s="99"/>
      <c r="Q785" s="100">
        <f t="shared" ref="Q785" si="105">F785-N785-O785-P785</f>
        <v>0.02</v>
      </c>
    </row>
    <row r="786" spans="1:17" outlineLevel="1">
      <c r="A786" s="95"/>
      <c r="B786" s="15" t="s">
        <v>9</v>
      </c>
      <c r="C786" s="16" t="s">
        <v>9</v>
      </c>
      <c r="D786" s="17" t="s">
        <v>10</v>
      </c>
      <c r="E786" s="18" t="s">
        <v>9</v>
      </c>
      <c r="F786" s="19" t="s">
        <v>9</v>
      </c>
      <c r="G786" s="20">
        <v>218.67</v>
      </c>
      <c r="H786" s="20">
        <v>1.1499999999999999</v>
      </c>
      <c r="I786" s="107">
        <f>F785*G786</f>
        <v>4.3734000000000002</v>
      </c>
      <c r="J786" s="20">
        <v>10.36</v>
      </c>
      <c r="K786" s="111">
        <f>I786*J786</f>
        <v>45.308424000000002</v>
      </c>
      <c r="L786" s="3"/>
      <c r="M786" s="3"/>
      <c r="N786" s="3"/>
      <c r="O786" s="3"/>
      <c r="P786" s="3"/>
      <c r="Q786" s="34"/>
    </row>
    <row r="787" spans="1:17" outlineLevel="1">
      <c r="A787" s="95"/>
      <c r="B787" s="15" t="s">
        <v>9</v>
      </c>
      <c r="C787" s="16" t="s">
        <v>9</v>
      </c>
      <c r="D787" s="17" t="s">
        <v>11</v>
      </c>
      <c r="E787" s="18" t="s">
        <v>9</v>
      </c>
      <c r="F787" s="19" t="s">
        <v>9</v>
      </c>
      <c r="G787" s="20"/>
      <c r="H787" s="20">
        <v>1.1499999999999999</v>
      </c>
      <c r="I787" s="107">
        <f>F785*G787</f>
        <v>0</v>
      </c>
      <c r="J787" s="20">
        <v>3.73</v>
      </c>
      <c r="K787" s="111">
        <f>I787*J787</f>
        <v>0</v>
      </c>
      <c r="L787" s="3"/>
      <c r="M787" s="3"/>
      <c r="N787" s="3"/>
      <c r="O787" s="3"/>
      <c r="P787" s="3"/>
      <c r="Q787" s="34"/>
    </row>
    <row r="788" spans="1:17" outlineLevel="1">
      <c r="A788" s="95"/>
      <c r="B788" s="15" t="s">
        <v>9</v>
      </c>
      <c r="C788" s="16" t="s">
        <v>9</v>
      </c>
      <c r="D788" s="17" t="s">
        <v>12</v>
      </c>
      <c r="E788" s="18" t="s">
        <v>9</v>
      </c>
      <c r="F788" s="19" t="s">
        <v>9</v>
      </c>
      <c r="G788" s="20"/>
      <c r="H788" s="20">
        <v>1.1499999999999999</v>
      </c>
      <c r="I788" s="107">
        <f>F785*G788</f>
        <v>0</v>
      </c>
      <c r="J788" s="20">
        <v>10.36</v>
      </c>
      <c r="K788" s="111">
        <f>I788*J788</f>
        <v>0</v>
      </c>
      <c r="L788" s="3"/>
      <c r="M788" s="3"/>
      <c r="N788" s="3"/>
      <c r="O788" s="3"/>
      <c r="P788" s="3"/>
      <c r="Q788" s="34"/>
    </row>
    <row r="789" spans="1:17" outlineLevel="1">
      <c r="A789" s="95"/>
      <c r="B789" s="15" t="s">
        <v>9</v>
      </c>
      <c r="C789" s="16" t="s">
        <v>9</v>
      </c>
      <c r="D789" s="17" t="s">
        <v>13</v>
      </c>
      <c r="E789" s="18" t="s">
        <v>9</v>
      </c>
      <c r="F789" s="19" t="s">
        <v>9</v>
      </c>
      <c r="G789" s="20">
        <v>3.8</v>
      </c>
      <c r="H789" s="20"/>
      <c r="I789" s="107">
        <f>F785*G789</f>
        <v>7.5999999999999998E-2</v>
      </c>
      <c r="J789" s="20">
        <v>3.77</v>
      </c>
      <c r="K789" s="111">
        <f>I789*J789</f>
        <v>0.28652</v>
      </c>
      <c r="L789" s="3"/>
      <c r="M789" s="3"/>
      <c r="N789" s="3"/>
      <c r="O789" s="3"/>
      <c r="P789" s="3"/>
      <c r="Q789" s="34"/>
    </row>
    <row r="790" spans="1:17" outlineLevel="1">
      <c r="A790" s="95"/>
      <c r="B790" s="15" t="s">
        <v>9</v>
      </c>
      <c r="C790" s="16" t="s">
        <v>9</v>
      </c>
      <c r="D790" s="17" t="s">
        <v>14</v>
      </c>
      <c r="E790" s="18" t="s">
        <v>15</v>
      </c>
      <c r="F790" s="19">
        <v>95</v>
      </c>
      <c r="G790" s="20"/>
      <c r="H790" s="19">
        <v>95</v>
      </c>
      <c r="I790" s="107">
        <f>(I786+I788)*H790/100</f>
        <v>4.1547299999999998</v>
      </c>
      <c r="J790" s="19" t="s">
        <v>259</v>
      </c>
      <c r="K790" s="112">
        <f>(K786+K788)*J790/100</f>
        <v>36.699823440000003</v>
      </c>
      <c r="L790" s="3"/>
      <c r="M790" s="3"/>
      <c r="N790" s="3"/>
      <c r="O790" s="3"/>
      <c r="P790" s="3"/>
      <c r="Q790" s="34"/>
    </row>
    <row r="791" spans="1:17" outlineLevel="1">
      <c r="A791" s="95"/>
      <c r="B791" s="15" t="s">
        <v>9</v>
      </c>
      <c r="C791" s="16" t="s">
        <v>9</v>
      </c>
      <c r="D791" s="17" t="s">
        <v>16</v>
      </c>
      <c r="E791" s="18" t="s">
        <v>15</v>
      </c>
      <c r="F791" s="19">
        <v>65</v>
      </c>
      <c r="G791" s="20"/>
      <c r="H791" s="19">
        <v>65</v>
      </c>
      <c r="I791" s="107">
        <f>(I786+I788)*H791/100</f>
        <v>2.8427100000000003</v>
      </c>
      <c r="J791" s="19" t="s">
        <v>258</v>
      </c>
      <c r="K791" s="112">
        <f>(K786+K788)*J791/100</f>
        <v>23.560380480000003</v>
      </c>
      <c r="L791" s="3"/>
      <c r="M791" s="3"/>
      <c r="N791" s="3"/>
      <c r="O791" s="3"/>
      <c r="P791" s="3"/>
      <c r="Q791" s="4"/>
    </row>
    <row r="792" spans="1:17" ht="13.5">
      <c r="A792" s="95"/>
      <c r="B792" s="21" t="s">
        <v>9</v>
      </c>
      <c r="C792" s="22" t="s">
        <v>9</v>
      </c>
      <c r="D792" s="23"/>
      <c r="E792" s="24" t="s">
        <v>9</v>
      </c>
      <c r="F792" s="21" t="s">
        <v>9</v>
      </c>
      <c r="G792" s="25"/>
      <c r="H792" s="25"/>
      <c r="I792" s="109">
        <f>I786+I787+I789</f>
        <v>4.4493999999999998</v>
      </c>
      <c r="J792" s="108"/>
      <c r="K792" s="109">
        <f>K786+K787+K789</f>
        <v>45.594944000000005</v>
      </c>
      <c r="L792" s="3"/>
      <c r="M792" s="3"/>
      <c r="N792" s="3"/>
      <c r="O792" s="3"/>
      <c r="P792" s="3"/>
      <c r="Q792" s="33"/>
    </row>
    <row r="793" spans="1:17" s="34" customFormat="1" ht="13.5">
      <c r="A793" s="95"/>
      <c r="B793" s="21"/>
      <c r="C793" s="22"/>
      <c r="D793" s="23"/>
      <c r="E793" s="24"/>
      <c r="F793" s="21"/>
      <c r="G793" s="25"/>
      <c r="H793" s="25"/>
      <c r="I793" s="109">
        <f>I792+I790+I791</f>
        <v>11.44684</v>
      </c>
      <c r="J793" s="24" t="s">
        <v>9</v>
      </c>
      <c r="K793" s="109">
        <f>K792+K790+K791</f>
        <v>105.85514792000002</v>
      </c>
      <c r="L793" s="3"/>
      <c r="M793" s="3"/>
      <c r="N793" s="3"/>
      <c r="O793" s="3"/>
      <c r="P793" s="3"/>
      <c r="Q793" s="33"/>
    </row>
    <row r="794" spans="1:17" ht="17.850000000000001" customHeight="1">
      <c r="A794" s="95"/>
      <c r="B794" s="351" t="s">
        <v>83</v>
      </c>
      <c r="C794" s="352"/>
      <c r="D794" s="352"/>
      <c r="E794" s="352"/>
      <c r="F794" s="352"/>
      <c r="G794" s="352"/>
      <c r="H794" s="352"/>
      <c r="I794" s="352"/>
      <c r="J794" s="352"/>
      <c r="K794" s="352"/>
      <c r="L794" s="3"/>
      <c r="M794" s="3"/>
      <c r="N794" s="3"/>
      <c r="O794" s="3"/>
      <c r="P794" s="3"/>
    </row>
    <row r="795" spans="1:17" ht="25.5">
      <c r="A795" s="95"/>
      <c r="B795" s="9">
        <v>91</v>
      </c>
      <c r="C795" s="10" t="s">
        <v>84</v>
      </c>
      <c r="D795" s="11" t="s">
        <v>85</v>
      </c>
      <c r="E795" s="12" t="s">
        <v>86</v>
      </c>
      <c r="F795" s="13">
        <v>0.7</v>
      </c>
      <c r="G795" s="229">
        <v>112.28</v>
      </c>
      <c r="H795" s="14"/>
      <c r="I795" s="106">
        <f>F795*G795</f>
        <v>78.595999999999989</v>
      </c>
      <c r="J795" s="14" t="s">
        <v>211</v>
      </c>
      <c r="K795" s="110">
        <f>K802</f>
        <v>398.61919999999998</v>
      </c>
      <c r="L795" s="3"/>
      <c r="M795" s="228">
        <f t="shared" ref="M795" si="106">B795</f>
        <v>91</v>
      </c>
      <c r="N795" s="99"/>
      <c r="O795" s="99" t="s">
        <v>334</v>
      </c>
      <c r="P795" s="99"/>
      <c r="Q795" s="100">
        <f t="shared" ref="Q795" si="107">F795-N795-O795-P795</f>
        <v>0</v>
      </c>
    </row>
    <row r="796" spans="1:17" outlineLevel="1">
      <c r="A796" s="95"/>
      <c r="B796" s="15" t="s">
        <v>9</v>
      </c>
      <c r="C796" s="16" t="s">
        <v>9</v>
      </c>
      <c r="D796" s="17" t="s">
        <v>10</v>
      </c>
      <c r="E796" s="18" t="s">
        <v>9</v>
      </c>
      <c r="F796" s="19" t="s">
        <v>9</v>
      </c>
      <c r="G796" s="20">
        <v>22.72</v>
      </c>
      <c r="H796" s="20"/>
      <c r="I796" s="107">
        <f>F795*G796</f>
        <v>15.903999999999998</v>
      </c>
      <c r="J796" s="20">
        <v>10.36</v>
      </c>
      <c r="K796" s="111">
        <f>I796*J796</f>
        <v>164.76543999999998</v>
      </c>
      <c r="L796" s="3"/>
      <c r="M796" s="3"/>
      <c r="N796" s="3"/>
      <c r="O796" s="3"/>
      <c r="P796" s="3"/>
      <c r="Q796" s="34"/>
    </row>
    <row r="797" spans="1:17" outlineLevel="1">
      <c r="A797" s="95"/>
      <c r="B797" s="15" t="s">
        <v>9</v>
      </c>
      <c r="C797" s="16" t="s">
        <v>9</v>
      </c>
      <c r="D797" s="17" t="s">
        <v>11</v>
      </c>
      <c r="E797" s="18" t="s">
        <v>9</v>
      </c>
      <c r="F797" s="19" t="s">
        <v>9</v>
      </c>
      <c r="G797" s="20">
        <v>89.11</v>
      </c>
      <c r="H797" s="20"/>
      <c r="I797" s="107">
        <f>F795*G797</f>
        <v>62.376999999999995</v>
      </c>
      <c r="J797" s="20">
        <v>3.73</v>
      </c>
      <c r="K797" s="111">
        <f>I797*J797</f>
        <v>232.66620999999998</v>
      </c>
      <c r="L797" s="3"/>
      <c r="M797" s="3"/>
      <c r="N797" s="3"/>
      <c r="O797" s="3"/>
      <c r="P797" s="3"/>
      <c r="Q797" s="34"/>
    </row>
    <row r="798" spans="1:17" outlineLevel="1">
      <c r="A798" s="95"/>
      <c r="B798" s="15" t="s">
        <v>9</v>
      </c>
      <c r="C798" s="16" t="s">
        <v>9</v>
      </c>
      <c r="D798" s="17" t="s">
        <v>12</v>
      </c>
      <c r="E798" s="18" t="s">
        <v>9</v>
      </c>
      <c r="F798" s="19" t="s">
        <v>9</v>
      </c>
      <c r="G798" s="20">
        <v>7.69</v>
      </c>
      <c r="H798" s="20"/>
      <c r="I798" s="107">
        <f>F795*G798</f>
        <v>5.383</v>
      </c>
      <c r="J798" s="20">
        <v>10.36</v>
      </c>
      <c r="K798" s="111">
        <f>I798*J798</f>
        <v>55.767879999999998</v>
      </c>
      <c r="L798" s="3"/>
      <c r="M798" s="3"/>
      <c r="N798" s="3"/>
      <c r="O798" s="3"/>
      <c r="P798" s="3"/>
      <c r="Q798" s="34"/>
    </row>
    <row r="799" spans="1:17" outlineLevel="1">
      <c r="A799" s="95"/>
      <c r="B799" s="15" t="s">
        <v>9</v>
      </c>
      <c r="C799" s="16" t="s">
        <v>9</v>
      </c>
      <c r="D799" s="17" t="s">
        <v>13</v>
      </c>
      <c r="E799" s="18" t="s">
        <v>9</v>
      </c>
      <c r="F799" s="19" t="s">
        <v>9</v>
      </c>
      <c r="G799" s="20">
        <v>0.45</v>
      </c>
      <c r="H799" s="20"/>
      <c r="I799" s="107">
        <f>F795*G799</f>
        <v>0.315</v>
      </c>
      <c r="J799" s="20">
        <v>3.77</v>
      </c>
      <c r="K799" s="111">
        <f>I799*J799</f>
        <v>1.1875500000000001</v>
      </c>
      <c r="L799" s="3"/>
      <c r="M799" s="3"/>
      <c r="N799" s="3"/>
      <c r="O799" s="3"/>
      <c r="P799" s="3"/>
      <c r="Q799" s="34"/>
    </row>
    <row r="800" spans="1:17" outlineLevel="1">
      <c r="A800" s="95"/>
      <c r="B800" s="15" t="s">
        <v>9</v>
      </c>
      <c r="C800" s="16" t="s">
        <v>9</v>
      </c>
      <c r="D800" s="17" t="s">
        <v>14</v>
      </c>
      <c r="E800" s="18" t="s">
        <v>15</v>
      </c>
      <c r="F800" s="19">
        <v>120</v>
      </c>
      <c r="G800" s="20"/>
      <c r="H800" s="19">
        <v>120</v>
      </c>
      <c r="I800" s="107">
        <f>(I796+I798)*H800/100</f>
        <v>25.5444</v>
      </c>
      <c r="J800" s="19" t="s">
        <v>256</v>
      </c>
      <c r="K800" s="112">
        <f>(K796+K798)*J800/100</f>
        <v>224.94398639999997</v>
      </c>
      <c r="L800" s="3"/>
      <c r="M800" s="3"/>
      <c r="N800" s="3"/>
      <c r="O800" s="3"/>
      <c r="P800" s="3"/>
      <c r="Q800" s="34"/>
    </row>
    <row r="801" spans="1:17" outlineLevel="1">
      <c r="A801" s="95"/>
      <c r="B801" s="15" t="s">
        <v>9</v>
      </c>
      <c r="C801" s="16" t="s">
        <v>9</v>
      </c>
      <c r="D801" s="17" t="s">
        <v>16</v>
      </c>
      <c r="E801" s="18" t="s">
        <v>15</v>
      </c>
      <c r="F801" s="19">
        <v>70</v>
      </c>
      <c r="G801" s="20"/>
      <c r="H801" s="19">
        <v>70</v>
      </c>
      <c r="I801" s="107">
        <f>(I796+I798)*H801/100</f>
        <v>14.9009</v>
      </c>
      <c r="J801" s="19" t="s">
        <v>257</v>
      </c>
      <c r="K801" s="112">
        <f>(K796+K798)*J801/100</f>
        <v>123.49865919999998</v>
      </c>
      <c r="L801" s="3"/>
      <c r="M801" s="3"/>
      <c r="N801" s="3"/>
      <c r="O801" s="3"/>
      <c r="P801" s="3"/>
      <c r="Q801" s="4"/>
    </row>
    <row r="802" spans="1:17" ht="13.5">
      <c r="A802" s="95"/>
      <c r="B802" s="21" t="s">
        <v>9</v>
      </c>
      <c r="C802" s="22" t="s">
        <v>9</v>
      </c>
      <c r="D802" s="23"/>
      <c r="E802" s="24" t="s">
        <v>9</v>
      </c>
      <c r="F802" s="21" t="s">
        <v>9</v>
      </c>
      <c r="G802" s="25"/>
      <c r="H802" s="25"/>
      <c r="I802" s="109">
        <f>I796+I797+I799</f>
        <v>78.595999999999989</v>
      </c>
      <c r="J802" s="108"/>
      <c r="K802" s="109">
        <f>K796+K797+K799</f>
        <v>398.61919999999998</v>
      </c>
      <c r="L802" s="3"/>
      <c r="M802" s="3"/>
      <c r="N802" s="3"/>
      <c r="O802" s="3"/>
      <c r="P802" s="3"/>
      <c r="Q802" s="33"/>
    </row>
    <row r="803" spans="1:17" s="34" customFormat="1" ht="13.5">
      <c r="A803" s="95"/>
      <c r="B803" s="21"/>
      <c r="C803" s="22"/>
      <c r="D803" s="23"/>
      <c r="E803" s="24"/>
      <c r="F803" s="21"/>
      <c r="G803" s="25"/>
      <c r="H803" s="25"/>
      <c r="I803" s="109">
        <f>I802+I800+I801</f>
        <v>119.04129999999998</v>
      </c>
      <c r="J803" s="24" t="s">
        <v>9</v>
      </c>
      <c r="K803" s="109">
        <f>K802+K800+K801</f>
        <v>747.06184559999997</v>
      </c>
      <c r="L803" s="3"/>
      <c r="M803" s="3"/>
      <c r="N803" s="3"/>
      <c r="O803" s="3"/>
      <c r="P803" s="3"/>
      <c r="Q803" s="33"/>
    </row>
    <row r="804" spans="1:17" ht="38.25">
      <c r="A804" s="95"/>
      <c r="B804" s="9">
        <v>92</v>
      </c>
      <c r="C804" s="10" t="s">
        <v>87</v>
      </c>
      <c r="D804" s="11" t="s">
        <v>88</v>
      </c>
      <c r="E804" s="12" t="s">
        <v>89</v>
      </c>
      <c r="F804" s="13">
        <v>2.38</v>
      </c>
      <c r="G804" s="229">
        <v>259.72000000000003</v>
      </c>
      <c r="H804" s="14"/>
      <c r="I804" s="106">
        <f>F804*G804</f>
        <v>618.1336</v>
      </c>
      <c r="J804" s="14" t="s">
        <v>211</v>
      </c>
      <c r="K804" s="110">
        <f>K811</f>
        <v>2863.8232979999998</v>
      </c>
      <c r="L804" s="3"/>
      <c r="M804" s="228">
        <f t="shared" ref="M804" si="108">B804</f>
        <v>92</v>
      </c>
      <c r="N804" s="99"/>
      <c r="O804" s="99" t="s">
        <v>335</v>
      </c>
      <c r="P804" s="99"/>
      <c r="Q804" s="100">
        <f t="shared" ref="Q804" si="109">F804-N804-O804-P804</f>
        <v>0</v>
      </c>
    </row>
    <row r="805" spans="1:17" outlineLevel="1">
      <c r="A805" s="95"/>
      <c r="B805" s="15" t="s">
        <v>9</v>
      </c>
      <c r="C805" s="16" t="s">
        <v>9</v>
      </c>
      <c r="D805" s="17" t="s">
        <v>10</v>
      </c>
      <c r="E805" s="18" t="s">
        <v>9</v>
      </c>
      <c r="F805" s="19" t="s">
        <v>9</v>
      </c>
      <c r="G805" s="20">
        <v>35.369999999999997</v>
      </c>
      <c r="H805" s="20"/>
      <c r="I805" s="107">
        <f>F804*G805</f>
        <v>84.180599999999984</v>
      </c>
      <c r="J805" s="20">
        <v>10.36</v>
      </c>
      <c r="K805" s="111">
        <f>I805*J805</f>
        <v>872.11101599999984</v>
      </c>
      <c r="L805" s="3"/>
      <c r="M805" s="3"/>
      <c r="N805" s="3"/>
      <c r="O805" s="3"/>
      <c r="P805" s="3"/>
      <c r="Q805" s="34"/>
    </row>
    <row r="806" spans="1:17" outlineLevel="1">
      <c r="A806" s="95"/>
      <c r="B806" s="15" t="s">
        <v>9</v>
      </c>
      <c r="C806" s="16" t="s">
        <v>9</v>
      </c>
      <c r="D806" s="17" t="s">
        <v>11</v>
      </c>
      <c r="E806" s="18" t="s">
        <v>9</v>
      </c>
      <c r="F806" s="19" t="s">
        <v>9</v>
      </c>
      <c r="G806" s="20">
        <v>223.64</v>
      </c>
      <c r="H806" s="20"/>
      <c r="I806" s="107">
        <f>F804*G806</f>
        <v>532.26319999999998</v>
      </c>
      <c r="J806" s="20">
        <v>3.73</v>
      </c>
      <c r="K806" s="111">
        <f>I806*J806</f>
        <v>1985.3417359999999</v>
      </c>
      <c r="L806" s="3"/>
      <c r="M806" s="3"/>
      <c r="N806" s="3"/>
      <c r="O806" s="3"/>
      <c r="P806" s="3"/>
      <c r="Q806" s="34"/>
    </row>
    <row r="807" spans="1:17" outlineLevel="1">
      <c r="A807" s="95"/>
      <c r="B807" s="15" t="s">
        <v>9</v>
      </c>
      <c r="C807" s="16" t="s">
        <v>9</v>
      </c>
      <c r="D807" s="17" t="s">
        <v>12</v>
      </c>
      <c r="E807" s="18" t="s">
        <v>9</v>
      </c>
      <c r="F807" s="19" t="s">
        <v>9</v>
      </c>
      <c r="G807" s="20">
        <v>19.3</v>
      </c>
      <c r="H807" s="20"/>
      <c r="I807" s="107">
        <f>F804*G807</f>
        <v>45.933999999999997</v>
      </c>
      <c r="J807" s="20">
        <v>10.36</v>
      </c>
      <c r="K807" s="111">
        <f>I807*J807</f>
        <v>475.87623999999994</v>
      </c>
      <c r="L807" s="3"/>
      <c r="M807" s="3"/>
      <c r="N807" s="3"/>
      <c r="O807" s="3"/>
      <c r="P807" s="3"/>
      <c r="Q807" s="34"/>
    </row>
    <row r="808" spans="1:17" outlineLevel="1">
      <c r="A808" s="95"/>
      <c r="B808" s="15" t="s">
        <v>9</v>
      </c>
      <c r="C808" s="16" t="s">
        <v>9</v>
      </c>
      <c r="D808" s="17" t="s">
        <v>13</v>
      </c>
      <c r="E808" s="18" t="s">
        <v>9</v>
      </c>
      <c r="F808" s="19" t="s">
        <v>9</v>
      </c>
      <c r="G808" s="20">
        <v>0.71</v>
      </c>
      <c r="H808" s="20"/>
      <c r="I808" s="107">
        <f>F804*G808</f>
        <v>1.6897999999999997</v>
      </c>
      <c r="J808" s="20">
        <v>3.77</v>
      </c>
      <c r="K808" s="111">
        <f>I808*J808</f>
        <v>6.3705459999999992</v>
      </c>
      <c r="L808" s="3"/>
      <c r="M808" s="3"/>
      <c r="N808" s="3"/>
      <c r="O808" s="3"/>
      <c r="P808" s="3"/>
      <c r="Q808" s="34"/>
    </row>
    <row r="809" spans="1:17" outlineLevel="1">
      <c r="A809" s="95"/>
      <c r="B809" s="15" t="s">
        <v>9</v>
      </c>
      <c r="C809" s="16" t="s">
        <v>9</v>
      </c>
      <c r="D809" s="17" t="s">
        <v>14</v>
      </c>
      <c r="E809" s="18" t="s">
        <v>15</v>
      </c>
      <c r="F809" s="19">
        <v>120</v>
      </c>
      <c r="G809" s="20"/>
      <c r="H809" s="19">
        <v>120</v>
      </c>
      <c r="I809" s="107">
        <f>(I805+I807)*H809/100</f>
        <v>156.13751999999999</v>
      </c>
      <c r="J809" s="19" t="s">
        <v>256</v>
      </c>
      <c r="K809" s="112">
        <f>(K805+K807)*J809/100</f>
        <v>1374.9470011199999</v>
      </c>
      <c r="L809" s="3"/>
      <c r="M809" s="3"/>
      <c r="N809" s="3"/>
      <c r="O809" s="3"/>
      <c r="P809" s="3"/>
      <c r="Q809" s="34"/>
    </row>
    <row r="810" spans="1:17" outlineLevel="1">
      <c r="A810" s="95"/>
      <c r="B810" s="15" t="s">
        <v>9</v>
      </c>
      <c r="C810" s="16" t="s">
        <v>9</v>
      </c>
      <c r="D810" s="17" t="s">
        <v>16</v>
      </c>
      <c r="E810" s="18" t="s">
        <v>15</v>
      </c>
      <c r="F810" s="19">
        <v>70</v>
      </c>
      <c r="G810" s="20"/>
      <c r="H810" s="19">
        <v>70</v>
      </c>
      <c r="I810" s="107">
        <f>(I805+I807)*H810/100</f>
        <v>91.080219999999997</v>
      </c>
      <c r="J810" s="19" t="s">
        <v>257</v>
      </c>
      <c r="K810" s="112">
        <f>(K805+K807)*J810/100</f>
        <v>754.87286335999988</v>
      </c>
      <c r="L810" s="3"/>
      <c r="M810" s="3"/>
      <c r="N810" s="3"/>
      <c r="O810" s="3"/>
      <c r="P810" s="3"/>
      <c r="Q810" s="4"/>
    </row>
    <row r="811" spans="1:17" ht="13.5">
      <c r="A811" s="95"/>
      <c r="B811" s="21" t="s">
        <v>9</v>
      </c>
      <c r="C811" s="22" t="s">
        <v>9</v>
      </c>
      <c r="D811" s="23"/>
      <c r="E811" s="24" t="s">
        <v>9</v>
      </c>
      <c r="F811" s="21" t="s">
        <v>9</v>
      </c>
      <c r="G811" s="25"/>
      <c r="H811" s="25"/>
      <c r="I811" s="109">
        <f>I805+I806+I808</f>
        <v>618.1336</v>
      </c>
      <c r="J811" s="108"/>
      <c r="K811" s="109">
        <f>K805+K806+K808</f>
        <v>2863.8232979999998</v>
      </c>
      <c r="L811" s="3"/>
      <c r="M811" s="3"/>
      <c r="N811" s="3"/>
      <c r="O811" s="3"/>
      <c r="P811" s="3"/>
      <c r="Q811" s="33"/>
    </row>
    <row r="812" spans="1:17" s="34" customFormat="1" ht="13.5">
      <c r="A812" s="95"/>
      <c r="B812" s="21"/>
      <c r="C812" s="22"/>
      <c r="D812" s="23"/>
      <c r="E812" s="24"/>
      <c r="F812" s="21"/>
      <c r="G812" s="25"/>
      <c r="H812" s="25"/>
      <c r="I812" s="109">
        <f>I811+I809+I810</f>
        <v>865.35133999999994</v>
      </c>
      <c r="J812" s="24" t="s">
        <v>9</v>
      </c>
      <c r="K812" s="109">
        <f>K811+K809+K810</f>
        <v>4993.6431624799989</v>
      </c>
      <c r="L812" s="3"/>
      <c r="M812" s="3"/>
      <c r="N812" s="3"/>
      <c r="O812" s="3"/>
      <c r="P812" s="3"/>
      <c r="Q812" s="33"/>
    </row>
    <row r="813" spans="1:17" ht="38.25">
      <c r="A813" s="95"/>
      <c r="B813" s="9">
        <v>93</v>
      </c>
      <c r="C813" s="10" t="s">
        <v>90</v>
      </c>
      <c r="D813" s="11" t="s">
        <v>91</v>
      </c>
      <c r="E813" s="12" t="s">
        <v>89</v>
      </c>
      <c r="F813" s="13">
        <v>2.38</v>
      </c>
      <c r="G813" s="229">
        <v>413.26</v>
      </c>
      <c r="H813" s="14"/>
      <c r="I813" s="106">
        <f>F813*G813</f>
        <v>983.55879999999991</v>
      </c>
      <c r="J813" s="14" t="s">
        <v>211</v>
      </c>
      <c r="K813" s="110">
        <f>K820</f>
        <v>4412.9203159999997</v>
      </c>
      <c r="L813" s="3"/>
      <c r="M813" s="228">
        <f t="shared" ref="M813" si="110">B813</f>
        <v>93</v>
      </c>
      <c r="N813" s="99"/>
      <c r="O813" s="99" t="s">
        <v>335</v>
      </c>
      <c r="P813" s="99"/>
      <c r="Q813" s="100">
        <f t="shared" ref="Q813" si="111">F813-N813-O813-P813</f>
        <v>0</v>
      </c>
    </row>
    <row r="814" spans="1:17" outlineLevel="1">
      <c r="A814" s="95"/>
      <c r="B814" s="15" t="s">
        <v>9</v>
      </c>
      <c r="C814" s="16" t="s">
        <v>9</v>
      </c>
      <c r="D814" s="17" t="s">
        <v>10</v>
      </c>
      <c r="E814" s="18" t="s">
        <v>9</v>
      </c>
      <c r="F814" s="19" t="s">
        <v>9</v>
      </c>
      <c r="G814" s="20">
        <v>47.16</v>
      </c>
      <c r="H814" s="20"/>
      <c r="I814" s="107">
        <f>F813*G814</f>
        <v>112.24079999999999</v>
      </c>
      <c r="J814" s="20">
        <v>10.36</v>
      </c>
      <c r="K814" s="111">
        <f>I814*J814</f>
        <v>1162.8146879999999</v>
      </c>
      <c r="L814" s="3"/>
      <c r="M814" s="3"/>
      <c r="N814" s="3"/>
      <c r="O814" s="3"/>
      <c r="P814" s="3"/>
      <c r="Q814" s="34"/>
    </row>
    <row r="815" spans="1:17" outlineLevel="1">
      <c r="A815" s="95"/>
      <c r="B815" s="15" t="s">
        <v>9</v>
      </c>
      <c r="C815" s="16" t="s">
        <v>9</v>
      </c>
      <c r="D815" s="17" t="s">
        <v>11</v>
      </c>
      <c r="E815" s="18" t="s">
        <v>9</v>
      </c>
      <c r="F815" s="19" t="s">
        <v>9</v>
      </c>
      <c r="G815" s="20">
        <v>365.16</v>
      </c>
      <c r="H815" s="20"/>
      <c r="I815" s="107">
        <f>F813*G815</f>
        <v>869.08080000000007</v>
      </c>
      <c r="J815" s="20">
        <v>3.73</v>
      </c>
      <c r="K815" s="111">
        <f>I815*J815</f>
        <v>3241.6713840000002</v>
      </c>
      <c r="L815" s="3"/>
      <c r="M815" s="3"/>
      <c r="N815" s="3"/>
      <c r="O815" s="3"/>
      <c r="P815" s="3"/>
      <c r="Q815" s="34"/>
    </row>
    <row r="816" spans="1:17" outlineLevel="1">
      <c r="A816" s="95"/>
      <c r="B816" s="15" t="s">
        <v>9</v>
      </c>
      <c r="C816" s="16" t="s">
        <v>9</v>
      </c>
      <c r="D816" s="17" t="s">
        <v>12</v>
      </c>
      <c r="E816" s="18" t="s">
        <v>9</v>
      </c>
      <c r="F816" s="19" t="s">
        <v>9</v>
      </c>
      <c r="G816" s="20">
        <v>31.52</v>
      </c>
      <c r="H816" s="20"/>
      <c r="I816" s="107">
        <f>F813*G816</f>
        <v>75.017600000000002</v>
      </c>
      <c r="J816" s="20">
        <v>10.36</v>
      </c>
      <c r="K816" s="111">
        <f>I816*J816</f>
        <v>777.18233599999996</v>
      </c>
      <c r="L816" s="3"/>
      <c r="M816" s="3"/>
      <c r="N816" s="3"/>
      <c r="O816" s="3"/>
      <c r="P816" s="3"/>
      <c r="Q816" s="34"/>
    </row>
    <row r="817" spans="1:17" outlineLevel="1">
      <c r="A817" s="95"/>
      <c r="B817" s="15" t="s">
        <v>9</v>
      </c>
      <c r="C817" s="16" t="s">
        <v>9</v>
      </c>
      <c r="D817" s="17" t="s">
        <v>13</v>
      </c>
      <c r="E817" s="18" t="s">
        <v>9</v>
      </c>
      <c r="F817" s="19" t="s">
        <v>9</v>
      </c>
      <c r="G817" s="20">
        <v>0.94</v>
      </c>
      <c r="H817" s="20"/>
      <c r="I817" s="107">
        <f>F813*G817</f>
        <v>2.2371999999999996</v>
      </c>
      <c r="J817" s="20">
        <v>3.77</v>
      </c>
      <c r="K817" s="111">
        <f>I817*J817</f>
        <v>8.4342439999999979</v>
      </c>
      <c r="L817" s="3"/>
      <c r="M817" s="3"/>
      <c r="N817" s="3"/>
      <c r="O817" s="3"/>
      <c r="P817" s="3"/>
      <c r="Q817" s="34"/>
    </row>
    <row r="818" spans="1:17" outlineLevel="1">
      <c r="A818" s="95"/>
      <c r="B818" s="15" t="s">
        <v>9</v>
      </c>
      <c r="C818" s="16" t="s">
        <v>9</v>
      </c>
      <c r="D818" s="17" t="s">
        <v>14</v>
      </c>
      <c r="E818" s="18" t="s">
        <v>15</v>
      </c>
      <c r="F818" s="19">
        <v>120</v>
      </c>
      <c r="G818" s="20"/>
      <c r="H818" s="19">
        <v>120</v>
      </c>
      <c r="I818" s="107">
        <f>(I814+I816)*H818/100</f>
        <v>224.71007999999998</v>
      </c>
      <c r="J818" s="19" t="s">
        <v>256</v>
      </c>
      <c r="K818" s="112">
        <f>(K814+K816)*J818/100</f>
        <v>1978.7969644799998</v>
      </c>
      <c r="L818" s="3"/>
      <c r="M818" s="3"/>
      <c r="N818" s="3"/>
      <c r="O818" s="3"/>
      <c r="P818" s="3"/>
      <c r="Q818" s="34"/>
    </row>
    <row r="819" spans="1:17" outlineLevel="1">
      <c r="A819" s="95"/>
      <c r="B819" s="15" t="s">
        <v>9</v>
      </c>
      <c r="C819" s="16" t="s">
        <v>9</v>
      </c>
      <c r="D819" s="17" t="s">
        <v>16</v>
      </c>
      <c r="E819" s="18" t="s">
        <v>15</v>
      </c>
      <c r="F819" s="19">
        <v>70</v>
      </c>
      <c r="G819" s="20"/>
      <c r="H819" s="19">
        <v>70</v>
      </c>
      <c r="I819" s="107">
        <f>(I814+I816)*H819/100</f>
        <v>131.08088000000001</v>
      </c>
      <c r="J819" s="19" t="s">
        <v>257</v>
      </c>
      <c r="K819" s="112">
        <f>(K814+K816)*J819/100</f>
        <v>1086.3983334399998</v>
      </c>
      <c r="L819" s="3"/>
      <c r="M819" s="3"/>
      <c r="N819" s="3"/>
      <c r="O819" s="3"/>
      <c r="P819" s="3"/>
      <c r="Q819" s="4"/>
    </row>
    <row r="820" spans="1:17" ht="13.5">
      <c r="A820" s="95"/>
      <c r="B820" s="21" t="s">
        <v>9</v>
      </c>
      <c r="C820" s="22" t="s">
        <v>9</v>
      </c>
      <c r="D820" s="23"/>
      <c r="E820" s="24" t="s">
        <v>9</v>
      </c>
      <c r="F820" s="21" t="s">
        <v>9</v>
      </c>
      <c r="G820" s="25"/>
      <c r="H820" s="25"/>
      <c r="I820" s="109">
        <f>I814+I815+I817</f>
        <v>983.55880000000013</v>
      </c>
      <c r="J820" s="108"/>
      <c r="K820" s="109">
        <f>K814+K815+K817</f>
        <v>4412.9203159999997</v>
      </c>
      <c r="L820" s="3"/>
      <c r="M820" s="3"/>
      <c r="N820" s="3"/>
      <c r="O820" s="3"/>
      <c r="P820" s="3"/>
      <c r="Q820" s="33"/>
    </row>
    <row r="821" spans="1:17" s="34" customFormat="1" ht="13.5">
      <c r="A821" s="95"/>
      <c r="B821" s="21"/>
      <c r="C821" s="22"/>
      <c r="D821" s="23"/>
      <c r="E821" s="24"/>
      <c r="F821" s="21"/>
      <c r="G821" s="25"/>
      <c r="H821" s="25"/>
      <c r="I821" s="109">
        <f>I820+I818+I819</f>
        <v>1339.3497600000001</v>
      </c>
      <c r="J821" s="24" t="s">
        <v>9</v>
      </c>
      <c r="K821" s="109">
        <f>K820+K818+K819</f>
        <v>7478.1156139199993</v>
      </c>
      <c r="L821" s="3"/>
      <c r="M821" s="3"/>
      <c r="N821" s="3"/>
      <c r="O821" s="3"/>
      <c r="P821" s="3"/>
      <c r="Q821" s="33"/>
    </row>
    <row r="822" spans="1:17" ht="51">
      <c r="A822" s="95"/>
      <c r="B822" s="9">
        <v>94</v>
      </c>
      <c r="C822" s="10" t="s">
        <v>92</v>
      </c>
      <c r="D822" s="11" t="s">
        <v>93</v>
      </c>
      <c r="E822" s="12" t="s">
        <v>94</v>
      </c>
      <c r="F822" s="13">
        <v>2</v>
      </c>
      <c r="G822" s="229">
        <v>209.05</v>
      </c>
      <c r="H822" s="14"/>
      <c r="I822" s="106">
        <f>F822*G822</f>
        <v>418.1</v>
      </c>
      <c r="J822" s="14" t="s">
        <v>211</v>
      </c>
      <c r="K822" s="110">
        <f>K829</f>
        <v>2028.5759999999998</v>
      </c>
      <c r="L822" s="3"/>
      <c r="M822" s="228">
        <f t="shared" ref="M822" si="112">B822</f>
        <v>94</v>
      </c>
      <c r="N822" s="99"/>
      <c r="O822" s="99" t="s">
        <v>294</v>
      </c>
      <c r="P822" s="99"/>
      <c r="Q822" s="100">
        <f t="shared" ref="Q822" si="113">F822-N822-O822-P822</f>
        <v>1</v>
      </c>
    </row>
    <row r="823" spans="1:17" outlineLevel="1">
      <c r="A823" s="95"/>
      <c r="B823" s="15" t="s">
        <v>9</v>
      </c>
      <c r="C823" s="16" t="s">
        <v>9</v>
      </c>
      <c r="D823" s="17" t="s">
        <v>10</v>
      </c>
      <c r="E823" s="18" t="s">
        <v>9</v>
      </c>
      <c r="F823" s="19" t="s">
        <v>9</v>
      </c>
      <c r="G823" s="20">
        <v>35.369999999999997</v>
      </c>
      <c r="H823" s="20"/>
      <c r="I823" s="107">
        <f>F822*G823</f>
        <v>70.739999999999995</v>
      </c>
      <c r="J823" s="20">
        <v>10.36</v>
      </c>
      <c r="K823" s="111">
        <f>I823*J823</f>
        <v>732.86639999999989</v>
      </c>
      <c r="L823" s="3"/>
      <c r="M823" s="3"/>
      <c r="N823" s="3"/>
      <c r="O823" s="3"/>
      <c r="P823" s="3"/>
      <c r="Q823" s="34"/>
    </row>
    <row r="824" spans="1:17" outlineLevel="1">
      <c r="A824" s="95"/>
      <c r="B824" s="15" t="s">
        <v>9</v>
      </c>
      <c r="C824" s="16" t="s">
        <v>9</v>
      </c>
      <c r="D824" s="17" t="s">
        <v>11</v>
      </c>
      <c r="E824" s="18" t="s">
        <v>9</v>
      </c>
      <c r="F824" s="19" t="s">
        <v>9</v>
      </c>
      <c r="G824" s="20">
        <v>172.97</v>
      </c>
      <c r="H824" s="20"/>
      <c r="I824" s="107">
        <f>F822*G824</f>
        <v>345.94</v>
      </c>
      <c r="J824" s="20">
        <v>3.73</v>
      </c>
      <c r="K824" s="111">
        <f>I824*J824</f>
        <v>1290.3561999999999</v>
      </c>
      <c r="L824" s="3"/>
      <c r="M824" s="3"/>
      <c r="N824" s="3"/>
      <c r="O824" s="3"/>
      <c r="P824" s="3"/>
      <c r="Q824" s="34"/>
    </row>
    <row r="825" spans="1:17" outlineLevel="1">
      <c r="A825" s="95"/>
      <c r="B825" s="15" t="s">
        <v>9</v>
      </c>
      <c r="C825" s="16" t="s">
        <v>9</v>
      </c>
      <c r="D825" s="17" t="s">
        <v>12</v>
      </c>
      <c r="E825" s="18" t="s">
        <v>9</v>
      </c>
      <c r="F825" s="19" t="s">
        <v>9</v>
      </c>
      <c r="G825" s="20">
        <v>14.93</v>
      </c>
      <c r="H825" s="20"/>
      <c r="I825" s="107">
        <f>F822*G825</f>
        <v>29.86</v>
      </c>
      <c r="J825" s="20">
        <v>10.36</v>
      </c>
      <c r="K825" s="111">
        <f>I825*J825</f>
        <v>309.34959999999995</v>
      </c>
      <c r="L825" s="3"/>
      <c r="M825" s="3"/>
      <c r="N825" s="3"/>
      <c r="O825" s="3"/>
      <c r="P825" s="3"/>
      <c r="Q825" s="34"/>
    </row>
    <row r="826" spans="1:17" outlineLevel="1">
      <c r="A826" s="95"/>
      <c r="B826" s="15" t="s">
        <v>9</v>
      </c>
      <c r="C826" s="16" t="s">
        <v>9</v>
      </c>
      <c r="D826" s="17" t="s">
        <v>13</v>
      </c>
      <c r="E826" s="18" t="s">
        <v>9</v>
      </c>
      <c r="F826" s="19" t="s">
        <v>9</v>
      </c>
      <c r="G826" s="20">
        <v>0.71</v>
      </c>
      <c r="H826" s="20"/>
      <c r="I826" s="107">
        <f>F822*G826</f>
        <v>1.42</v>
      </c>
      <c r="J826" s="20">
        <v>3.77</v>
      </c>
      <c r="K826" s="111">
        <f>I826*J826</f>
        <v>5.3533999999999997</v>
      </c>
      <c r="L826" s="3"/>
      <c r="M826" s="3"/>
      <c r="N826" s="3"/>
      <c r="O826" s="3"/>
      <c r="P826" s="3"/>
      <c r="Q826" s="34"/>
    </row>
    <row r="827" spans="1:17" outlineLevel="1">
      <c r="A827" s="95"/>
      <c r="B827" s="15" t="s">
        <v>9</v>
      </c>
      <c r="C827" s="16" t="s">
        <v>9</v>
      </c>
      <c r="D827" s="17" t="s">
        <v>14</v>
      </c>
      <c r="E827" s="18" t="s">
        <v>15</v>
      </c>
      <c r="F827" s="19">
        <v>120</v>
      </c>
      <c r="G827" s="20"/>
      <c r="H827" s="19">
        <v>120</v>
      </c>
      <c r="I827" s="107">
        <f>(I823+I825)*H827/100</f>
        <v>120.72</v>
      </c>
      <c r="J827" s="19" t="s">
        <v>256</v>
      </c>
      <c r="K827" s="112">
        <f>(K823+K825)*J827/100</f>
        <v>1063.0603199999998</v>
      </c>
      <c r="L827" s="3"/>
      <c r="M827" s="3"/>
      <c r="N827" s="3"/>
      <c r="O827" s="3"/>
      <c r="P827" s="3"/>
      <c r="Q827" s="34"/>
    </row>
    <row r="828" spans="1:17" outlineLevel="1">
      <c r="A828" s="95"/>
      <c r="B828" s="15" t="s">
        <v>9</v>
      </c>
      <c r="C828" s="16" t="s">
        <v>9</v>
      </c>
      <c r="D828" s="17" t="s">
        <v>16</v>
      </c>
      <c r="E828" s="18" t="s">
        <v>15</v>
      </c>
      <c r="F828" s="19">
        <v>70</v>
      </c>
      <c r="G828" s="20"/>
      <c r="H828" s="19">
        <v>70</v>
      </c>
      <c r="I828" s="107">
        <f>(I823+I825)*H828/100</f>
        <v>70.42</v>
      </c>
      <c r="J828" s="19" t="s">
        <v>257</v>
      </c>
      <c r="K828" s="112">
        <f>(K823+K825)*J828/100</f>
        <v>583.64095999999995</v>
      </c>
      <c r="L828" s="3"/>
      <c r="M828" s="3"/>
      <c r="N828" s="3"/>
      <c r="O828" s="3"/>
      <c r="P828" s="3"/>
      <c r="Q828" s="4"/>
    </row>
    <row r="829" spans="1:17" ht="13.5">
      <c r="A829" s="95"/>
      <c r="B829" s="21" t="s">
        <v>9</v>
      </c>
      <c r="C829" s="22" t="s">
        <v>9</v>
      </c>
      <c r="D829" s="23"/>
      <c r="E829" s="24" t="s">
        <v>9</v>
      </c>
      <c r="F829" s="21" t="s">
        <v>9</v>
      </c>
      <c r="G829" s="25"/>
      <c r="H829" s="25"/>
      <c r="I829" s="109">
        <f>I823+I824+I826</f>
        <v>418.1</v>
      </c>
      <c r="J829" s="108"/>
      <c r="K829" s="109">
        <f>K823+K824+K826</f>
        <v>2028.5759999999998</v>
      </c>
      <c r="L829" s="3"/>
      <c r="M829" s="3"/>
      <c r="N829" s="3"/>
      <c r="O829" s="3"/>
      <c r="P829" s="3"/>
      <c r="Q829" s="33"/>
    </row>
    <row r="830" spans="1:17" s="34" customFormat="1" ht="13.5">
      <c r="A830" s="95"/>
      <c r="B830" s="21"/>
      <c r="C830" s="22"/>
      <c r="D830" s="23"/>
      <c r="E830" s="24"/>
      <c r="F830" s="21"/>
      <c r="G830" s="25"/>
      <c r="H830" s="25"/>
      <c r="I830" s="109">
        <f>I829+I827+I828</f>
        <v>609.24</v>
      </c>
      <c r="J830" s="24" t="s">
        <v>9</v>
      </c>
      <c r="K830" s="109">
        <f>K829+K827+K828</f>
        <v>3675.2772799999993</v>
      </c>
      <c r="L830" s="3"/>
      <c r="M830" s="3"/>
      <c r="N830" s="3"/>
      <c r="O830" s="3"/>
      <c r="P830" s="3"/>
      <c r="Q830" s="33"/>
    </row>
    <row r="831" spans="1:17" ht="38.25">
      <c r="A831" s="95"/>
      <c r="B831" s="9">
        <v>95</v>
      </c>
      <c r="C831" s="10" t="s">
        <v>95</v>
      </c>
      <c r="D831" s="11" t="s">
        <v>96</v>
      </c>
      <c r="E831" s="12" t="s">
        <v>94</v>
      </c>
      <c r="F831" s="13">
        <v>1</v>
      </c>
      <c r="G831" s="229">
        <v>2056.0700000000002</v>
      </c>
      <c r="H831" s="14"/>
      <c r="I831" s="106">
        <f>F831*G831</f>
        <v>2056.0700000000002</v>
      </c>
      <c r="J831" s="14" t="s">
        <v>211</v>
      </c>
      <c r="K831" s="110">
        <f>K838</f>
        <v>10155.160699999999</v>
      </c>
      <c r="L831" s="3"/>
      <c r="M831" s="228">
        <f t="shared" ref="M831" si="114">B831</f>
        <v>95</v>
      </c>
      <c r="N831" s="99"/>
      <c r="O831" s="99" t="s">
        <v>294</v>
      </c>
      <c r="P831" s="99"/>
      <c r="Q831" s="100">
        <f t="shared" ref="Q831" si="115">F831-N831-O831-P831</f>
        <v>0</v>
      </c>
    </row>
    <row r="832" spans="1:17" outlineLevel="1">
      <c r="A832" s="95"/>
      <c r="B832" s="15" t="s">
        <v>9</v>
      </c>
      <c r="C832" s="16" t="s">
        <v>9</v>
      </c>
      <c r="D832" s="17" t="s">
        <v>10</v>
      </c>
      <c r="E832" s="18" t="s">
        <v>9</v>
      </c>
      <c r="F832" s="19" t="s">
        <v>9</v>
      </c>
      <c r="G832" s="20">
        <v>374.92</v>
      </c>
      <c r="H832" s="20"/>
      <c r="I832" s="107">
        <f>F831*G832</f>
        <v>374.92</v>
      </c>
      <c r="J832" s="20">
        <v>10.36</v>
      </c>
      <c r="K832" s="111">
        <f>I832*J832</f>
        <v>3884.1711999999998</v>
      </c>
      <c r="L832" s="3"/>
      <c r="M832" s="3"/>
      <c r="N832" s="3"/>
      <c r="O832" s="3"/>
      <c r="P832" s="3"/>
      <c r="Q832" s="34"/>
    </row>
    <row r="833" spans="1:17" outlineLevel="1">
      <c r="A833" s="95"/>
      <c r="B833" s="15" t="s">
        <v>9</v>
      </c>
      <c r="C833" s="16" t="s">
        <v>9</v>
      </c>
      <c r="D833" s="17" t="s">
        <v>11</v>
      </c>
      <c r="E833" s="18" t="s">
        <v>9</v>
      </c>
      <c r="F833" s="19" t="s">
        <v>9</v>
      </c>
      <c r="G833" s="20">
        <v>1673.65</v>
      </c>
      <c r="H833" s="20"/>
      <c r="I833" s="107">
        <f>F831*G833</f>
        <v>1673.65</v>
      </c>
      <c r="J833" s="20">
        <v>3.73</v>
      </c>
      <c r="K833" s="111">
        <f>I833*J833</f>
        <v>6242.7145</v>
      </c>
      <c r="L833" s="3"/>
      <c r="M833" s="3"/>
      <c r="N833" s="3"/>
      <c r="O833" s="3"/>
      <c r="P833" s="3"/>
      <c r="Q833" s="34"/>
    </row>
    <row r="834" spans="1:17" outlineLevel="1">
      <c r="A834" s="95"/>
      <c r="B834" s="15" t="s">
        <v>9</v>
      </c>
      <c r="C834" s="16" t="s">
        <v>9</v>
      </c>
      <c r="D834" s="17" t="s">
        <v>12</v>
      </c>
      <c r="E834" s="18" t="s">
        <v>9</v>
      </c>
      <c r="F834" s="19" t="s">
        <v>9</v>
      </c>
      <c r="G834" s="20">
        <v>202.48</v>
      </c>
      <c r="H834" s="20"/>
      <c r="I834" s="107">
        <f>F831*G834</f>
        <v>202.48</v>
      </c>
      <c r="J834" s="20">
        <v>10.36</v>
      </c>
      <c r="K834" s="111">
        <f>I834*J834</f>
        <v>2097.6927999999998</v>
      </c>
      <c r="L834" s="3"/>
      <c r="M834" s="3"/>
      <c r="N834" s="3"/>
      <c r="O834" s="3"/>
      <c r="P834" s="3"/>
      <c r="Q834" s="34"/>
    </row>
    <row r="835" spans="1:17" outlineLevel="1">
      <c r="A835" s="95"/>
      <c r="B835" s="15" t="s">
        <v>9</v>
      </c>
      <c r="C835" s="16" t="s">
        <v>9</v>
      </c>
      <c r="D835" s="17" t="s">
        <v>13</v>
      </c>
      <c r="E835" s="18" t="s">
        <v>9</v>
      </c>
      <c r="F835" s="19" t="s">
        <v>9</v>
      </c>
      <c r="G835" s="20">
        <v>7.5</v>
      </c>
      <c r="H835" s="20"/>
      <c r="I835" s="107">
        <f>F831*G835</f>
        <v>7.5</v>
      </c>
      <c r="J835" s="20">
        <v>3.77</v>
      </c>
      <c r="K835" s="111">
        <f>I835*J835</f>
        <v>28.274999999999999</v>
      </c>
      <c r="L835" s="3"/>
      <c r="M835" s="3"/>
      <c r="N835" s="3"/>
      <c r="O835" s="3"/>
      <c r="P835" s="3"/>
      <c r="Q835" s="34"/>
    </row>
    <row r="836" spans="1:17" outlineLevel="1">
      <c r="A836" s="95"/>
      <c r="B836" s="15" t="s">
        <v>9</v>
      </c>
      <c r="C836" s="16" t="s">
        <v>9</v>
      </c>
      <c r="D836" s="17" t="s">
        <v>14</v>
      </c>
      <c r="E836" s="18" t="s">
        <v>15</v>
      </c>
      <c r="F836" s="19">
        <v>120</v>
      </c>
      <c r="G836" s="20"/>
      <c r="H836" s="19">
        <v>120</v>
      </c>
      <c r="I836" s="107">
        <f>(I832+I834)*H836/100</f>
        <v>692.88</v>
      </c>
      <c r="J836" s="19" t="s">
        <v>256</v>
      </c>
      <c r="K836" s="112">
        <f>(K832+K834)*J836/100</f>
        <v>6101.5012799999995</v>
      </c>
      <c r="L836" s="3"/>
      <c r="M836" s="3"/>
      <c r="N836" s="3"/>
      <c r="O836" s="3"/>
      <c r="P836" s="3"/>
      <c r="Q836" s="34"/>
    </row>
    <row r="837" spans="1:17" outlineLevel="1">
      <c r="A837" s="95"/>
      <c r="B837" s="15" t="s">
        <v>9</v>
      </c>
      <c r="C837" s="16" t="s">
        <v>9</v>
      </c>
      <c r="D837" s="17" t="s">
        <v>16</v>
      </c>
      <c r="E837" s="18" t="s">
        <v>15</v>
      </c>
      <c r="F837" s="19">
        <v>70</v>
      </c>
      <c r="G837" s="20"/>
      <c r="H837" s="19">
        <v>70</v>
      </c>
      <c r="I837" s="107">
        <f>(I832+I834)*H837/100</f>
        <v>404.18</v>
      </c>
      <c r="J837" s="19" t="s">
        <v>257</v>
      </c>
      <c r="K837" s="112">
        <f>(K832+K834)*J837/100</f>
        <v>3349.8438399999995</v>
      </c>
      <c r="L837" s="3"/>
      <c r="M837" s="3"/>
      <c r="N837" s="3"/>
      <c r="O837" s="3"/>
      <c r="P837" s="3"/>
      <c r="Q837" s="4"/>
    </row>
    <row r="838" spans="1:17" ht="13.5">
      <c r="A838" s="95"/>
      <c r="B838" s="21" t="s">
        <v>9</v>
      </c>
      <c r="C838" s="22" t="s">
        <v>9</v>
      </c>
      <c r="D838" s="23"/>
      <c r="E838" s="24" t="s">
        <v>9</v>
      </c>
      <c r="F838" s="21" t="s">
        <v>9</v>
      </c>
      <c r="G838" s="25"/>
      <c r="H838" s="25"/>
      <c r="I838" s="109">
        <f>I832+I833+I835</f>
        <v>2056.0700000000002</v>
      </c>
      <c r="J838" s="108"/>
      <c r="K838" s="109">
        <f>K832+K833+K835</f>
        <v>10155.160699999999</v>
      </c>
      <c r="L838" s="3"/>
      <c r="M838" s="3"/>
      <c r="N838" s="3"/>
      <c r="O838" s="3"/>
      <c r="P838" s="3"/>
      <c r="Q838" s="33"/>
    </row>
    <row r="839" spans="1:17" s="34" customFormat="1" ht="13.5">
      <c r="A839" s="95"/>
      <c r="B839" s="21"/>
      <c r="C839" s="22"/>
      <c r="D839" s="23"/>
      <c r="E839" s="24"/>
      <c r="F839" s="21"/>
      <c r="G839" s="25"/>
      <c r="H839" s="25"/>
      <c r="I839" s="109">
        <f>I838+I836+I837</f>
        <v>3153.13</v>
      </c>
      <c r="J839" s="24" t="s">
        <v>9</v>
      </c>
      <c r="K839" s="109">
        <f>K838+K836+K837</f>
        <v>19606.505819999998</v>
      </c>
      <c r="L839" s="3"/>
      <c r="M839" s="3"/>
      <c r="N839" s="3"/>
      <c r="O839" s="3"/>
      <c r="P839" s="3"/>
      <c r="Q839" s="33"/>
    </row>
    <row r="840" spans="1:17" ht="38.25">
      <c r="A840" s="95"/>
      <c r="B840" s="9">
        <v>96</v>
      </c>
      <c r="C840" s="10" t="s">
        <v>97</v>
      </c>
      <c r="D840" s="11" t="s">
        <v>98</v>
      </c>
      <c r="E840" s="12" t="s">
        <v>99</v>
      </c>
      <c r="F840" s="13">
        <v>0.14000000000000001</v>
      </c>
      <c r="G840" s="229">
        <v>170.73</v>
      </c>
      <c r="H840" s="14"/>
      <c r="I840" s="106">
        <f>F840*G840</f>
        <v>23.902200000000001</v>
      </c>
      <c r="J840" s="14" t="s">
        <v>211</v>
      </c>
      <c r="K840" s="110">
        <f>K847</f>
        <v>240.15373199999999</v>
      </c>
      <c r="L840" s="3"/>
      <c r="M840" s="228">
        <f t="shared" ref="M840" si="116">B840</f>
        <v>96</v>
      </c>
      <c r="N840" s="99"/>
      <c r="O840" s="99"/>
      <c r="P840" s="99"/>
      <c r="Q840" s="100">
        <f t="shared" ref="Q840" si="117">F840-N840-O840-P840</f>
        <v>0.14000000000000001</v>
      </c>
    </row>
    <row r="841" spans="1:17" outlineLevel="1">
      <c r="A841" s="95"/>
      <c r="B841" s="15" t="s">
        <v>9</v>
      </c>
      <c r="C841" s="16" t="s">
        <v>9</v>
      </c>
      <c r="D841" s="17" t="s">
        <v>10</v>
      </c>
      <c r="E841" s="18" t="s">
        <v>9</v>
      </c>
      <c r="F841" s="19" t="s">
        <v>9</v>
      </c>
      <c r="G841" s="20">
        <v>162.63</v>
      </c>
      <c r="H841" s="20"/>
      <c r="I841" s="107">
        <f>F840*G841</f>
        <v>22.7682</v>
      </c>
      <c r="J841" s="20">
        <v>10.36</v>
      </c>
      <c r="K841" s="111">
        <f>I841*J841</f>
        <v>235.87855199999998</v>
      </c>
      <c r="L841" s="3"/>
      <c r="M841" s="3"/>
      <c r="N841" s="3"/>
      <c r="O841" s="3"/>
      <c r="P841" s="3"/>
      <c r="Q841" s="34"/>
    </row>
    <row r="842" spans="1:17" outlineLevel="1">
      <c r="A842" s="95"/>
      <c r="B842" s="15" t="s">
        <v>9</v>
      </c>
      <c r="C842" s="16" t="s">
        <v>9</v>
      </c>
      <c r="D842" s="17" t="s">
        <v>11</v>
      </c>
      <c r="E842" s="18" t="s">
        <v>9</v>
      </c>
      <c r="F842" s="19" t="s">
        <v>9</v>
      </c>
      <c r="G842" s="20"/>
      <c r="H842" s="20"/>
      <c r="I842" s="107">
        <f>F840*G842</f>
        <v>0</v>
      </c>
      <c r="J842" s="20">
        <v>3.73</v>
      </c>
      <c r="K842" s="111">
        <f>I842*J842</f>
        <v>0</v>
      </c>
      <c r="L842" s="3"/>
      <c r="M842" s="3"/>
      <c r="N842" s="3"/>
      <c r="O842" s="3"/>
      <c r="P842" s="3"/>
      <c r="Q842" s="34"/>
    </row>
    <row r="843" spans="1:17" outlineLevel="1">
      <c r="A843" s="95"/>
      <c r="B843" s="15" t="s">
        <v>9</v>
      </c>
      <c r="C843" s="16" t="s">
        <v>9</v>
      </c>
      <c r="D843" s="17" t="s">
        <v>12</v>
      </c>
      <c r="E843" s="18" t="s">
        <v>9</v>
      </c>
      <c r="F843" s="19" t="s">
        <v>9</v>
      </c>
      <c r="G843" s="20"/>
      <c r="H843" s="20"/>
      <c r="I843" s="107">
        <f>F840*G843</f>
        <v>0</v>
      </c>
      <c r="J843" s="20">
        <v>10.36</v>
      </c>
      <c r="K843" s="111">
        <f>I843*J843</f>
        <v>0</v>
      </c>
      <c r="L843" s="3"/>
      <c r="M843" s="3"/>
      <c r="N843" s="3"/>
      <c r="O843" s="3"/>
      <c r="P843" s="3"/>
      <c r="Q843" s="34"/>
    </row>
    <row r="844" spans="1:17" outlineLevel="1">
      <c r="A844" s="95"/>
      <c r="B844" s="15" t="s">
        <v>9</v>
      </c>
      <c r="C844" s="16" t="s">
        <v>9</v>
      </c>
      <c r="D844" s="17" t="s">
        <v>13</v>
      </c>
      <c r="E844" s="18" t="s">
        <v>9</v>
      </c>
      <c r="F844" s="19" t="s">
        <v>9</v>
      </c>
      <c r="G844" s="20">
        <v>8.1</v>
      </c>
      <c r="H844" s="20"/>
      <c r="I844" s="107">
        <f>F840*G844</f>
        <v>1.1340000000000001</v>
      </c>
      <c r="J844" s="20">
        <v>3.77</v>
      </c>
      <c r="K844" s="111">
        <f>I844*J844</f>
        <v>4.2751800000000006</v>
      </c>
      <c r="L844" s="3"/>
      <c r="M844" s="3"/>
      <c r="N844" s="3"/>
      <c r="O844" s="3"/>
      <c r="P844" s="3"/>
      <c r="Q844" s="34"/>
    </row>
    <row r="845" spans="1:17" outlineLevel="1">
      <c r="A845" s="95"/>
      <c r="B845" s="15" t="s">
        <v>9</v>
      </c>
      <c r="C845" s="16" t="s">
        <v>9</v>
      </c>
      <c r="D845" s="17" t="s">
        <v>14</v>
      </c>
      <c r="E845" s="18" t="s">
        <v>15</v>
      </c>
      <c r="F845" s="19">
        <v>100</v>
      </c>
      <c r="G845" s="20"/>
      <c r="H845" s="19">
        <v>100</v>
      </c>
      <c r="I845" s="107">
        <f>(I841+I843)*H845/100</f>
        <v>22.7682</v>
      </c>
      <c r="J845" s="19" t="s">
        <v>252</v>
      </c>
      <c r="K845" s="112">
        <f>(K841+K843)*J845/100</f>
        <v>200.49676919999999</v>
      </c>
      <c r="L845" s="3"/>
      <c r="M845" s="3"/>
      <c r="N845" s="3"/>
      <c r="O845" s="3"/>
      <c r="P845" s="3"/>
      <c r="Q845" s="34"/>
    </row>
    <row r="846" spans="1:17" outlineLevel="1">
      <c r="A846" s="95"/>
      <c r="B846" s="15" t="s">
        <v>9</v>
      </c>
      <c r="C846" s="16" t="s">
        <v>9</v>
      </c>
      <c r="D846" s="17" t="s">
        <v>16</v>
      </c>
      <c r="E846" s="18" t="s">
        <v>15</v>
      </c>
      <c r="F846" s="19">
        <v>65</v>
      </c>
      <c r="G846" s="20"/>
      <c r="H846" s="19">
        <v>65</v>
      </c>
      <c r="I846" s="107">
        <f>(I841+I843)*H846/100</f>
        <v>14.799329999999999</v>
      </c>
      <c r="J846" s="19" t="s">
        <v>258</v>
      </c>
      <c r="K846" s="112">
        <f>(K841+K843)*J846/100</f>
        <v>122.65684703999999</v>
      </c>
      <c r="L846" s="3"/>
      <c r="M846" s="3"/>
      <c r="N846" s="3"/>
      <c r="O846" s="3"/>
      <c r="P846" s="3"/>
      <c r="Q846" s="4"/>
    </row>
    <row r="847" spans="1:17" ht="13.5">
      <c r="A847" s="95"/>
      <c r="B847" s="21" t="s">
        <v>9</v>
      </c>
      <c r="C847" s="22" t="s">
        <v>9</v>
      </c>
      <c r="D847" s="23"/>
      <c r="E847" s="24" t="s">
        <v>9</v>
      </c>
      <c r="F847" s="21" t="s">
        <v>9</v>
      </c>
      <c r="G847" s="25"/>
      <c r="H847" s="25"/>
      <c r="I847" s="109">
        <f>I841+I842+I844</f>
        <v>23.902200000000001</v>
      </c>
      <c r="J847" s="108"/>
      <c r="K847" s="109">
        <f>K841+K842+K844</f>
        <v>240.15373199999999</v>
      </c>
      <c r="L847" s="3"/>
      <c r="M847" s="3"/>
      <c r="N847" s="3"/>
      <c r="O847" s="3"/>
      <c r="P847" s="3"/>
      <c r="Q847" s="33"/>
    </row>
    <row r="848" spans="1:17" s="34" customFormat="1" ht="13.5">
      <c r="A848" s="95"/>
      <c r="B848" s="21"/>
      <c r="C848" s="22"/>
      <c r="D848" s="23"/>
      <c r="E848" s="24"/>
      <c r="F848" s="21"/>
      <c r="G848" s="25"/>
      <c r="H848" s="25"/>
      <c r="I848" s="109">
        <f>I847+I845+I846</f>
        <v>61.469729999999998</v>
      </c>
      <c r="J848" s="24" t="s">
        <v>9</v>
      </c>
      <c r="K848" s="109">
        <f>K847+K845+K846</f>
        <v>563.30734824000001</v>
      </c>
      <c r="L848" s="3"/>
      <c r="M848" s="3"/>
      <c r="N848" s="3"/>
      <c r="O848" s="3"/>
      <c r="P848" s="3"/>
      <c r="Q848" s="33"/>
    </row>
    <row r="849" spans="1:17" ht="25.5">
      <c r="A849" s="95"/>
      <c r="B849" s="9">
        <v>97</v>
      </c>
      <c r="C849" s="10" t="s">
        <v>100</v>
      </c>
      <c r="D849" s="11" t="s">
        <v>101</v>
      </c>
      <c r="E849" s="12" t="s">
        <v>94</v>
      </c>
      <c r="F849" s="13">
        <v>1</v>
      </c>
      <c r="G849" s="229">
        <v>51.04</v>
      </c>
      <c r="H849" s="14"/>
      <c r="I849" s="106">
        <f>F849*G849</f>
        <v>51.04</v>
      </c>
      <c r="J849" s="14" t="s">
        <v>211</v>
      </c>
      <c r="K849" s="110">
        <f>K856</f>
        <v>522.18439999999998</v>
      </c>
      <c r="L849" s="3"/>
      <c r="M849" s="228">
        <f t="shared" ref="M849" si="118">B849</f>
        <v>97</v>
      </c>
      <c r="N849" s="99"/>
      <c r="O849" s="99"/>
      <c r="P849" s="99"/>
      <c r="Q849" s="100">
        <f t="shared" ref="Q849" si="119">F849-N849-O849-P849</f>
        <v>1</v>
      </c>
    </row>
    <row r="850" spans="1:17" outlineLevel="1">
      <c r="A850" s="95"/>
      <c r="B850" s="15" t="s">
        <v>9</v>
      </c>
      <c r="C850" s="16" t="s">
        <v>9</v>
      </c>
      <c r="D850" s="17" t="s">
        <v>10</v>
      </c>
      <c r="E850" s="18" t="s">
        <v>9</v>
      </c>
      <c r="F850" s="19" t="s">
        <v>9</v>
      </c>
      <c r="G850" s="20">
        <v>50.04</v>
      </c>
      <c r="H850" s="20"/>
      <c r="I850" s="107">
        <f>F849*G850</f>
        <v>50.04</v>
      </c>
      <c r="J850" s="20">
        <v>10.36</v>
      </c>
      <c r="K850" s="111">
        <f>I850*J850</f>
        <v>518.4144</v>
      </c>
      <c r="L850" s="3"/>
      <c r="M850" s="3"/>
      <c r="N850" s="3"/>
      <c r="O850" s="3"/>
      <c r="P850" s="3"/>
      <c r="Q850" s="34"/>
    </row>
    <row r="851" spans="1:17" outlineLevel="1">
      <c r="A851" s="95"/>
      <c r="B851" s="15" t="s">
        <v>9</v>
      </c>
      <c r="C851" s="16" t="s">
        <v>9</v>
      </c>
      <c r="D851" s="17" t="s">
        <v>11</v>
      </c>
      <c r="E851" s="18" t="s">
        <v>9</v>
      </c>
      <c r="F851" s="19" t="s">
        <v>9</v>
      </c>
      <c r="G851" s="20"/>
      <c r="H851" s="20"/>
      <c r="I851" s="107">
        <f>F849*G851</f>
        <v>0</v>
      </c>
      <c r="J851" s="20">
        <v>3.73</v>
      </c>
      <c r="K851" s="111">
        <f>I851*J851</f>
        <v>0</v>
      </c>
      <c r="L851" s="3"/>
      <c r="M851" s="3"/>
      <c r="N851" s="3"/>
      <c r="O851" s="3"/>
      <c r="P851" s="3"/>
      <c r="Q851" s="34"/>
    </row>
    <row r="852" spans="1:17" outlineLevel="1">
      <c r="A852" s="95"/>
      <c r="B852" s="15" t="s">
        <v>9</v>
      </c>
      <c r="C852" s="16" t="s">
        <v>9</v>
      </c>
      <c r="D852" s="17" t="s">
        <v>12</v>
      </c>
      <c r="E852" s="18" t="s">
        <v>9</v>
      </c>
      <c r="F852" s="19" t="s">
        <v>9</v>
      </c>
      <c r="G852" s="20"/>
      <c r="H852" s="20"/>
      <c r="I852" s="107">
        <f>F849*G852</f>
        <v>0</v>
      </c>
      <c r="J852" s="20">
        <v>10.36</v>
      </c>
      <c r="K852" s="111">
        <f>I852*J852</f>
        <v>0</v>
      </c>
      <c r="L852" s="3"/>
      <c r="M852" s="3"/>
      <c r="N852" s="3"/>
      <c r="O852" s="3"/>
      <c r="P852" s="3"/>
      <c r="Q852" s="34"/>
    </row>
    <row r="853" spans="1:17" outlineLevel="1">
      <c r="A853" s="95"/>
      <c r="B853" s="15" t="s">
        <v>9</v>
      </c>
      <c r="C853" s="16" t="s">
        <v>9</v>
      </c>
      <c r="D853" s="17" t="s">
        <v>13</v>
      </c>
      <c r="E853" s="18" t="s">
        <v>9</v>
      </c>
      <c r="F853" s="19" t="s">
        <v>9</v>
      </c>
      <c r="G853" s="20">
        <v>1</v>
      </c>
      <c r="H853" s="20"/>
      <c r="I853" s="107">
        <f>F849*G853</f>
        <v>1</v>
      </c>
      <c r="J853" s="20">
        <v>3.77</v>
      </c>
      <c r="K853" s="111">
        <f>I853*J853</f>
        <v>3.77</v>
      </c>
      <c r="L853" s="3"/>
      <c r="M853" s="3"/>
      <c r="N853" s="3"/>
      <c r="O853" s="3"/>
      <c r="P853" s="3"/>
      <c r="Q853" s="34"/>
    </row>
    <row r="854" spans="1:17" outlineLevel="1">
      <c r="A854" s="95"/>
      <c r="B854" s="15" t="s">
        <v>9</v>
      </c>
      <c r="C854" s="16" t="s">
        <v>9</v>
      </c>
      <c r="D854" s="17" t="s">
        <v>14</v>
      </c>
      <c r="E854" s="18" t="s">
        <v>15</v>
      </c>
      <c r="F854" s="19">
        <v>100</v>
      </c>
      <c r="G854" s="20"/>
      <c r="H854" s="19">
        <v>100</v>
      </c>
      <c r="I854" s="107">
        <f>(I850+I852)*H854/100</f>
        <v>50.04</v>
      </c>
      <c r="J854" s="19" t="s">
        <v>252</v>
      </c>
      <c r="K854" s="112">
        <f>(K850+K852)*J854/100</f>
        <v>440.65224000000001</v>
      </c>
      <c r="L854" s="3"/>
      <c r="M854" s="3"/>
      <c r="N854" s="3"/>
      <c r="O854" s="3"/>
      <c r="P854" s="3"/>
      <c r="Q854" s="34"/>
    </row>
    <row r="855" spans="1:17" outlineLevel="1">
      <c r="A855" s="95"/>
      <c r="B855" s="15" t="s">
        <v>9</v>
      </c>
      <c r="C855" s="16" t="s">
        <v>9</v>
      </c>
      <c r="D855" s="17" t="s">
        <v>16</v>
      </c>
      <c r="E855" s="18" t="s">
        <v>15</v>
      </c>
      <c r="F855" s="19">
        <v>65</v>
      </c>
      <c r="G855" s="20"/>
      <c r="H855" s="19">
        <v>65</v>
      </c>
      <c r="I855" s="107">
        <f>(I850+I852)*H855/100</f>
        <v>32.525999999999996</v>
      </c>
      <c r="J855" s="19" t="s">
        <v>258</v>
      </c>
      <c r="K855" s="112">
        <f>(K850+K852)*J855/100</f>
        <v>269.57548800000001</v>
      </c>
      <c r="L855" s="3"/>
      <c r="M855" s="3"/>
      <c r="N855" s="3"/>
      <c r="O855" s="3"/>
      <c r="P855" s="3"/>
      <c r="Q855" s="4"/>
    </row>
    <row r="856" spans="1:17" ht="13.5">
      <c r="A856" s="95"/>
      <c r="B856" s="21" t="s">
        <v>9</v>
      </c>
      <c r="C856" s="22" t="s">
        <v>9</v>
      </c>
      <c r="D856" s="23"/>
      <c r="E856" s="24" t="s">
        <v>9</v>
      </c>
      <c r="F856" s="21" t="s">
        <v>9</v>
      </c>
      <c r="G856" s="25"/>
      <c r="H856" s="25"/>
      <c r="I856" s="109">
        <f>I850+I851+I853</f>
        <v>51.04</v>
      </c>
      <c r="J856" s="108"/>
      <c r="K856" s="109">
        <f>K850+K851+K853</f>
        <v>522.18439999999998</v>
      </c>
      <c r="L856" s="3"/>
      <c r="M856" s="3"/>
      <c r="N856" s="3"/>
      <c r="O856" s="3"/>
      <c r="P856" s="3"/>
      <c r="Q856" s="33"/>
    </row>
    <row r="857" spans="1:17" s="34" customFormat="1" ht="13.5">
      <c r="A857" s="95"/>
      <c r="B857" s="21"/>
      <c r="C857" s="22"/>
      <c r="D857" s="23"/>
      <c r="E857" s="24"/>
      <c r="F857" s="21"/>
      <c r="G857" s="25"/>
      <c r="H857" s="25"/>
      <c r="I857" s="109">
        <f>I856+I854+I855</f>
        <v>133.60599999999999</v>
      </c>
      <c r="J857" s="24" t="s">
        <v>9</v>
      </c>
      <c r="K857" s="109">
        <f>K856+K854+K855</f>
        <v>1232.4121279999999</v>
      </c>
      <c r="L857" s="3"/>
      <c r="M857" s="3"/>
      <c r="N857" s="3"/>
      <c r="O857" s="3"/>
      <c r="P857" s="3"/>
      <c r="Q857" s="33"/>
    </row>
    <row r="858" spans="1:17" ht="140.25">
      <c r="A858" s="95"/>
      <c r="B858" s="9">
        <v>98</v>
      </c>
      <c r="C858" s="10" t="s">
        <v>142</v>
      </c>
      <c r="D858" s="11" t="s">
        <v>143</v>
      </c>
      <c r="E858" s="12" t="s">
        <v>104</v>
      </c>
      <c r="F858" s="13">
        <v>0.3</v>
      </c>
      <c r="G858" s="229">
        <v>126109.88</v>
      </c>
      <c r="H858" s="14"/>
      <c r="I858" s="130">
        <f t="shared" ref="I858:I861" si="120">F858*G858</f>
        <v>37832.964</v>
      </c>
      <c r="J858" s="14">
        <v>3.77</v>
      </c>
      <c r="K858" s="130">
        <f t="shared" ref="K858:K861" si="121">I858*J858</f>
        <v>142630.27428000001</v>
      </c>
      <c r="L858" s="3"/>
      <c r="M858" s="228">
        <f t="shared" ref="M858:M873" si="122">B858</f>
        <v>98</v>
      </c>
      <c r="N858" s="99"/>
      <c r="O858" s="99" t="s">
        <v>329</v>
      </c>
      <c r="P858" s="99"/>
      <c r="Q858" s="100">
        <f t="shared" ref="Q858:Q873" si="123">F858-N858-O858-P858</f>
        <v>0</v>
      </c>
    </row>
    <row r="859" spans="1:17" ht="102">
      <c r="A859" s="95"/>
      <c r="B859" s="9">
        <v>99</v>
      </c>
      <c r="C859" s="10" t="s">
        <v>102</v>
      </c>
      <c r="D859" s="11" t="s">
        <v>103</v>
      </c>
      <c r="E859" s="12" t="s">
        <v>104</v>
      </c>
      <c r="F859" s="13">
        <v>0.05</v>
      </c>
      <c r="G859" s="229">
        <v>45980.33</v>
      </c>
      <c r="H859" s="14"/>
      <c r="I859" s="130">
        <f t="shared" si="120"/>
        <v>2299.0165000000002</v>
      </c>
      <c r="J859" s="14">
        <v>3.77</v>
      </c>
      <c r="K859" s="130">
        <f t="shared" si="121"/>
        <v>8667.2922050000016</v>
      </c>
      <c r="L859" s="3"/>
      <c r="M859" s="228">
        <f t="shared" si="122"/>
        <v>99</v>
      </c>
      <c r="N859" s="99"/>
      <c r="O859" s="99"/>
      <c r="P859" s="99"/>
      <c r="Q859" s="100">
        <f t="shared" si="123"/>
        <v>0.05</v>
      </c>
    </row>
    <row r="860" spans="1:17" ht="114.75">
      <c r="A860" s="95"/>
      <c r="B860" s="9">
        <v>100</v>
      </c>
      <c r="C860" s="10" t="s">
        <v>105</v>
      </c>
      <c r="D860" s="11" t="s">
        <v>106</v>
      </c>
      <c r="E860" s="12" t="s">
        <v>104</v>
      </c>
      <c r="F860" s="13">
        <v>0.02</v>
      </c>
      <c r="G860" s="229">
        <v>36179.57</v>
      </c>
      <c r="H860" s="14"/>
      <c r="I860" s="130">
        <f t="shared" si="120"/>
        <v>723.59140000000002</v>
      </c>
      <c r="J860" s="14">
        <v>3.77</v>
      </c>
      <c r="K860" s="130">
        <f t="shared" si="121"/>
        <v>2727.939578</v>
      </c>
      <c r="L860" s="3"/>
      <c r="M860" s="228">
        <f t="shared" si="122"/>
        <v>100</v>
      </c>
      <c r="N860" s="99"/>
      <c r="O860" s="99"/>
      <c r="P860" s="99"/>
      <c r="Q860" s="100">
        <f t="shared" si="123"/>
        <v>0.02</v>
      </c>
    </row>
    <row r="861" spans="1:17" ht="76.5">
      <c r="A861" s="95"/>
      <c r="B861" s="9">
        <v>101</v>
      </c>
      <c r="C861" s="10" t="s">
        <v>107</v>
      </c>
      <c r="D861" s="11" t="s">
        <v>108</v>
      </c>
      <c r="E861" s="12" t="s">
        <v>104</v>
      </c>
      <c r="F861" s="13">
        <v>0.35</v>
      </c>
      <c r="G861" s="229">
        <v>1382.99</v>
      </c>
      <c r="H861" s="14"/>
      <c r="I861" s="130">
        <f t="shared" si="120"/>
        <v>484.04649999999998</v>
      </c>
      <c r="J861" s="14">
        <v>3.77</v>
      </c>
      <c r="K861" s="130">
        <f t="shared" si="121"/>
        <v>1824.855305</v>
      </c>
      <c r="L861" s="3"/>
      <c r="M861" s="228">
        <f t="shared" si="122"/>
        <v>101</v>
      </c>
      <c r="N861" s="99"/>
      <c r="O861" s="99" t="s">
        <v>330</v>
      </c>
      <c r="P861" s="99"/>
      <c r="Q861" s="100">
        <f t="shared" si="123"/>
        <v>4.8999999999999988E-2</v>
      </c>
    </row>
    <row r="862" spans="1:17" ht="17.850000000000001" customHeight="1">
      <c r="A862" s="95"/>
      <c r="B862" s="351" t="s">
        <v>109</v>
      </c>
      <c r="C862" s="352"/>
      <c r="D862" s="352"/>
      <c r="E862" s="352"/>
      <c r="F862" s="352"/>
      <c r="G862" s="352"/>
      <c r="H862" s="352"/>
      <c r="I862" s="352"/>
      <c r="J862" s="352"/>
      <c r="K862" s="352"/>
      <c r="L862" s="3"/>
      <c r="M862" s="3"/>
      <c r="N862" s="3"/>
      <c r="O862" s="3"/>
      <c r="P862" s="3"/>
    </row>
    <row r="863" spans="1:17" ht="63.75">
      <c r="A863" s="95"/>
      <c r="B863" s="9">
        <v>102</v>
      </c>
      <c r="C863" s="10" t="s">
        <v>110</v>
      </c>
      <c r="D863" s="11" t="s">
        <v>111</v>
      </c>
      <c r="E863" s="12" t="s">
        <v>112</v>
      </c>
      <c r="F863" s="13">
        <v>1</v>
      </c>
      <c r="G863" s="229">
        <v>6675.13</v>
      </c>
      <c r="H863" s="14"/>
      <c r="I863" s="130">
        <f t="shared" ref="I863:I864" si="124">F863*G863</f>
        <v>6675.13</v>
      </c>
      <c r="J863" s="14">
        <v>3.77</v>
      </c>
      <c r="K863" s="130">
        <f t="shared" ref="K863:K864" si="125">I863*J863</f>
        <v>25165.240099999999</v>
      </c>
      <c r="L863" s="3"/>
      <c r="M863" s="228">
        <f t="shared" si="122"/>
        <v>102</v>
      </c>
      <c r="N863" s="99"/>
      <c r="O863" s="99"/>
      <c r="P863" s="99"/>
      <c r="Q863" s="100">
        <f t="shared" si="123"/>
        <v>1</v>
      </c>
    </row>
    <row r="864" spans="1:17" ht="63.75">
      <c r="A864" s="95"/>
      <c r="B864" s="9">
        <v>103</v>
      </c>
      <c r="C864" s="10" t="s">
        <v>113</v>
      </c>
      <c r="D864" s="11" t="s">
        <v>114</v>
      </c>
      <c r="E864" s="12" t="s">
        <v>112</v>
      </c>
      <c r="F864" s="13">
        <v>35</v>
      </c>
      <c r="G864" s="229">
        <v>129.15</v>
      </c>
      <c r="H864" s="14"/>
      <c r="I864" s="130">
        <f t="shared" si="124"/>
        <v>4520.25</v>
      </c>
      <c r="J864" s="14">
        <v>3.77</v>
      </c>
      <c r="K864" s="130">
        <f t="shared" si="125"/>
        <v>17041.342499999999</v>
      </c>
      <c r="L864" s="3"/>
      <c r="M864" s="228">
        <f t="shared" si="122"/>
        <v>103</v>
      </c>
      <c r="N864" s="99"/>
      <c r="O864" s="99" t="s">
        <v>333</v>
      </c>
      <c r="P864" s="99"/>
      <c r="Q864" s="100">
        <f t="shared" si="123"/>
        <v>32.9</v>
      </c>
    </row>
    <row r="865" spans="1:17" ht="17.850000000000001" customHeight="1">
      <c r="A865" s="95"/>
      <c r="B865" s="351" t="s">
        <v>146</v>
      </c>
      <c r="C865" s="352"/>
      <c r="D865" s="352"/>
      <c r="E865" s="352"/>
      <c r="F865" s="352"/>
      <c r="G865" s="352"/>
      <c r="H865" s="352"/>
      <c r="I865" s="352"/>
      <c r="J865" s="352"/>
      <c r="K865" s="352"/>
      <c r="L865" s="3"/>
      <c r="M865" s="3"/>
      <c r="N865" s="3"/>
      <c r="O865" s="3"/>
      <c r="P865" s="3"/>
    </row>
    <row r="866" spans="1:17" ht="63.75">
      <c r="A866" s="95"/>
      <c r="B866" s="9">
        <v>104</v>
      </c>
      <c r="C866" s="10" t="s">
        <v>116</v>
      </c>
      <c r="D866" s="11" t="s">
        <v>117</v>
      </c>
      <c r="E866" s="12" t="s">
        <v>112</v>
      </c>
      <c r="F866" s="13">
        <v>34</v>
      </c>
      <c r="G866" s="229">
        <v>2945.75</v>
      </c>
      <c r="H866" s="14"/>
      <c r="I866" s="130">
        <f t="shared" ref="I866" si="126">F866*G866</f>
        <v>100155.5</v>
      </c>
      <c r="J866" s="14">
        <v>3.77</v>
      </c>
      <c r="K866" s="130">
        <f t="shared" ref="K866" si="127">I866*J866</f>
        <v>377586.23499999999</v>
      </c>
      <c r="L866" s="3"/>
      <c r="M866" s="228">
        <f t="shared" si="122"/>
        <v>104</v>
      </c>
      <c r="N866" s="99"/>
      <c r="O866" s="99" t="s">
        <v>332</v>
      </c>
      <c r="P866" s="99"/>
      <c r="Q866" s="100">
        <f t="shared" si="123"/>
        <v>31.96</v>
      </c>
    </row>
    <row r="867" spans="1:17" ht="17.850000000000001" customHeight="1">
      <c r="A867" s="95"/>
      <c r="B867" s="351" t="s">
        <v>118</v>
      </c>
      <c r="C867" s="352"/>
      <c r="D867" s="352"/>
      <c r="E867" s="352"/>
      <c r="F867" s="352"/>
      <c r="G867" s="352"/>
      <c r="H867" s="352"/>
      <c r="I867" s="352"/>
      <c r="J867" s="352"/>
      <c r="K867" s="352"/>
      <c r="L867" s="3"/>
      <c r="M867" s="3"/>
      <c r="N867" s="3"/>
      <c r="O867" s="3"/>
      <c r="P867" s="3"/>
    </row>
    <row r="868" spans="1:17" ht="63.75">
      <c r="A868" s="95"/>
      <c r="B868" s="9">
        <v>105</v>
      </c>
      <c r="C868" s="10" t="s">
        <v>119</v>
      </c>
      <c r="D868" s="11" t="s">
        <v>120</v>
      </c>
      <c r="E868" s="12" t="s">
        <v>112</v>
      </c>
      <c r="F868" s="13">
        <v>1</v>
      </c>
      <c r="G868" s="229">
        <v>1236.8699999999999</v>
      </c>
      <c r="H868" s="14"/>
      <c r="I868" s="130">
        <f t="shared" ref="I868" si="128">F868*G868</f>
        <v>1236.8699999999999</v>
      </c>
      <c r="J868" s="14">
        <v>3.77</v>
      </c>
      <c r="K868" s="130">
        <f t="shared" ref="K868" si="129">I868*J868</f>
        <v>4662.9998999999998</v>
      </c>
      <c r="L868" s="3"/>
      <c r="M868" s="228">
        <f t="shared" si="122"/>
        <v>105</v>
      </c>
      <c r="N868" s="99"/>
      <c r="O868" s="99" t="s">
        <v>294</v>
      </c>
      <c r="P868" s="99"/>
      <c r="Q868" s="100">
        <f t="shared" si="123"/>
        <v>0</v>
      </c>
    </row>
    <row r="869" spans="1:17" ht="17.850000000000001" customHeight="1">
      <c r="A869" s="95"/>
      <c r="B869" s="351" t="s">
        <v>121</v>
      </c>
      <c r="C869" s="352"/>
      <c r="D869" s="352"/>
      <c r="E869" s="352"/>
      <c r="F869" s="352"/>
      <c r="G869" s="352"/>
      <c r="H869" s="352"/>
      <c r="I869" s="352"/>
      <c r="J869" s="352"/>
      <c r="K869" s="352"/>
      <c r="L869" s="3"/>
      <c r="M869" s="3"/>
      <c r="N869" s="3"/>
      <c r="O869" s="3"/>
      <c r="P869" s="3"/>
    </row>
    <row r="870" spans="1:17" ht="63.75">
      <c r="A870" s="95"/>
      <c r="B870" s="9">
        <v>106</v>
      </c>
      <c r="C870" s="10" t="s">
        <v>122</v>
      </c>
      <c r="D870" s="11" t="s">
        <v>123</v>
      </c>
      <c r="E870" s="12" t="s">
        <v>112</v>
      </c>
      <c r="F870" s="13">
        <v>1</v>
      </c>
      <c r="G870" s="229">
        <v>4195.01</v>
      </c>
      <c r="H870" s="14"/>
      <c r="I870" s="130">
        <f t="shared" ref="I870" si="130">F870*G870</f>
        <v>4195.01</v>
      </c>
      <c r="J870" s="14">
        <v>3.77</v>
      </c>
      <c r="K870" s="130">
        <f t="shared" ref="K870" si="131">I870*J870</f>
        <v>15815.1877</v>
      </c>
      <c r="L870" s="3"/>
      <c r="M870" s="228">
        <f t="shared" si="122"/>
        <v>106</v>
      </c>
      <c r="N870" s="99"/>
      <c r="O870" s="99" t="s">
        <v>294</v>
      </c>
      <c r="P870" s="99"/>
      <c r="Q870" s="100">
        <f t="shared" si="123"/>
        <v>0</v>
      </c>
    </row>
    <row r="871" spans="1:17" ht="17.850000000000001" customHeight="1">
      <c r="A871" s="95"/>
      <c r="B871" s="351" t="s">
        <v>124</v>
      </c>
      <c r="C871" s="352"/>
      <c r="D871" s="352"/>
      <c r="E871" s="352"/>
      <c r="F871" s="352"/>
      <c r="G871" s="352"/>
      <c r="H871" s="352"/>
      <c r="I871" s="352"/>
      <c r="J871" s="352"/>
      <c r="K871" s="352"/>
      <c r="L871" s="3"/>
      <c r="M871" s="3"/>
      <c r="N871" s="3"/>
      <c r="O871" s="3"/>
      <c r="P871" s="3"/>
    </row>
    <row r="872" spans="1:17" ht="63.75">
      <c r="A872" s="95"/>
      <c r="B872" s="9">
        <v>107</v>
      </c>
      <c r="C872" s="10" t="s">
        <v>125</v>
      </c>
      <c r="D872" s="11" t="s">
        <v>126</v>
      </c>
      <c r="E872" s="12" t="s">
        <v>127</v>
      </c>
      <c r="F872" s="13">
        <v>1</v>
      </c>
      <c r="G872" s="229">
        <v>1176.94</v>
      </c>
      <c r="H872" s="14"/>
      <c r="I872" s="130">
        <f t="shared" ref="I872:I873" si="132">F872*G872</f>
        <v>1176.94</v>
      </c>
      <c r="J872" s="14">
        <v>3.77</v>
      </c>
      <c r="K872" s="130">
        <f t="shared" ref="K872:K873" si="133">I872*J872</f>
        <v>4437.0637999999999</v>
      </c>
      <c r="L872" s="3"/>
      <c r="M872" s="228">
        <f t="shared" si="122"/>
        <v>107</v>
      </c>
      <c r="N872" s="99"/>
      <c r="O872" s="99" t="s">
        <v>294</v>
      </c>
      <c r="P872" s="99"/>
      <c r="Q872" s="100">
        <f t="shared" si="123"/>
        <v>0</v>
      </c>
    </row>
    <row r="873" spans="1:17" ht="89.25">
      <c r="A873" s="95"/>
      <c r="B873" s="9">
        <v>108</v>
      </c>
      <c r="C873" s="10" t="s">
        <v>128</v>
      </c>
      <c r="D873" s="11" t="s">
        <v>129</v>
      </c>
      <c r="E873" s="12" t="s">
        <v>104</v>
      </c>
      <c r="F873" s="13">
        <v>0.01</v>
      </c>
      <c r="G873" s="229">
        <v>8155.52</v>
      </c>
      <c r="H873" s="14"/>
      <c r="I873" s="130">
        <f t="shared" si="132"/>
        <v>81.555199999999999</v>
      </c>
      <c r="J873" s="14">
        <v>3.77</v>
      </c>
      <c r="K873" s="130">
        <f t="shared" si="133"/>
        <v>307.46310399999999</v>
      </c>
      <c r="L873" s="3"/>
      <c r="M873" s="228">
        <f t="shared" si="122"/>
        <v>108</v>
      </c>
      <c r="N873" s="99"/>
      <c r="O873" s="99"/>
      <c r="P873" s="99"/>
      <c r="Q873" s="100">
        <f t="shared" si="123"/>
        <v>0.01</v>
      </c>
    </row>
    <row r="874" spans="1:17" s="34" customFormat="1" ht="17.850000000000001" customHeight="1" thickBot="1">
      <c r="A874" s="131"/>
      <c r="B874" s="132"/>
      <c r="C874" s="132"/>
      <c r="D874" s="132"/>
      <c r="E874" s="132"/>
      <c r="F874" s="132"/>
      <c r="G874" s="132"/>
      <c r="H874" s="132"/>
      <c r="I874" s="132"/>
      <c r="J874" s="132"/>
      <c r="K874" s="132"/>
    </row>
    <row r="875" spans="1:17" s="34" customFormat="1" ht="15.75" customHeight="1" outlineLevel="1">
      <c r="A875" s="133"/>
      <c r="B875" s="134"/>
      <c r="C875" s="355" t="s">
        <v>220</v>
      </c>
      <c r="D875" s="356"/>
      <c r="E875" s="135"/>
      <c r="F875" s="135"/>
      <c r="G875" s="135"/>
      <c r="H875" s="135"/>
      <c r="I875" s="116">
        <f>I571+I581+I591+I600+I610+I619+I629+I639+I649+I659+I669+I679+I689+I699+I709+I719+I729+I739+I748+I757+I766+I776+I785+I795+I804+I813+I822+I831+I840+I849+I858+I859+I860+I861+I863+I864+I866+I868+I870+I872+I873</f>
        <v>209468.85693800001</v>
      </c>
      <c r="J875" s="117"/>
      <c r="K875" s="116">
        <f>K571+K581+K591+K600+K610+K619+K629+K639+K649+K659+K669+K679+K689+K699+K709+K719+K729+K739+K748+K757+K766+K776+K785+K795+K804+K813+K822+K831+K840+K849+K858+K859+K860+K861+K863+K864+K866+K868+K870+K872+K873</f>
        <v>943426.93144334003</v>
      </c>
    </row>
    <row r="876" spans="1:17" s="34" customFormat="1" ht="15.75" customHeight="1" outlineLevel="1">
      <c r="A876" s="136"/>
      <c r="B876" s="137"/>
      <c r="C876" s="346" t="s">
        <v>10</v>
      </c>
      <c r="D876" s="347"/>
      <c r="E876" s="120"/>
      <c r="F876" s="120"/>
      <c r="G876" s="121"/>
      <c r="H876" s="121"/>
      <c r="I876" s="138">
        <f>I572+I582+I592+I601+I611+I620+I630+I640+I650+I660+I670+I680+I690+I700+I710+I720+I730+I740+I749+I758+I767+I777+I786+I796+I805+I814+I823+I832+I841+I850</f>
        <v>23386.007619999997</v>
      </c>
      <c r="J876" s="123"/>
      <c r="K876" s="138">
        <f>K572+K582+K592+K601+K611+K620+K630+K640+K650+K660+K670+K680+K690+K700+K710+K720+K730+K740+K749+K758+K767+K777+K786+K796+K805+K814+K823+K832+K841+K850</f>
        <v>242279.03894319996</v>
      </c>
    </row>
    <row r="877" spans="1:17" s="34" customFormat="1" ht="15.75" customHeight="1">
      <c r="A877" s="136"/>
      <c r="B877" s="137"/>
      <c r="C877" s="346" t="s">
        <v>11</v>
      </c>
      <c r="D877" s="347"/>
      <c r="E877" s="120"/>
      <c r="F877" s="120"/>
      <c r="G877" s="119"/>
      <c r="H877" s="119"/>
      <c r="I877" s="138">
        <f t="shared" ref="I877:K881" si="134">I573+I583+I593+I602+I612+I621+I631+I641+I651+I661+I671+I681+I691+I701+I711+I721+I731+I741+I750+I759+I768+I778+I787+I797+I806+I815+I824+I833+I842+I851</f>
        <v>9609.3507179999997</v>
      </c>
      <c r="J877" s="123"/>
      <c r="K877" s="138">
        <f t="shared" si="134"/>
        <v>35842.878178139996</v>
      </c>
    </row>
    <row r="878" spans="1:17" s="34" customFormat="1" ht="15.75" customHeight="1">
      <c r="A878" s="136"/>
      <c r="B878" s="137"/>
      <c r="C878" s="346" t="s">
        <v>214</v>
      </c>
      <c r="D878" s="347"/>
      <c r="E878" s="120"/>
      <c r="F878" s="120"/>
      <c r="G878" s="119"/>
      <c r="H878" s="119"/>
      <c r="I878" s="138">
        <f t="shared" si="134"/>
        <v>1032.2200899999998</v>
      </c>
      <c r="J878" s="123"/>
      <c r="K878" s="138">
        <f t="shared" si="134"/>
        <v>10693.8001324</v>
      </c>
    </row>
    <row r="879" spans="1:17" s="34" customFormat="1" ht="15.75" customHeight="1">
      <c r="A879" s="136"/>
      <c r="B879" s="139"/>
      <c r="C879" s="346" t="s">
        <v>215</v>
      </c>
      <c r="D879" s="347"/>
      <c r="E879" s="120"/>
      <c r="F879" s="120"/>
      <c r="G879" s="124"/>
      <c r="H879" s="124"/>
      <c r="I879" s="138">
        <f>I575+I585+I595+I604+I614+I623+I633+I643+I653+I663+I673+I683+I693+I703+I713+I723+I733+I743+I752+I761+I770+I780+I789+I799+I808+I817+I826+I835+I844+I853+I858+I859+I860+I861+I863+I864+I866+I868+I870+I872+I873</f>
        <v>176473.4786</v>
      </c>
      <c r="J879" s="123"/>
      <c r="K879" s="138">
        <f>K575+K585+K595+K604+K614+K623+K633+K643+K653+K663+K673+K683+K693+K703+K713+K723+K733+K743+K752+K761+K770+K780+K789+K799+K808+K817+K826+K835+K844+K853+K858+K859+K860+K861+K863+K864+K866+K868+K870+K872+K873</f>
        <v>665305.01432200009</v>
      </c>
    </row>
    <row r="880" spans="1:17" s="34" customFormat="1" ht="15.75" customHeight="1" outlineLevel="1">
      <c r="A880" s="136"/>
      <c r="B880" s="139"/>
      <c r="C880" s="346" t="s">
        <v>216</v>
      </c>
      <c r="D880" s="347"/>
      <c r="E880" s="120"/>
      <c r="F880" s="120"/>
      <c r="G880" s="124"/>
      <c r="H880" s="124"/>
      <c r="I880" s="138">
        <f t="shared" si="134"/>
        <v>22674.0914495</v>
      </c>
      <c r="J880" s="123"/>
      <c r="K880" s="138">
        <f t="shared" si="134"/>
        <v>199376.13137839598</v>
      </c>
    </row>
    <row r="881" spans="1:11" s="34" customFormat="1" ht="15.75" customHeight="1" outlineLevel="1">
      <c r="A881" s="136"/>
      <c r="B881" s="139"/>
      <c r="C881" s="346" t="s">
        <v>217</v>
      </c>
      <c r="D881" s="347"/>
      <c r="E881" s="120"/>
      <c r="F881" s="120"/>
      <c r="G881" s="124"/>
      <c r="H881" s="124"/>
      <c r="I881" s="138">
        <f t="shared" si="134"/>
        <v>12164.240320300001</v>
      </c>
      <c r="J881" s="123"/>
      <c r="K881" s="138">
        <f t="shared" si="134"/>
        <v>101180.69544598399</v>
      </c>
    </row>
    <row r="882" spans="1:11" s="34" customFormat="1" ht="15.75" customHeight="1" outlineLevel="1">
      <c r="A882" s="136"/>
      <c r="B882" s="137"/>
      <c r="C882" s="346" t="s">
        <v>218</v>
      </c>
      <c r="D882" s="347"/>
      <c r="E882" s="119"/>
      <c r="F882" s="119"/>
      <c r="G882" s="119"/>
      <c r="H882" s="119"/>
      <c r="I882" s="138">
        <f>I876+I877+I879</f>
        <v>209468.83693799999</v>
      </c>
      <c r="J882" s="125"/>
      <c r="K882" s="138">
        <f>K876+K877+K879</f>
        <v>943426.93144334003</v>
      </c>
    </row>
    <row r="883" spans="1:11" s="34" customFormat="1" ht="15.75" customHeight="1" outlineLevel="1" thickBot="1">
      <c r="A883" s="126"/>
      <c r="B883" s="140"/>
      <c r="C883" s="348" t="s">
        <v>219</v>
      </c>
      <c r="D883" s="349"/>
      <c r="E883" s="127"/>
      <c r="F883" s="127"/>
      <c r="G883" s="127"/>
      <c r="H883" s="127"/>
      <c r="I883" s="141">
        <f>I880+I881+I882</f>
        <v>244307.16870779998</v>
      </c>
      <c r="J883" s="129"/>
      <c r="K883" s="141">
        <f>K880+K881+K882</f>
        <v>1243983.75826772</v>
      </c>
    </row>
    <row r="884" spans="1:11" s="34" customFormat="1" ht="15.75" customHeight="1" outlineLevel="1" thickBot="1">
      <c r="A884" s="142"/>
      <c r="B884" s="142"/>
      <c r="C884" s="143"/>
      <c r="D884" s="144"/>
      <c r="E884" s="145"/>
      <c r="F884" s="145"/>
      <c r="G884" s="145"/>
      <c r="H884" s="145"/>
      <c r="I884" s="146"/>
      <c r="J884" s="147"/>
      <c r="K884" s="147"/>
    </row>
    <row r="885" spans="1:11" s="34" customFormat="1" ht="15.75" customHeight="1" outlineLevel="1">
      <c r="A885" s="148"/>
      <c r="B885" s="149"/>
      <c r="C885" s="350" t="s">
        <v>221</v>
      </c>
      <c r="D885" s="350"/>
      <c r="E885" s="311"/>
      <c r="F885" s="311"/>
      <c r="G885" s="150"/>
      <c r="H885" s="150"/>
      <c r="I885" s="151">
        <f>I359+I559+I875</f>
        <v>893287.45045800018</v>
      </c>
      <c r="J885" s="151"/>
      <c r="K885" s="152">
        <f>K359+K559+K875</f>
        <v>4077771.3084130408</v>
      </c>
    </row>
    <row r="886" spans="1:11" s="34" customFormat="1" ht="15.75" customHeight="1" outlineLevel="1">
      <c r="A886" s="153"/>
      <c r="B886" s="154"/>
      <c r="C886" s="338" t="s">
        <v>10</v>
      </c>
      <c r="D886" s="338"/>
      <c r="E886" s="312"/>
      <c r="F886" s="312"/>
      <c r="G886" s="155"/>
      <c r="H886" s="155"/>
      <c r="I886" s="156">
        <f t="shared" ref="I886:K893" si="135">I360+I560+I876</f>
        <v>107977.16748999999</v>
      </c>
      <c r="J886" s="157"/>
      <c r="K886" s="158">
        <f t="shared" si="135"/>
        <v>1118643.4551963997</v>
      </c>
    </row>
    <row r="887" spans="1:11" s="34" customFormat="1" ht="15.75" customHeight="1" outlineLevel="1">
      <c r="A887" s="153"/>
      <c r="B887" s="154"/>
      <c r="C887" s="338" t="s">
        <v>11</v>
      </c>
      <c r="D887" s="338"/>
      <c r="E887" s="312"/>
      <c r="F887" s="312"/>
      <c r="G887" s="312"/>
      <c r="H887" s="159"/>
      <c r="I887" s="156">
        <f t="shared" si="135"/>
        <v>37295.954318000004</v>
      </c>
      <c r="J887" s="157"/>
      <c r="K887" s="158">
        <f t="shared" si="135"/>
        <v>139113.90960614002</v>
      </c>
    </row>
    <row r="888" spans="1:11" s="34" customFormat="1" ht="15.75" customHeight="1" outlineLevel="1">
      <c r="A888" s="153"/>
      <c r="B888" s="154"/>
      <c r="C888" s="338" t="s">
        <v>214</v>
      </c>
      <c r="D888" s="338"/>
      <c r="E888" s="312"/>
      <c r="F888" s="312"/>
      <c r="G888" s="312"/>
      <c r="H888" s="159"/>
      <c r="I888" s="156">
        <f t="shared" si="135"/>
        <v>3468.0284399999996</v>
      </c>
      <c r="J888" s="157"/>
      <c r="K888" s="158">
        <f t="shared" si="135"/>
        <v>35928.774638399991</v>
      </c>
    </row>
    <row r="889" spans="1:11" s="34" customFormat="1" ht="15.75" customHeight="1" outlineLevel="1">
      <c r="A889" s="153"/>
      <c r="B889" s="154"/>
      <c r="C889" s="338" t="s">
        <v>215</v>
      </c>
      <c r="D889" s="338"/>
      <c r="E889" s="312"/>
      <c r="F889" s="312"/>
      <c r="G889" s="312"/>
      <c r="H889" s="159"/>
      <c r="I889" s="156">
        <f t="shared" si="135"/>
        <v>748014.30865000002</v>
      </c>
      <c r="J889" s="157"/>
      <c r="K889" s="158">
        <f t="shared" si="135"/>
        <v>2820013.9436105001</v>
      </c>
    </row>
    <row r="890" spans="1:11" s="34" customFormat="1" ht="15.75" customHeight="1" outlineLevel="1">
      <c r="A890" s="160"/>
      <c r="B890" s="161"/>
      <c r="C890" s="338" t="s">
        <v>216</v>
      </c>
      <c r="D890" s="338"/>
      <c r="E890" s="312"/>
      <c r="F890" s="312"/>
      <c r="G890" s="312"/>
      <c r="H890" s="159"/>
      <c r="I890" s="156">
        <f t="shared" si="135"/>
        <v>101108.5588475</v>
      </c>
      <c r="J890" s="157"/>
      <c r="K890" s="158">
        <f t="shared" si="135"/>
        <v>889235.71759789204</v>
      </c>
    </row>
    <row r="891" spans="1:11" s="34" customFormat="1" ht="15.75" customHeight="1" outlineLevel="1">
      <c r="A891" s="160"/>
      <c r="B891" s="161"/>
      <c r="C891" s="338" t="s">
        <v>217</v>
      </c>
      <c r="D891" s="338"/>
      <c r="E891" s="312"/>
      <c r="F891" s="312"/>
      <c r="G891" s="312"/>
      <c r="H891" s="159"/>
      <c r="I891" s="156">
        <f t="shared" si="135"/>
        <v>53400.991937899991</v>
      </c>
      <c r="J891" s="157"/>
      <c r="K891" s="158">
        <f t="shared" si="135"/>
        <v>445180.96777999599</v>
      </c>
    </row>
    <row r="892" spans="1:11" s="34" customFormat="1" ht="15.75" customHeight="1" outlineLevel="1">
      <c r="A892" s="160"/>
      <c r="B892" s="161"/>
      <c r="C892" s="338" t="s">
        <v>218</v>
      </c>
      <c r="D892" s="338"/>
      <c r="E892" s="312"/>
      <c r="F892" s="312"/>
      <c r="G892" s="312"/>
      <c r="H892" s="159"/>
      <c r="I892" s="156">
        <f t="shared" si="135"/>
        <v>893287.43045799993</v>
      </c>
      <c r="J892" s="157"/>
      <c r="K892" s="158">
        <f t="shared" si="135"/>
        <v>4077771.3084130399</v>
      </c>
    </row>
    <row r="893" spans="1:11" s="34" customFormat="1" ht="15.75" customHeight="1" outlineLevel="1" thickBot="1">
      <c r="A893" s="162"/>
      <c r="B893" s="163"/>
      <c r="C893" s="339" t="s">
        <v>222</v>
      </c>
      <c r="D893" s="339"/>
      <c r="E893" s="313"/>
      <c r="F893" s="313"/>
      <c r="G893" s="313"/>
      <c r="H893" s="165"/>
      <c r="I893" s="166">
        <f t="shared" si="135"/>
        <v>1047796.9812434</v>
      </c>
      <c r="J893" s="167"/>
      <c r="K893" s="168">
        <f t="shared" si="135"/>
        <v>5412187.9937909273</v>
      </c>
    </row>
    <row r="894" spans="1:11" s="34" customFormat="1" ht="15.75" customHeight="1" outlineLevel="1">
      <c r="A894" s="169"/>
      <c r="B894" s="170"/>
      <c r="C894" s="340" t="s">
        <v>223</v>
      </c>
      <c r="D894" s="341"/>
      <c r="E894" s="171"/>
      <c r="F894" s="171"/>
      <c r="G894" s="171"/>
      <c r="H894" s="172"/>
      <c r="I894" s="173">
        <v>2170.5500000000002</v>
      </c>
      <c r="J894" s="174">
        <v>4.76</v>
      </c>
      <c r="K894" s="175">
        <f>I894*J894</f>
        <v>10331.818000000001</v>
      </c>
    </row>
    <row r="895" spans="1:11" s="34" customFormat="1" ht="15.75" customHeight="1" outlineLevel="1">
      <c r="A895" s="176"/>
      <c r="B895" s="177"/>
      <c r="C895" s="342" t="s">
        <v>224</v>
      </c>
      <c r="D895" s="343"/>
      <c r="E895" s="161"/>
      <c r="F895" s="161"/>
      <c r="G895" s="161"/>
      <c r="H895" s="159"/>
      <c r="I895" s="157">
        <f>I893+I894</f>
        <v>1049967.5312433999</v>
      </c>
      <c r="J895" s="157"/>
      <c r="K895" s="157">
        <f>K893+K894</f>
        <v>5422519.8117909273</v>
      </c>
    </row>
    <row r="896" spans="1:11" s="34" customFormat="1" ht="15.75" customHeight="1" outlineLevel="1">
      <c r="A896" s="176"/>
      <c r="B896" s="177"/>
      <c r="C896" s="342" t="s">
        <v>225</v>
      </c>
      <c r="D896" s="343"/>
      <c r="E896" s="120">
        <v>0.9</v>
      </c>
      <c r="F896" s="120"/>
      <c r="G896" s="120"/>
      <c r="I896" s="156">
        <f>I895*E896</f>
        <v>944970.77811905998</v>
      </c>
      <c r="J896" s="157"/>
      <c r="K896" s="156">
        <f>K895*E896</f>
        <v>4880267.8306118343</v>
      </c>
    </row>
    <row r="897" spans="1:19" s="34" customFormat="1" ht="15.75" customHeight="1" outlineLevel="1" thickBot="1">
      <c r="A897" s="178"/>
      <c r="B897" s="179"/>
      <c r="C897" s="344" t="s">
        <v>226</v>
      </c>
      <c r="D897" s="345"/>
      <c r="E897" s="180"/>
      <c r="F897" s="164"/>
      <c r="G897" s="164"/>
      <c r="H897" s="165"/>
      <c r="I897" s="167">
        <f>I896</f>
        <v>944970.77811905998</v>
      </c>
      <c r="J897" s="167"/>
      <c r="K897" s="167">
        <f>K896</f>
        <v>4880267.8306118343</v>
      </c>
    </row>
    <row r="898" spans="1:19" s="34" customFormat="1" ht="15.75" customHeight="1">
      <c r="A898" s="5"/>
      <c r="B898" s="5"/>
      <c r="C898" s="6"/>
      <c r="D898" s="181"/>
      <c r="E898" s="182"/>
      <c r="F898" s="7"/>
      <c r="G898" s="8"/>
      <c r="H898" s="8"/>
      <c r="I898" s="182"/>
      <c r="J898" s="183"/>
      <c r="K898" s="33"/>
    </row>
    <row r="899" spans="1:19" s="34" customFormat="1" ht="15.75" customHeight="1">
      <c r="A899" s="5"/>
      <c r="B899" s="5"/>
      <c r="C899" s="6"/>
      <c r="D899" s="181"/>
      <c r="E899" s="182"/>
      <c r="F899" s="7"/>
      <c r="G899" s="8"/>
      <c r="H899" s="8"/>
      <c r="I899" s="182"/>
      <c r="J899" s="183"/>
      <c r="K899" s="33"/>
    </row>
    <row r="900" spans="1:19" s="187" customFormat="1" ht="15.75" customHeight="1">
      <c r="A900" s="329" t="s">
        <v>227</v>
      </c>
      <c r="B900" s="329"/>
      <c r="C900" s="335" t="s">
        <v>228</v>
      </c>
      <c r="D900" s="335"/>
      <c r="E900" s="335"/>
      <c r="F900" s="184"/>
      <c r="G900" s="184"/>
      <c r="H900" s="185"/>
      <c r="I900" s="186" t="s">
        <v>229</v>
      </c>
      <c r="K900" s="188"/>
      <c r="L900" s="189"/>
      <c r="M900" s="189"/>
      <c r="O900" s="189"/>
      <c r="P900" s="190"/>
      <c r="Q900" s="189"/>
      <c r="R900" s="189"/>
      <c r="S900" s="189"/>
    </row>
    <row r="901" spans="1:19" s="195" customFormat="1" ht="15.75" customHeight="1">
      <c r="A901" s="327"/>
      <c r="B901" s="327"/>
      <c r="C901" s="328" t="s">
        <v>230</v>
      </c>
      <c r="D901" s="328"/>
      <c r="E901" s="191"/>
      <c r="F901" s="192"/>
      <c r="G901" s="193" t="s">
        <v>231</v>
      </c>
      <c r="H901" s="191"/>
      <c r="I901" s="194" t="s">
        <v>232</v>
      </c>
      <c r="K901" s="196"/>
      <c r="P901" s="197"/>
    </row>
    <row r="902" spans="1:19" s="187" customFormat="1" ht="15.75" customHeight="1">
      <c r="A902" s="329"/>
      <c r="B902" s="329"/>
      <c r="C902" s="198"/>
      <c r="D902" s="199"/>
      <c r="E902" s="185"/>
      <c r="F902" s="185"/>
      <c r="G902" s="199"/>
      <c r="H902" s="185"/>
      <c r="I902" s="199"/>
      <c r="K902" s="189"/>
      <c r="P902" s="189"/>
    </row>
    <row r="903" spans="1:19" s="187" customFormat="1" ht="15.75" customHeight="1">
      <c r="A903" s="329"/>
      <c r="B903" s="329"/>
      <c r="C903" s="198"/>
      <c r="D903" s="199"/>
      <c r="E903" s="185"/>
      <c r="F903" s="185"/>
      <c r="G903" s="199"/>
      <c r="H903" s="185"/>
      <c r="I903" s="199"/>
      <c r="K903" s="189"/>
    </row>
    <row r="904" spans="1:19" s="187" customFormat="1" ht="15.75" customHeight="1">
      <c r="A904" s="329" t="s">
        <v>233</v>
      </c>
      <c r="B904" s="329"/>
      <c r="C904" s="335" t="s">
        <v>234</v>
      </c>
      <c r="D904" s="335"/>
      <c r="E904" s="335"/>
      <c r="F904" s="184"/>
      <c r="G904" s="184"/>
      <c r="H904" s="185"/>
      <c r="I904" s="200" t="s">
        <v>235</v>
      </c>
      <c r="K904" s="189"/>
    </row>
    <row r="905" spans="1:19" s="195" customFormat="1" ht="15.75" customHeight="1">
      <c r="A905" s="333"/>
      <c r="B905" s="333"/>
      <c r="C905" s="328" t="s">
        <v>230</v>
      </c>
      <c r="D905" s="328"/>
      <c r="E905" s="191"/>
      <c r="F905" s="192"/>
      <c r="G905" s="193" t="s">
        <v>231</v>
      </c>
      <c r="H905" s="191"/>
      <c r="I905" s="194" t="s">
        <v>232</v>
      </c>
      <c r="K905" s="201"/>
    </row>
    <row r="906" spans="1:19" s="187" customFormat="1" ht="15.75" customHeight="1">
      <c r="A906" s="202"/>
      <c r="B906" s="202"/>
      <c r="C906" s="203"/>
      <c r="D906" s="204"/>
      <c r="E906" s="203"/>
      <c r="F906" s="205"/>
      <c r="G906" s="205"/>
      <c r="H906" s="185"/>
      <c r="I906" s="203"/>
    </row>
    <row r="907" spans="1:19" s="207" customFormat="1" ht="15.75" customHeight="1">
      <c r="A907" s="206" t="s">
        <v>236</v>
      </c>
      <c r="B907" s="202"/>
      <c r="C907" s="203"/>
      <c r="D907" s="185"/>
      <c r="E907" s="205"/>
      <c r="F907" s="205"/>
      <c r="G907" s="205"/>
      <c r="H907" s="205"/>
      <c r="I907" s="205"/>
    </row>
    <row r="908" spans="1:19" s="207" customFormat="1" ht="15.75" customHeight="1">
      <c r="A908" s="336"/>
      <c r="B908" s="336"/>
      <c r="C908" s="337" t="s">
        <v>237</v>
      </c>
      <c r="D908" s="337"/>
      <c r="E908" s="337"/>
      <c r="F908" s="208"/>
      <c r="G908" s="184"/>
      <c r="H908" s="185"/>
      <c r="I908" s="209" t="s">
        <v>238</v>
      </c>
    </row>
    <row r="909" spans="1:19" s="213" customFormat="1" ht="15.75" customHeight="1">
      <c r="A909" s="333"/>
      <c r="B909" s="333"/>
      <c r="C909" s="210"/>
      <c r="D909" s="211" t="s">
        <v>239</v>
      </c>
      <c r="E909" s="212"/>
      <c r="F909" s="212"/>
      <c r="G909" s="193" t="s">
        <v>231</v>
      </c>
      <c r="H909" s="212"/>
      <c r="I909" s="194" t="s">
        <v>232</v>
      </c>
    </row>
    <row r="910" spans="1:19" s="207" customFormat="1" ht="15.75" customHeight="1">
      <c r="A910" s="206" t="s">
        <v>240</v>
      </c>
      <c r="B910" s="202"/>
      <c r="C910" s="214"/>
      <c r="D910" s="215"/>
      <c r="E910" s="203"/>
      <c r="F910" s="205"/>
      <c r="G910" s="205"/>
      <c r="H910" s="185"/>
    </row>
    <row r="911" spans="1:19" s="207" customFormat="1" ht="15.75" customHeight="1">
      <c r="A911" s="206"/>
      <c r="B911" s="202"/>
      <c r="C911" s="216"/>
      <c r="D911" s="217" t="s">
        <v>241</v>
      </c>
      <c r="E911" s="218"/>
      <c r="F911" s="184"/>
      <c r="G911" s="205"/>
      <c r="H911" s="185"/>
      <c r="I911" s="186" t="s">
        <v>242</v>
      </c>
    </row>
    <row r="912" spans="1:19" s="213" customFormat="1" ht="15.75" customHeight="1">
      <c r="A912" s="333"/>
      <c r="B912" s="333"/>
      <c r="C912" s="334" t="s">
        <v>230</v>
      </c>
      <c r="D912" s="334"/>
      <c r="E912" s="191"/>
      <c r="F912" s="219"/>
      <c r="G912" s="193" t="s">
        <v>231</v>
      </c>
      <c r="H912" s="191"/>
      <c r="I912" s="194" t="s">
        <v>232</v>
      </c>
    </row>
    <row r="913" spans="1:11" s="187" customFormat="1" ht="15.75" customHeight="1">
      <c r="A913" s="329" t="s">
        <v>240</v>
      </c>
      <c r="B913" s="329"/>
      <c r="C913" s="329"/>
      <c r="D913" s="329"/>
      <c r="J913" s="220"/>
      <c r="K913" s="220"/>
    </row>
    <row r="914" spans="1:11" s="225" customFormat="1" ht="15.75" customHeight="1">
      <c r="A914" s="330"/>
      <c r="B914" s="330"/>
      <c r="C914" s="331" t="s">
        <v>243</v>
      </c>
      <c r="D914" s="331"/>
      <c r="E914" s="221"/>
      <c r="F914" s="332"/>
      <c r="G914" s="332"/>
      <c r="H914" s="222"/>
      <c r="I914" s="223" t="s">
        <v>244</v>
      </c>
      <c r="J914" s="224"/>
    </row>
    <row r="915" spans="1:11" s="226" customFormat="1" ht="15.75" customHeight="1">
      <c r="A915" s="333"/>
      <c r="B915" s="333"/>
      <c r="C915" s="334" t="s">
        <v>230</v>
      </c>
      <c r="D915" s="334"/>
      <c r="E915" s="191"/>
      <c r="G915" s="193" t="s">
        <v>231</v>
      </c>
      <c r="H915" s="191"/>
      <c r="I915" s="194" t="s">
        <v>232</v>
      </c>
      <c r="J915" s="227"/>
      <c r="K915" s="227"/>
    </row>
    <row r="916" spans="1:11" s="34" customFormat="1" ht="15.75" customHeight="1">
      <c r="C916" s="35"/>
      <c r="D916" s="91"/>
    </row>
    <row r="917" spans="1:11" s="34" customFormat="1">
      <c r="C917" s="35"/>
      <c r="D917" s="91"/>
    </row>
  </sheetData>
  <mergeCells count="181">
    <mergeCell ref="B867:K867"/>
    <mergeCell ref="B869:K869"/>
    <mergeCell ref="B871:K871"/>
    <mergeCell ref="B728:K728"/>
    <mergeCell ref="B738:K738"/>
    <mergeCell ref="B775:K775"/>
    <mergeCell ref="B794:K794"/>
    <mergeCell ref="B862:K862"/>
    <mergeCell ref="B865:K865"/>
    <mergeCell ref="B678:K678"/>
    <mergeCell ref="B688:K688"/>
    <mergeCell ref="B698:K698"/>
    <mergeCell ref="B580:K580"/>
    <mergeCell ref="E21:G21"/>
    <mergeCell ref="A23:J23"/>
    <mergeCell ref="G25:H25"/>
    <mergeCell ref="I25:J25"/>
    <mergeCell ref="H27:H30"/>
    <mergeCell ref="I27:I30"/>
    <mergeCell ref="J27:J30"/>
    <mergeCell ref="K27:K30"/>
    <mergeCell ref="A29:A30"/>
    <mergeCell ref="B29:B30"/>
    <mergeCell ref="A27:B28"/>
    <mergeCell ref="C27:C30"/>
    <mergeCell ref="D27:D30"/>
    <mergeCell ref="E27:E30"/>
    <mergeCell ref="B74:K74"/>
    <mergeCell ref="C359:D359"/>
    <mergeCell ref="C360:D360"/>
    <mergeCell ref="C361:D361"/>
    <mergeCell ref="C362:D362"/>
    <mergeCell ref="A21:B21"/>
    <mergeCell ref="B590:K590"/>
    <mergeCell ref="B609:K609"/>
    <mergeCell ref="B628:K628"/>
    <mergeCell ref="B638:K638"/>
    <mergeCell ref="B648:K648"/>
    <mergeCell ref="B658:K658"/>
    <mergeCell ref="B486:K486"/>
    <mergeCell ref="B505:K505"/>
    <mergeCell ref="B555:K555"/>
    <mergeCell ref="B569:K569"/>
    <mergeCell ref="B570:K570"/>
    <mergeCell ref="J17:K17"/>
    <mergeCell ref="C12:G12"/>
    <mergeCell ref="J12:K12"/>
    <mergeCell ref="C13:G13"/>
    <mergeCell ref="J13:K13"/>
    <mergeCell ref="C14:G14"/>
    <mergeCell ref="H14:I14"/>
    <mergeCell ref="J14:K14"/>
    <mergeCell ref="A20:B20"/>
    <mergeCell ref="E20:G20"/>
    <mergeCell ref="A4:B4"/>
    <mergeCell ref="J4:K4"/>
    <mergeCell ref="H5:I5"/>
    <mergeCell ref="J5:K5"/>
    <mergeCell ref="A6:B6"/>
    <mergeCell ref="C6:G6"/>
    <mergeCell ref="A10:B10"/>
    <mergeCell ref="C10:G10"/>
    <mergeCell ref="J10:K10"/>
    <mergeCell ref="A11:B11"/>
    <mergeCell ref="C11:G11"/>
    <mergeCell ref="J11:K11"/>
    <mergeCell ref="J6:K6"/>
    <mergeCell ref="J7:K7"/>
    <mergeCell ref="C8:G8"/>
    <mergeCell ref="J8:K8"/>
    <mergeCell ref="C9:G9"/>
    <mergeCell ref="J9:K9"/>
    <mergeCell ref="A15:B15"/>
    <mergeCell ref="D15:E15"/>
    <mergeCell ref="F15:I15"/>
    <mergeCell ref="J15:K15"/>
    <mergeCell ref="J16:K16"/>
    <mergeCell ref="B419:K419"/>
    <mergeCell ref="B429:K429"/>
    <mergeCell ref="B439:K439"/>
    <mergeCell ref="B212:K212"/>
    <mergeCell ref="B102:K102"/>
    <mergeCell ref="B112:K112"/>
    <mergeCell ref="B122:K122"/>
    <mergeCell ref="B132:K132"/>
    <mergeCell ref="B142:K142"/>
    <mergeCell ref="B152:K152"/>
    <mergeCell ref="C367:D367"/>
    <mergeCell ref="C363:D363"/>
    <mergeCell ref="C364:D364"/>
    <mergeCell ref="C365:D365"/>
    <mergeCell ref="C366:D366"/>
    <mergeCell ref="A18:B18"/>
    <mergeCell ref="G18:I18"/>
    <mergeCell ref="J18:K18"/>
    <mergeCell ref="A19:B19"/>
    <mergeCell ref="F19:G19"/>
    <mergeCell ref="I19:J19"/>
    <mergeCell ref="B351:K351"/>
    <mergeCell ref="B353:K353"/>
    <mergeCell ref="B355:K355"/>
    <mergeCell ref="B222:K222"/>
    <mergeCell ref="B259:K259"/>
    <mergeCell ref="B278:K278"/>
    <mergeCell ref="B342:K342"/>
    <mergeCell ref="B346:K346"/>
    <mergeCell ref="B349:K349"/>
    <mergeCell ref="B162:K162"/>
    <mergeCell ref="B34:K34"/>
    <mergeCell ref="B44:K44"/>
    <mergeCell ref="B54:K54"/>
    <mergeCell ref="B64:K64"/>
    <mergeCell ref="F27:F30"/>
    <mergeCell ref="G27:G30"/>
    <mergeCell ref="A32:K32"/>
    <mergeCell ref="A33:K33"/>
    <mergeCell ref="B172:K172"/>
    <mergeCell ref="B182:K182"/>
    <mergeCell ref="B192:K192"/>
    <mergeCell ref="B202:K202"/>
    <mergeCell ref="B449:K449"/>
    <mergeCell ref="B369:K369"/>
    <mergeCell ref="B370:K370"/>
    <mergeCell ref="B380:K380"/>
    <mergeCell ref="B390:K390"/>
    <mergeCell ref="B409:K409"/>
    <mergeCell ref="C878:D878"/>
    <mergeCell ref="C879:D879"/>
    <mergeCell ref="C880:D880"/>
    <mergeCell ref="C875:D875"/>
    <mergeCell ref="C876:D876"/>
    <mergeCell ref="C877:D877"/>
    <mergeCell ref="C559:D559"/>
    <mergeCell ref="C560:D560"/>
    <mergeCell ref="C561:D561"/>
    <mergeCell ref="C562:D562"/>
    <mergeCell ref="C563:D563"/>
    <mergeCell ref="C564:D564"/>
    <mergeCell ref="C565:D565"/>
    <mergeCell ref="C566:D566"/>
    <mergeCell ref="C567:D567"/>
    <mergeCell ref="B708:K708"/>
    <mergeCell ref="B718:K718"/>
    <mergeCell ref="B668:K668"/>
    <mergeCell ref="C881:D881"/>
    <mergeCell ref="C882:D882"/>
    <mergeCell ref="C883:D883"/>
    <mergeCell ref="C885:D885"/>
    <mergeCell ref="C886:D886"/>
    <mergeCell ref="C887:D887"/>
    <mergeCell ref="C888:D888"/>
    <mergeCell ref="C889:D889"/>
    <mergeCell ref="C890:D890"/>
    <mergeCell ref="C891:D891"/>
    <mergeCell ref="C892:D892"/>
    <mergeCell ref="C893:D893"/>
    <mergeCell ref="C894:D894"/>
    <mergeCell ref="C895:D895"/>
    <mergeCell ref="C896:D896"/>
    <mergeCell ref="C897:D897"/>
    <mergeCell ref="A900:B900"/>
    <mergeCell ref="C900:E900"/>
    <mergeCell ref="A901:B901"/>
    <mergeCell ref="C901:D901"/>
    <mergeCell ref="A902:B902"/>
    <mergeCell ref="A913:D913"/>
    <mergeCell ref="A914:B914"/>
    <mergeCell ref="C914:D914"/>
    <mergeCell ref="F914:G914"/>
    <mergeCell ref="A915:B915"/>
    <mergeCell ref="C915:D915"/>
    <mergeCell ref="A903:B903"/>
    <mergeCell ref="A904:B904"/>
    <mergeCell ref="C904:E904"/>
    <mergeCell ref="A905:B905"/>
    <mergeCell ref="C905:D905"/>
    <mergeCell ref="A908:B908"/>
    <mergeCell ref="C908:E908"/>
    <mergeCell ref="A909:B909"/>
    <mergeCell ref="A912:B912"/>
    <mergeCell ref="C912:D912"/>
  </mergeCells>
  <phoneticPr fontId="0" type="noConversion"/>
  <pageMargins left="0.78740157480314965" right="0.39370078740157483" top="0.39370078740157483" bottom="0.39370078740157483" header="0.23622047244094491" footer="0.23622047244094491"/>
  <pageSetup paperSize="9" scale="55" fitToHeight="30000" orientation="portrait" r:id="rId1"/>
  <headerFooter alignWithMargins="0">
    <oddHeader>&amp;LГранд-СМЕТА</oddHead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K39"/>
  <sheetViews>
    <sheetView view="pageBreakPreview" topLeftCell="A28" zoomScaleNormal="100" zoomScaleSheetLayoutView="100" workbookViewId="0">
      <selection activeCell="H20" sqref="H20"/>
    </sheetView>
  </sheetViews>
  <sheetFormatPr defaultRowHeight="12.75"/>
  <cols>
    <col min="1" max="1" width="7.85546875" style="243" customWidth="1"/>
    <col min="2" max="2" width="10.7109375" style="243" customWidth="1"/>
    <col min="3" max="3" width="9.42578125" style="243" customWidth="1"/>
    <col min="4" max="4" width="15.7109375" style="243" customWidth="1"/>
    <col min="5" max="5" width="22.42578125" style="243" customWidth="1"/>
    <col min="6" max="6" width="18.140625" style="243" customWidth="1"/>
    <col min="7" max="7" width="14.140625" style="243" customWidth="1"/>
    <col min="8" max="8" width="17.28515625" style="243" customWidth="1"/>
    <col min="9" max="9" width="12.7109375" style="243" bestFit="1" customWidth="1"/>
    <col min="10" max="256" width="9.140625" style="243"/>
    <col min="257" max="257" width="7.85546875" style="243" customWidth="1"/>
    <col min="258" max="258" width="10.7109375" style="243" customWidth="1"/>
    <col min="259" max="259" width="9.42578125" style="243" customWidth="1"/>
    <col min="260" max="260" width="15.7109375" style="243" customWidth="1"/>
    <col min="261" max="261" width="22.42578125" style="243" customWidth="1"/>
    <col min="262" max="262" width="18.140625" style="243" customWidth="1"/>
    <col min="263" max="263" width="14.140625" style="243" customWidth="1"/>
    <col min="264" max="264" width="17.28515625" style="243" customWidth="1"/>
    <col min="265" max="265" width="12.7109375" style="243" bestFit="1" customWidth="1"/>
    <col min="266" max="512" width="9.140625" style="243"/>
    <col min="513" max="513" width="7.85546875" style="243" customWidth="1"/>
    <col min="514" max="514" width="10.7109375" style="243" customWidth="1"/>
    <col min="515" max="515" width="9.42578125" style="243" customWidth="1"/>
    <col min="516" max="516" width="15.7109375" style="243" customWidth="1"/>
    <col min="517" max="517" width="22.42578125" style="243" customWidth="1"/>
    <col min="518" max="518" width="18.140625" style="243" customWidth="1"/>
    <col min="519" max="519" width="14.140625" style="243" customWidth="1"/>
    <col min="520" max="520" width="17.28515625" style="243" customWidth="1"/>
    <col min="521" max="521" width="12.7109375" style="243" bestFit="1" customWidth="1"/>
    <col min="522" max="768" width="9.140625" style="243"/>
    <col min="769" max="769" width="7.85546875" style="243" customWidth="1"/>
    <col min="770" max="770" width="10.7109375" style="243" customWidth="1"/>
    <col min="771" max="771" width="9.42578125" style="243" customWidth="1"/>
    <col min="772" max="772" width="15.7109375" style="243" customWidth="1"/>
    <col min="773" max="773" width="22.42578125" style="243" customWidth="1"/>
    <col min="774" max="774" width="18.140625" style="243" customWidth="1"/>
    <col min="775" max="775" width="14.140625" style="243" customWidth="1"/>
    <col min="776" max="776" width="17.28515625" style="243" customWidth="1"/>
    <col min="777" max="777" width="12.7109375" style="243" bestFit="1" customWidth="1"/>
    <col min="778" max="1024" width="9.140625" style="243"/>
    <col min="1025" max="1025" width="7.85546875" style="243" customWidth="1"/>
    <col min="1026" max="1026" width="10.7109375" style="243" customWidth="1"/>
    <col min="1027" max="1027" width="9.42578125" style="243" customWidth="1"/>
    <col min="1028" max="1028" width="15.7109375" style="243" customWidth="1"/>
    <col min="1029" max="1029" width="22.42578125" style="243" customWidth="1"/>
    <col min="1030" max="1030" width="18.140625" style="243" customWidth="1"/>
    <col min="1031" max="1031" width="14.140625" style="243" customWidth="1"/>
    <col min="1032" max="1032" width="17.28515625" style="243" customWidth="1"/>
    <col min="1033" max="1033" width="12.7109375" style="243" bestFit="1" customWidth="1"/>
    <col min="1034" max="1280" width="9.140625" style="243"/>
    <col min="1281" max="1281" width="7.85546875" style="243" customWidth="1"/>
    <col min="1282" max="1282" width="10.7109375" style="243" customWidth="1"/>
    <col min="1283" max="1283" width="9.42578125" style="243" customWidth="1"/>
    <col min="1284" max="1284" width="15.7109375" style="243" customWidth="1"/>
    <col min="1285" max="1285" width="22.42578125" style="243" customWidth="1"/>
    <col min="1286" max="1286" width="18.140625" style="243" customWidth="1"/>
    <col min="1287" max="1287" width="14.140625" style="243" customWidth="1"/>
    <col min="1288" max="1288" width="17.28515625" style="243" customWidth="1"/>
    <col min="1289" max="1289" width="12.7109375" style="243" bestFit="1" customWidth="1"/>
    <col min="1290" max="1536" width="9.140625" style="243"/>
    <col min="1537" max="1537" width="7.85546875" style="243" customWidth="1"/>
    <col min="1538" max="1538" width="10.7109375" style="243" customWidth="1"/>
    <col min="1539" max="1539" width="9.42578125" style="243" customWidth="1"/>
    <col min="1540" max="1540" width="15.7109375" style="243" customWidth="1"/>
    <col min="1541" max="1541" width="22.42578125" style="243" customWidth="1"/>
    <col min="1542" max="1542" width="18.140625" style="243" customWidth="1"/>
    <col min="1543" max="1543" width="14.140625" style="243" customWidth="1"/>
    <col min="1544" max="1544" width="17.28515625" style="243" customWidth="1"/>
    <col min="1545" max="1545" width="12.7109375" style="243" bestFit="1" customWidth="1"/>
    <col min="1546" max="1792" width="9.140625" style="243"/>
    <col min="1793" max="1793" width="7.85546875" style="243" customWidth="1"/>
    <col min="1794" max="1794" width="10.7109375" style="243" customWidth="1"/>
    <col min="1795" max="1795" width="9.42578125" style="243" customWidth="1"/>
    <col min="1796" max="1796" width="15.7109375" style="243" customWidth="1"/>
    <col min="1797" max="1797" width="22.42578125" style="243" customWidth="1"/>
    <col min="1798" max="1798" width="18.140625" style="243" customWidth="1"/>
    <col min="1799" max="1799" width="14.140625" style="243" customWidth="1"/>
    <col min="1800" max="1800" width="17.28515625" style="243" customWidth="1"/>
    <col min="1801" max="1801" width="12.7109375" style="243" bestFit="1" customWidth="1"/>
    <col min="1802" max="2048" width="9.140625" style="243"/>
    <col min="2049" max="2049" width="7.85546875" style="243" customWidth="1"/>
    <col min="2050" max="2050" width="10.7109375" style="243" customWidth="1"/>
    <col min="2051" max="2051" width="9.42578125" style="243" customWidth="1"/>
    <col min="2052" max="2052" width="15.7109375" style="243" customWidth="1"/>
    <col min="2053" max="2053" width="22.42578125" style="243" customWidth="1"/>
    <col min="2054" max="2054" width="18.140625" style="243" customWidth="1"/>
    <col min="2055" max="2055" width="14.140625" style="243" customWidth="1"/>
    <col min="2056" max="2056" width="17.28515625" style="243" customWidth="1"/>
    <col min="2057" max="2057" width="12.7109375" style="243" bestFit="1" customWidth="1"/>
    <col min="2058" max="2304" width="9.140625" style="243"/>
    <col min="2305" max="2305" width="7.85546875" style="243" customWidth="1"/>
    <col min="2306" max="2306" width="10.7109375" style="243" customWidth="1"/>
    <col min="2307" max="2307" width="9.42578125" style="243" customWidth="1"/>
    <col min="2308" max="2308" width="15.7109375" style="243" customWidth="1"/>
    <col min="2309" max="2309" width="22.42578125" style="243" customWidth="1"/>
    <col min="2310" max="2310" width="18.140625" style="243" customWidth="1"/>
    <col min="2311" max="2311" width="14.140625" style="243" customWidth="1"/>
    <col min="2312" max="2312" width="17.28515625" style="243" customWidth="1"/>
    <col min="2313" max="2313" width="12.7109375" style="243" bestFit="1" customWidth="1"/>
    <col min="2314" max="2560" width="9.140625" style="243"/>
    <col min="2561" max="2561" width="7.85546875" style="243" customWidth="1"/>
    <col min="2562" max="2562" width="10.7109375" style="243" customWidth="1"/>
    <col min="2563" max="2563" width="9.42578125" style="243" customWidth="1"/>
    <col min="2564" max="2564" width="15.7109375" style="243" customWidth="1"/>
    <col min="2565" max="2565" width="22.42578125" style="243" customWidth="1"/>
    <col min="2566" max="2566" width="18.140625" style="243" customWidth="1"/>
    <col min="2567" max="2567" width="14.140625" style="243" customWidth="1"/>
    <col min="2568" max="2568" width="17.28515625" style="243" customWidth="1"/>
    <col min="2569" max="2569" width="12.7109375" style="243" bestFit="1" customWidth="1"/>
    <col min="2570" max="2816" width="9.140625" style="243"/>
    <col min="2817" max="2817" width="7.85546875" style="243" customWidth="1"/>
    <col min="2818" max="2818" width="10.7109375" style="243" customWidth="1"/>
    <col min="2819" max="2819" width="9.42578125" style="243" customWidth="1"/>
    <col min="2820" max="2820" width="15.7109375" style="243" customWidth="1"/>
    <col min="2821" max="2821" width="22.42578125" style="243" customWidth="1"/>
    <col min="2822" max="2822" width="18.140625" style="243" customWidth="1"/>
    <col min="2823" max="2823" width="14.140625" style="243" customWidth="1"/>
    <col min="2824" max="2824" width="17.28515625" style="243" customWidth="1"/>
    <col min="2825" max="2825" width="12.7109375" style="243" bestFit="1" customWidth="1"/>
    <col min="2826" max="3072" width="9.140625" style="243"/>
    <col min="3073" max="3073" width="7.85546875" style="243" customWidth="1"/>
    <col min="3074" max="3074" width="10.7109375" style="243" customWidth="1"/>
    <col min="3075" max="3075" width="9.42578125" style="243" customWidth="1"/>
    <col min="3076" max="3076" width="15.7109375" style="243" customWidth="1"/>
    <col min="3077" max="3077" width="22.42578125" style="243" customWidth="1"/>
    <col min="3078" max="3078" width="18.140625" style="243" customWidth="1"/>
    <col min="3079" max="3079" width="14.140625" style="243" customWidth="1"/>
    <col min="3080" max="3080" width="17.28515625" style="243" customWidth="1"/>
    <col min="3081" max="3081" width="12.7109375" style="243" bestFit="1" customWidth="1"/>
    <col min="3082" max="3328" width="9.140625" style="243"/>
    <col min="3329" max="3329" width="7.85546875" style="243" customWidth="1"/>
    <col min="3330" max="3330" width="10.7109375" style="243" customWidth="1"/>
    <col min="3331" max="3331" width="9.42578125" style="243" customWidth="1"/>
    <col min="3332" max="3332" width="15.7109375" style="243" customWidth="1"/>
    <col min="3333" max="3333" width="22.42578125" style="243" customWidth="1"/>
    <col min="3334" max="3334" width="18.140625" style="243" customWidth="1"/>
    <col min="3335" max="3335" width="14.140625" style="243" customWidth="1"/>
    <col min="3336" max="3336" width="17.28515625" style="243" customWidth="1"/>
    <col min="3337" max="3337" width="12.7109375" style="243" bestFit="1" customWidth="1"/>
    <col min="3338" max="3584" width="9.140625" style="243"/>
    <col min="3585" max="3585" width="7.85546875" style="243" customWidth="1"/>
    <col min="3586" max="3586" width="10.7109375" style="243" customWidth="1"/>
    <col min="3587" max="3587" width="9.42578125" style="243" customWidth="1"/>
    <col min="3588" max="3588" width="15.7109375" style="243" customWidth="1"/>
    <col min="3589" max="3589" width="22.42578125" style="243" customWidth="1"/>
    <col min="3590" max="3590" width="18.140625" style="243" customWidth="1"/>
    <col min="3591" max="3591" width="14.140625" style="243" customWidth="1"/>
    <col min="3592" max="3592" width="17.28515625" style="243" customWidth="1"/>
    <col min="3593" max="3593" width="12.7109375" style="243" bestFit="1" customWidth="1"/>
    <col min="3594" max="3840" width="9.140625" style="243"/>
    <col min="3841" max="3841" width="7.85546875" style="243" customWidth="1"/>
    <col min="3842" max="3842" width="10.7109375" style="243" customWidth="1"/>
    <col min="3843" max="3843" width="9.42578125" style="243" customWidth="1"/>
    <col min="3844" max="3844" width="15.7109375" style="243" customWidth="1"/>
    <col min="3845" max="3845" width="22.42578125" style="243" customWidth="1"/>
    <col min="3846" max="3846" width="18.140625" style="243" customWidth="1"/>
    <col min="3847" max="3847" width="14.140625" style="243" customWidth="1"/>
    <col min="3848" max="3848" width="17.28515625" style="243" customWidth="1"/>
    <col min="3849" max="3849" width="12.7109375" style="243" bestFit="1" customWidth="1"/>
    <col min="3850" max="4096" width="9.140625" style="243"/>
    <col min="4097" max="4097" width="7.85546875" style="243" customWidth="1"/>
    <col min="4098" max="4098" width="10.7109375" style="243" customWidth="1"/>
    <col min="4099" max="4099" width="9.42578125" style="243" customWidth="1"/>
    <col min="4100" max="4100" width="15.7109375" style="243" customWidth="1"/>
    <col min="4101" max="4101" width="22.42578125" style="243" customWidth="1"/>
    <col min="4102" max="4102" width="18.140625" style="243" customWidth="1"/>
    <col min="4103" max="4103" width="14.140625" style="243" customWidth="1"/>
    <col min="4104" max="4104" width="17.28515625" style="243" customWidth="1"/>
    <col min="4105" max="4105" width="12.7109375" style="243" bestFit="1" customWidth="1"/>
    <col min="4106" max="4352" width="9.140625" style="243"/>
    <col min="4353" max="4353" width="7.85546875" style="243" customWidth="1"/>
    <col min="4354" max="4354" width="10.7109375" style="243" customWidth="1"/>
    <col min="4355" max="4355" width="9.42578125" style="243" customWidth="1"/>
    <col min="4356" max="4356" width="15.7109375" style="243" customWidth="1"/>
    <col min="4357" max="4357" width="22.42578125" style="243" customWidth="1"/>
    <col min="4358" max="4358" width="18.140625" style="243" customWidth="1"/>
    <col min="4359" max="4359" width="14.140625" style="243" customWidth="1"/>
    <col min="4360" max="4360" width="17.28515625" style="243" customWidth="1"/>
    <col min="4361" max="4361" width="12.7109375" style="243" bestFit="1" customWidth="1"/>
    <col min="4362" max="4608" width="9.140625" style="243"/>
    <col min="4609" max="4609" width="7.85546875" style="243" customWidth="1"/>
    <col min="4610" max="4610" width="10.7109375" style="243" customWidth="1"/>
    <col min="4611" max="4611" width="9.42578125" style="243" customWidth="1"/>
    <col min="4612" max="4612" width="15.7109375" style="243" customWidth="1"/>
    <col min="4613" max="4613" width="22.42578125" style="243" customWidth="1"/>
    <col min="4614" max="4614" width="18.140625" style="243" customWidth="1"/>
    <col min="4615" max="4615" width="14.140625" style="243" customWidth="1"/>
    <col min="4616" max="4616" width="17.28515625" style="243" customWidth="1"/>
    <col min="4617" max="4617" width="12.7109375" style="243" bestFit="1" customWidth="1"/>
    <col min="4618" max="4864" width="9.140625" style="243"/>
    <col min="4865" max="4865" width="7.85546875" style="243" customWidth="1"/>
    <col min="4866" max="4866" width="10.7109375" style="243" customWidth="1"/>
    <col min="4867" max="4867" width="9.42578125" style="243" customWidth="1"/>
    <col min="4868" max="4868" width="15.7109375" style="243" customWidth="1"/>
    <col min="4869" max="4869" width="22.42578125" style="243" customWidth="1"/>
    <col min="4870" max="4870" width="18.140625" style="243" customWidth="1"/>
    <col min="4871" max="4871" width="14.140625" style="243" customWidth="1"/>
    <col min="4872" max="4872" width="17.28515625" style="243" customWidth="1"/>
    <col min="4873" max="4873" width="12.7109375" style="243" bestFit="1" customWidth="1"/>
    <col min="4874" max="5120" width="9.140625" style="243"/>
    <col min="5121" max="5121" width="7.85546875" style="243" customWidth="1"/>
    <col min="5122" max="5122" width="10.7109375" style="243" customWidth="1"/>
    <col min="5123" max="5123" width="9.42578125" style="243" customWidth="1"/>
    <col min="5124" max="5124" width="15.7109375" style="243" customWidth="1"/>
    <col min="5125" max="5125" width="22.42578125" style="243" customWidth="1"/>
    <col min="5126" max="5126" width="18.140625" style="243" customWidth="1"/>
    <col min="5127" max="5127" width="14.140625" style="243" customWidth="1"/>
    <col min="5128" max="5128" width="17.28515625" style="243" customWidth="1"/>
    <col min="5129" max="5129" width="12.7109375" style="243" bestFit="1" customWidth="1"/>
    <col min="5130" max="5376" width="9.140625" style="243"/>
    <col min="5377" max="5377" width="7.85546875" style="243" customWidth="1"/>
    <col min="5378" max="5378" width="10.7109375" style="243" customWidth="1"/>
    <col min="5379" max="5379" width="9.42578125" style="243" customWidth="1"/>
    <col min="5380" max="5380" width="15.7109375" style="243" customWidth="1"/>
    <col min="5381" max="5381" width="22.42578125" style="243" customWidth="1"/>
    <col min="5382" max="5382" width="18.140625" style="243" customWidth="1"/>
    <col min="5383" max="5383" width="14.140625" style="243" customWidth="1"/>
    <col min="5384" max="5384" width="17.28515625" style="243" customWidth="1"/>
    <col min="5385" max="5385" width="12.7109375" style="243" bestFit="1" customWidth="1"/>
    <col min="5386" max="5632" width="9.140625" style="243"/>
    <col min="5633" max="5633" width="7.85546875" style="243" customWidth="1"/>
    <col min="5634" max="5634" width="10.7109375" style="243" customWidth="1"/>
    <col min="5635" max="5635" width="9.42578125" style="243" customWidth="1"/>
    <col min="5636" max="5636" width="15.7109375" style="243" customWidth="1"/>
    <col min="5637" max="5637" width="22.42578125" style="243" customWidth="1"/>
    <col min="5638" max="5638" width="18.140625" style="243" customWidth="1"/>
    <col min="5639" max="5639" width="14.140625" style="243" customWidth="1"/>
    <col min="5640" max="5640" width="17.28515625" style="243" customWidth="1"/>
    <col min="5641" max="5641" width="12.7109375" style="243" bestFit="1" customWidth="1"/>
    <col min="5642" max="5888" width="9.140625" style="243"/>
    <col min="5889" max="5889" width="7.85546875" style="243" customWidth="1"/>
    <col min="5890" max="5890" width="10.7109375" style="243" customWidth="1"/>
    <col min="5891" max="5891" width="9.42578125" style="243" customWidth="1"/>
    <col min="5892" max="5892" width="15.7109375" style="243" customWidth="1"/>
    <col min="5893" max="5893" width="22.42578125" style="243" customWidth="1"/>
    <col min="5894" max="5894" width="18.140625" style="243" customWidth="1"/>
    <col min="5895" max="5895" width="14.140625" style="243" customWidth="1"/>
    <col min="5896" max="5896" width="17.28515625" style="243" customWidth="1"/>
    <col min="5897" max="5897" width="12.7109375" style="243" bestFit="1" customWidth="1"/>
    <col min="5898" max="6144" width="9.140625" style="243"/>
    <col min="6145" max="6145" width="7.85546875" style="243" customWidth="1"/>
    <col min="6146" max="6146" width="10.7109375" style="243" customWidth="1"/>
    <col min="6147" max="6147" width="9.42578125" style="243" customWidth="1"/>
    <col min="6148" max="6148" width="15.7109375" style="243" customWidth="1"/>
    <col min="6149" max="6149" width="22.42578125" style="243" customWidth="1"/>
    <col min="6150" max="6150" width="18.140625" style="243" customWidth="1"/>
    <col min="6151" max="6151" width="14.140625" style="243" customWidth="1"/>
    <col min="6152" max="6152" width="17.28515625" style="243" customWidth="1"/>
    <col min="6153" max="6153" width="12.7109375" style="243" bestFit="1" customWidth="1"/>
    <col min="6154" max="6400" width="9.140625" style="243"/>
    <col min="6401" max="6401" width="7.85546875" style="243" customWidth="1"/>
    <col min="6402" max="6402" width="10.7109375" style="243" customWidth="1"/>
    <col min="6403" max="6403" width="9.42578125" style="243" customWidth="1"/>
    <col min="6404" max="6404" width="15.7109375" style="243" customWidth="1"/>
    <col min="6405" max="6405" width="22.42578125" style="243" customWidth="1"/>
    <col min="6406" max="6406" width="18.140625" style="243" customWidth="1"/>
    <col min="6407" max="6407" width="14.140625" style="243" customWidth="1"/>
    <col min="6408" max="6408" width="17.28515625" style="243" customWidth="1"/>
    <col min="6409" max="6409" width="12.7109375" style="243" bestFit="1" customWidth="1"/>
    <col min="6410" max="6656" width="9.140625" style="243"/>
    <col min="6657" max="6657" width="7.85546875" style="243" customWidth="1"/>
    <col min="6658" max="6658" width="10.7109375" style="243" customWidth="1"/>
    <col min="6659" max="6659" width="9.42578125" style="243" customWidth="1"/>
    <col min="6660" max="6660" width="15.7109375" style="243" customWidth="1"/>
    <col min="6661" max="6661" width="22.42578125" style="243" customWidth="1"/>
    <col min="6662" max="6662" width="18.140625" style="243" customWidth="1"/>
    <col min="6663" max="6663" width="14.140625" style="243" customWidth="1"/>
    <col min="6664" max="6664" width="17.28515625" style="243" customWidth="1"/>
    <col min="6665" max="6665" width="12.7109375" style="243" bestFit="1" customWidth="1"/>
    <col min="6666" max="6912" width="9.140625" style="243"/>
    <col min="6913" max="6913" width="7.85546875" style="243" customWidth="1"/>
    <col min="6914" max="6914" width="10.7109375" style="243" customWidth="1"/>
    <col min="6915" max="6915" width="9.42578125" style="243" customWidth="1"/>
    <col min="6916" max="6916" width="15.7109375" style="243" customWidth="1"/>
    <col min="6917" max="6917" width="22.42578125" style="243" customWidth="1"/>
    <col min="6918" max="6918" width="18.140625" style="243" customWidth="1"/>
    <col min="6919" max="6919" width="14.140625" style="243" customWidth="1"/>
    <col min="6920" max="6920" width="17.28515625" style="243" customWidth="1"/>
    <col min="6921" max="6921" width="12.7109375" style="243" bestFit="1" customWidth="1"/>
    <col min="6922" max="7168" width="9.140625" style="243"/>
    <col min="7169" max="7169" width="7.85546875" style="243" customWidth="1"/>
    <col min="7170" max="7170" width="10.7109375" style="243" customWidth="1"/>
    <col min="7171" max="7171" width="9.42578125" style="243" customWidth="1"/>
    <col min="7172" max="7172" width="15.7109375" style="243" customWidth="1"/>
    <col min="7173" max="7173" width="22.42578125" style="243" customWidth="1"/>
    <col min="7174" max="7174" width="18.140625" style="243" customWidth="1"/>
    <col min="7175" max="7175" width="14.140625" style="243" customWidth="1"/>
    <col min="7176" max="7176" width="17.28515625" style="243" customWidth="1"/>
    <col min="7177" max="7177" width="12.7109375" style="243" bestFit="1" customWidth="1"/>
    <col min="7178" max="7424" width="9.140625" style="243"/>
    <col min="7425" max="7425" width="7.85546875" style="243" customWidth="1"/>
    <col min="7426" max="7426" width="10.7109375" style="243" customWidth="1"/>
    <col min="7427" max="7427" width="9.42578125" style="243" customWidth="1"/>
    <col min="7428" max="7428" width="15.7109375" style="243" customWidth="1"/>
    <col min="7429" max="7429" width="22.42578125" style="243" customWidth="1"/>
    <col min="7430" max="7430" width="18.140625" style="243" customWidth="1"/>
    <col min="7431" max="7431" width="14.140625" style="243" customWidth="1"/>
    <col min="7432" max="7432" width="17.28515625" style="243" customWidth="1"/>
    <col min="7433" max="7433" width="12.7109375" style="243" bestFit="1" customWidth="1"/>
    <col min="7434" max="7680" width="9.140625" style="243"/>
    <col min="7681" max="7681" width="7.85546875" style="243" customWidth="1"/>
    <col min="7682" max="7682" width="10.7109375" style="243" customWidth="1"/>
    <col min="7683" max="7683" width="9.42578125" style="243" customWidth="1"/>
    <col min="7684" max="7684" width="15.7109375" style="243" customWidth="1"/>
    <col min="7685" max="7685" width="22.42578125" style="243" customWidth="1"/>
    <col min="7686" max="7686" width="18.140625" style="243" customWidth="1"/>
    <col min="7687" max="7687" width="14.140625" style="243" customWidth="1"/>
    <col min="7688" max="7688" width="17.28515625" style="243" customWidth="1"/>
    <col min="7689" max="7689" width="12.7109375" style="243" bestFit="1" customWidth="1"/>
    <col min="7690" max="7936" width="9.140625" style="243"/>
    <col min="7937" max="7937" width="7.85546875" style="243" customWidth="1"/>
    <col min="7938" max="7938" width="10.7109375" style="243" customWidth="1"/>
    <col min="7939" max="7939" width="9.42578125" style="243" customWidth="1"/>
    <col min="7940" max="7940" width="15.7109375" style="243" customWidth="1"/>
    <col min="7941" max="7941" width="22.42578125" style="243" customWidth="1"/>
    <col min="7942" max="7942" width="18.140625" style="243" customWidth="1"/>
    <col min="7943" max="7943" width="14.140625" style="243" customWidth="1"/>
    <col min="7944" max="7944" width="17.28515625" style="243" customWidth="1"/>
    <col min="7945" max="7945" width="12.7109375" style="243" bestFit="1" customWidth="1"/>
    <col min="7946" max="8192" width="9.140625" style="243"/>
    <col min="8193" max="8193" width="7.85546875" style="243" customWidth="1"/>
    <col min="8194" max="8194" width="10.7109375" style="243" customWidth="1"/>
    <col min="8195" max="8195" width="9.42578125" style="243" customWidth="1"/>
    <col min="8196" max="8196" width="15.7109375" style="243" customWidth="1"/>
    <col min="8197" max="8197" width="22.42578125" style="243" customWidth="1"/>
    <col min="8198" max="8198" width="18.140625" style="243" customWidth="1"/>
    <col min="8199" max="8199" width="14.140625" style="243" customWidth="1"/>
    <col min="8200" max="8200" width="17.28515625" style="243" customWidth="1"/>
    <col min="8201" max="8201" width="12.7109375" style="243" bestFit="1" customWidth="1"/>
    <col min="8202" max="8448" width="9.140625" style="243"/>
    <col min="8449" max="8449" width="7.85546875" style="243" customWidth="1"/>
    <col min="8450" max="8450" width="10.7109375" style="243" customWidth="1"/>
    <col min="8451" max="8451" width="9.42578125" style="243" customWidth="1"/>
    <col min="8452" max="8452" width="15.7109375" style="243" customWidth="1"/>
    <col min="8453" max="8453" width="22.42578125" style="243" customWidth="1"/>
    <col min="8454" max="8454" width="18.140625" style="243" customWidth="1"/>
    <col min="8455" max="8455" width="14.140625" style="243" customWidth="1"/>
    <col min="8456" max="8456" width="17.28515625" style="243" customWidth="1"/>
    <col min="8457" max="8457" width="12.7109375" style="243" bestFit="1" customWidth="1"/>
    <col min="8458" max="8704" width="9.140625" style="243"/>
    <col min="8705" max="8705" width="7.85546875" style="243" customWidth="1"/>
    <col min="8706" max="8706" width="10.7109375" style="243" customWidth="1"/>
    <col min="8707" max="8707" width="9.42578125" style="243" customWidth="1"/>
    <col min="8708" max="8708" width="15.7109375" style="243" customWidth="1"/>
    <col min="8709" max="8709" width="22.42578125" style="243" customWidth="1"/>
    <col min="8710" max="8710" width="18.140625" style="243" customWidth="1"/>
    <col min="8711" max="8711" width="14.140625" style="243" customWidth="1"/>
    <col min="8712" max="8712" width="17.28515625" style="243" customWidth="1"/>
    <col min="8713" max="8713" width="12.7109375" style="243" bestFit="1" customWidth="1"/>
    <col min="8714" max="8960" width="9.140625" style="243"/>
    <col min="8961" max="8961" width="7.85546875" style="243" customWidth="1"/>
    <col min="8962" max="8962" width="10.7109375" style="243" customWidth="1"/>
    <col min="8963" max="8963" width="9.42578125" style="243" customWidth="1"/>
    <col min="8964" max="8964" width="15.7109375" style="243" customWidth="1"/>
    <col min="8965" max="8965" width="22.42578125" style="243" customWidth="1"/>
    <col min="8966" max="8966" width="18.140625" style="243" customWidth="1"/>
    <col min="8967" max="8967" width="14.140625" style="243" customWidth="1"/>
    <col min="8968" max="8968" width="17.28515625" style="243" customWidth="1"/>
    <col min="8969" max="8969" width="12.7109375" style="243" bestFit="1" customWidth="1"/>
    <col min="8970" max="9216" width="9.140625" style="243"/>
    <col min="9217" max="9217" width="7.85546875" style="243" customWidth="1"/>
    <col min="9218" max="9218" width="10.7109375" style="243" customWidth="1"/>
    <col min="9219" max="9219" width="9.42578125" style="243" customWidth="1"/>
    <col min="9220" max="9220" width="15.7109375" style="243" customWidth="1"/>
    <col min="9221" max="9221" width="22.42578125" style="243" customWidth="1"/>
    <col min="9222" max="9222" width="18.140625" style="243" customWidth="1"/>
    <col min="9223" max="9223" width="14.140625" style="243" customWidth="1"/>
    <col min="9224" max="9224" width="17.28515625" style="243" customWidth="1"/>
    <col min="9225" max="9225" width="12.7109375" style="243" bestFit="1" customWidth="1"/>
    <col min="9226" max="9472" width="9.140625" style="243"/>
    <col min="9473" max="9473" width="7.85546875" style="243" customWidth="1"/>
    <col min="9474" max="9474" width="10.7109375" style="243" customWidth="1"/>
    <col min="9475" max="9475" width="9.42578125" style="243" customWidth="1"/>
    <col min="9476" max="9476" width="15.7109375" style="243" customWidth="1"/>
    <col min="9477" max="9477" width="22.42578125" style="243" customWidth="1"/>
    <col min="9478" max="9478" width="18.140625" style="243" customWidth="1"/>
    <col min="9479" max="9479" width="14.140625" style="243" customWidth="1"/>
    <col min="9480" max="9480" width="17.28515625" style="243" customWidth="1"/>
    <col min="9481" max="9481" width="12.7109375" style="243" bestFit="1" customWidth="1"/>
    <col min="9482" max="9728" width="9.140625" style="243"/>
    <col min="9729" max="9729" width="7.85546875" style="243" customWidth="1"/>
    <col min="9730" max="9730" width="10.7109375" style="243" customWidth="1"/>
    <col min="9731" max="9731" width="9.42578125" style="243" customWidth="1"/>
    <col min="9732" max="9732" width="15.7109375" style="243" customWidth="1"/>
    <col min="9733" max="9733" width="22.42578125" style="243" customWidth="1"/>
    <col min="9734" max="9734" width="18.140625" style="243" customWidth="1"/>
    <col min="9735" max="9735" width="14.140625" style="243" customWidth="1"/>
    <col min="9736" max="9736" width="17.28515625" style="243" customWidth="1"/>
    <col min="9737" max="9737" width="12.7109375" style="243" bestFit="1" customWidth="1"/>
    <col min="9738" max="9984" width="9.140625" style="243"/>
    <col min="9985" max="9985" width="7.85546875" style="243" customWidth="1"/>
    <col min="9986" max="9986" width="10.7109375" style="243" customWidth="1"/>
    <col min="9987" max="9987" width="9.42578125" style="243" customWidth="1"/>
    <col min="9988" max="9988" width="15.7109375" style="243" customWidth="1"/>
    <col min="9989" max="9989" width="22.42578125" style="243" customWidth="1"/>
    <col min="9990" max="9990" width="18.140625" style="243" customWidth="1"/>
    <col min="9991" max="9991" width="14.140625" style="243" customWidth="1"/>
    <col min="9992" max="9992" width="17.28515625" style="243" customWidth="1"/>
    <col min="9993" max="9993" width="12.7109375" style="243" bestFit="1" customWidth="1"/>
    <col min="9994" max="10240" width="9.140625" style="243"/>
    <col min="10241" max="10241" width="7.85546875" style="243" customWidth="1"/>
    <col min="10242" max="10242" width="10.7109375" style="243" customWidth="1"/>
    <col min="10243" max="10243" width="9.42578125" style="243" customWidth="1"/>
    <col min="10244" max="10244" width="15.7109375" style="243" customWidth="1"/>
    <col min="10245" max="10245" width="22.42578125" style="243" customWidth="1"/>
    <col min="10246" max="10246" width="18.140625" style="243" customWidth="1"/>
    <col min="10247" max="10247" width="14.140625" style="243" customWidth="1"/>
    <col min="10248" max="10248" width="17.28515625" style="243" customWidth="1"/>
    <col min="10249" max="10249" width="12.7109375" style="243" bestFit="1" customWidth="1"/>
    <col min="10250" max="10496" width="9.140625" style="243"/>
    <col min="10497" max="10497" width="7.85546875" style="243" customWidth="1"/>
    <col min="10498" max="10498" width="10.7109375" style="243" customWidth="1"/>
    <col min="10499" max="10499" width="9.42578125" style="243" customWidth="1"/>
    <col min="10500" max="10500" width="15.7109375" style="243" customWidth="1"/>
    <col min="10501" max="10501" width="22.42578125" style="243" customWidth="1"/>
    <col min="10502" max="10502" width="18.140625" style="243" customWidth="1"/>
    <col min="10503" max="10503" width="14.140625" style="243" customWidth="1"/>
    <col min="10504" max="10504" width="17.28515625" style="243" customWidth="1"/>
    <col min="10505" max="10505" width="12.7109375" style="243" bestFit="1" customWidth="1"/>
    <col min="10506" max="10752" width="9.140625" style="243"/>
    <col min="10753" max="10753" width="7.85546875" style="243" customWidth="1"/>
    <col min="10754" max="10754" width="10.7109375" style="243" customWidth="1"/>
    <col min="10755" max="10755" width="9.42578125" style="243" customWidth="1"/>
    <col min="10756" max="10756" width="15.7109375" style="243" customWidth="1"/>
    <col min="10757" max="10757" width="22.42578125" style="243" customWidth="1"/>
    <col min="10758" max="10758" width="18.140625" style="243" customWidth="1"/>
    <col min="10759" max="10759" width="14.140625" style="243" customWidth="1"/>
    <col min="10760" max="10760" width="17.28515625" style="243" customWidth="1"/>
    <col min="10761" max="10761" width="12.7109375" style="243" bestFit="1" customWidth="1"/>
    <col min="10762" max="11008" width="9.140625" style="243"/>
    <col min="11009" max="11009" width="7.85546875" style="243" customWidth="1"/>
    <col min="11010" max="11010" width="10.7109375" style="243" customWidth="1"/>
    <col min="11011" max="11011" width="9.42578125" style="243" customWidth="1"/>
    <col min="11012" max="11012" width="15.7109375" style="243" customWidth="1"/>
    <col min="11013" max="11013" width="22.42578125" style="243" customWidth="1"/>
    <col min="11014" max="11014" width="18.140625" style="243" customWidth="1"/>
    <col min="11015" max="11015" width="14.140625" style="243" customWidth="1"/>
    <col min="11016" max="11016" width="17.28515625" style="243" customWidth="1"/>
    <col min="11017" max="11017" width="12.7109375" style="243" bestFit="1" customWidth="1"/>
    <col min="11018" max="11264" width="9.140625" style="243"/>
    <col min="11265" max="11265" width="7.85546875" style="243" customWidth="1"/>
    <col min="11266" max="11266" width="10.7109375" style="243" customWidth="1"/>
    <col min="11267" max="11267" width="9.42578125" style="243" customWidth="1"/>
    <col min="11268" max="11268" width="15.7109375" style="243" customWidth="1"/>
    <col min="11269" max="11269" width="22.42578125" style="243" customWidth="1"/>
    <col min="11270" max="11270" width="18.140625" style="243" customWidth="1"/>
    <col min="11271" max="11271" width="14.140625" style="243" customWidth="1"/>
    <col min="11272" max="11272" width="17.28515625" style="243" customWidth="1"/>
    <col min="11273" max="11273" width="12.7109375" style="243" bestFit="1" customWidth="1"/>
    <col min="11274" max="11520" width="9.140625" style="243"/>
    <col min="11521" max="11521" width="7.85546875" style="243" customWidth="1"/>
    <col min="11522" max="11522" width="10.7109375" style="243" customWidth="1"/>
    <col min="11523" max="11523" width="9.42578125" style="243" customWidth="1"/>
    <col min="11524" max="11524" width="15.7109375" style="243" customWidth="1"/>
    <col min="11525" max="11525" width="22.42578125" style="243" customWidth="1"/>
    <col min="11526" max="11526" width="18.140625" style="243" customWidth="1"/>
    <col min="11527" max="11527" width="14.140625" style="243" customWidth="1"/>
    <col min="11528" max="11528" width="17.28515625" style="243" customWidth="1"/>
    <col min="11529" max="11529" width="12.7109375" style="243" bestFit="1" customWidth="1"/>
    <col min="11530" max="11776" width="9.140625" style="243"/>
    <col min="11777" max="11777" width="7.85546875" style="243" customWidth="1"/>
    <col min="11778" max="11778" width="10.7109375" style="243" customWidth="1"/>
    <col min="11779" max="11779" width="9.42578125" style="243" customWidth="1"/>
    <col min="11780" max="11780" width="15.7109375" style="243" customWidth="1"/>
    <col min="11781" max="11781" width="22.42578125" style="243" customWidth="1"/>
    <col min="11782" max="11782" width="18.140625" style="243" customWidth="1"/>
    <col min="11783" max="11783" width="14.140625" style="243" customWidth="1"/>
    <col min="11784" max="11784" width="17.28515625" style="243" customWidth="1"/>
    <col min="11785" max="11785" width="12.7109375" style="243" bestFit="1" customWidth="1"/>
    <col min="11786" max="12032" width="9.140625" style="243"/>
    <col min="12033" max="12033" width="7.85546875" style="243" customWidth="1"/>
    <col min="12034" max="12034" width="10.7109375" style="243" customWidth="1"/>
    <col min="12035" max="12035" width="9.42578125" style="243" customWidth="1"/>
    <col min="12036" max="12036" width="15.7109375" style="243" customWidth="1"/>
    <col min="12037" max="12037" width="22.42578125" style="243" customWidth="1"/>
    <col min="12038" max="12038" width="18.140625" style="243" customWidth="1"/>
    <col min="12039" max="12039" width="14.140625" style="243" customWidth="1"/>
    <col min="12040" max="12040" width="17.28515625" style="243" customWidth="1"/>
    <col min="12041" max="12041" width="12.7109375" style="243" bestFit="1" customWidth="1"/>
    <col min="12042" max="12288" width="9.140625" style="243"/>
    <col min="12289" max="12289" width="7.85546875" style="243" customWidth="1"/>
    <col min="12290" max="12290" width="10.7109375" style="243" customWidth="1"/>
    <col min="12291" max="12291" width="9.42578125" style="243" customWidth="1"/>
    <col min="12292" max="12292" width="15.7109375" style="243" customWidth="1"/>
    <col min="12293" max="12293" width="22.42578125" style="243" customWidth="1"/>
    <col min="12294" max="12294" width="18.140625" style="243" customWidth="1"/>
    <col min="12295" max="12295" width="14.140625" style="243" customWidth="1"/>
    <col min="12296" max="12296" width="17.28515625" style="243" customWidth="1"/>
    <col min="12297" max="12297" width="12.7109375" style="243" bestFit="1" customWidth="1"/>
    <col min="12298" max="12544" width="9.140625" style="243"/>
    <col min="12545" max="12545" width="7.85546875" style="243" customWidth="1"/>
    <col min="12546" max="12546" width="10.7109375" style="243" customWidth="1"/>
    <col min="12547" max="12547" width="9.42578125" style="243" customWidth="1"/>
    <col min="12548" max="12548" width="15.7109375" style="243" customWidth="1"/>
    <col min="12549" max="12549" width="22.42578125" style="243" customWidth="1"/>
    <col min="12550" max="12550" width="18.140625" style="243" customWidth="1"/>
    <col min="12551" max="12551" width="14.140625" style="243" customWidth="1"/>
    <col min="12552" max="12552" width="17.28515625" style="243" customWidth="1"/>
    <col min="12553" max="12553" width="12.7109375" style="243" bestFit="1" customWidth="1"/>
    <col min="12554" max="12800" width="9.140625" style="243"/>
    <col min="12801" max="12801" width="7.85546875" style="243" customWidth="1"/>
    <col min="12802" max="12802" width="10.7109375" style="243" customWidth="1"/>
    <col min="12803" max="12803" width="9.42578125" style="243" customWidth="1"/>
    <col min="12804" max="12804" width="15.7109375" style="243" customWidth="1"/>
    <col min="12805" max="12805" width="22.42578125" style="243" customWidth="1"/>
    <col min="12806" max="12806" width="18.140625" style="243" customWidth="1"/>
    <col min="12807" max="12807" width="14.140625" style="243" customWidth="1"/>
    <col min="12808" max="12808" width="17.28515625" style="243" customWidth="1"/>
    <col min="12809" max="12809" width="12.7109375" style="243" bestFit="1" customWidth="1"/>
    <col min="12810" max="13056" width="9.140625" style="243"/>
    <col min="13057" max="13057" width="7.85546875" style="243" customWidth="1"/>
    <col min="13058" max="13058" width="10.7109375" style="243" customWidth="1"/>
    <col min="13059" max="13059" width="9.42578125" style="243" customWidth="1"/>
    <col min="13060" max="13060" width="15.7109375" style="243" customWidth="1"/>
    <col min="13061" max="13061" width="22.42578125" style="243" customWidth="1"/>
    <col min="13062" max="13062" width="18.140625" style="243" customWidth="1"/>
    <col min="13063" max="13063" width="14.140625" style="243" customWidth="1"/>
    <col min="13064" max="13064" width="17.28515625" style="243" customWidth="1"/>
    <col min="13065" max="13065" width="12.7109375" style="243" bestFit="1" customWidth="1"/>
    <col min="13066" max="13312" width="9.140625" style="243"/>
    <col min="13313" max="13313" width="7.85546875" style="243" customWidth="1"/>
    <col min="13314" max="13314" width="10.7109375" style="243" customWidth="1"/>
    <col min="13315" max="13315" width="9.42578125" style="243" customWidth="1"/>
    <col min="13316" max="13316" width="15.7109375" style="243" customWidth="1"/>
    <col min="13317" max="13317" width="22.42578125" style="243" customWidth="1"/>
    <col min="13318" max="13318" width="18.140625" style="243" customWidth="1"/>
    <col min="13319" max="13319" width="14.140625" style="243" customWidth="1"/>
    <col min="13320" max="13320" width="17.28515625" style="243" customWidth="1"/>
    <col min="13321" max="13321" width="12.7109375" style="243" bestFit="1" customWidth="1"/>
    <col min="13322" max="13568" width="9.140625" style="243"/>
    <col min="13569" max="13569" width="7.85546875" style="243" customWidth="1"/>
    <col min="13570" max="13570" width="10.7109375" style="243" customWidth="1"/>
    <col min="13571" max="13571" width="9.42578125" style="243" customWidth="1"/>
    <col min="13572" max="13572" width="15.7109375" style="243" customWidth="1"/>
    <col min="13573" max="13573" width="22.42578125" style="243" customWidth="1"/>
    <col min="13574" max="13574" width="18.140625" style="243" customWidth="1"/>
    <col min="13575" max="13575" width="14.140625" style="243" customWidth="1"/>
    <col min="13576" max="13576" width="17.28515625" style="243" customWidth="1"/>
    <col min="13577" max="13577" width="12.7109375" style="243" bestFit="1" customWidth="1"/>
    <col min="13578" max="13824" width="9.140625" style="243"/>
    <col min="13825" max="13825" width="7.85546875" style="243" customWidth="1"/>
    <col min="13826" max="13826" width="10.7109375" style="243" customWidth="1"/>
    <col min="13827" max="13827" width="9.42578125" style="243" customWidth="1"/>
    <col min="13828" max="13828" width="15.7109375" style="243" customWidth="1"/>
    <col min="13829" max="13829" width="22.42578125" style="243" customWidth="1"/>
    <col min="13830" max="13830" width="18.140625" style="243" customWidth="1"/>
    <col min="13831" max="13831" width="14.140625" style="243" customWidth="1"/>
    <col min="13832" max="13832" width="17.28515625" style="243" customWidth="1"/>
    <col min="13833" max="13833" width="12.7109375" style="243" bestFit="1" customWidth="1"/>
    <col min="13834" max="14080" width="9.140625" style="243"/>
    <col min="14081" max="14081" width="7.85546875" style="243" customWidth="1"/>
    <col min="14082" max="14082" width="10.7109375" style="243" customWidth="1"/>
    <col min="14083" max="14083" width="9.42578125" style="243" customWidth="1"/>
    <col min="14084" max="14084" width="15.7109375" style="243" customWidth="1"/>
    <col min="14085" max="14085" width="22.42578125" style="243" customWidth="1"/>
    <col min="14086" max="14086" width="18.140625" style="243" customWidth="1"/>
    <col min="14087" max="14087" width="14.140625" style="243" customWidth="1"/>
    <col min="14088" max="14088" width="17.28515625" style="243" customWidth="1"/>
    <col min="14089" max="14089" width="12.7109375" style="243" bestFit="1" customWidth="1"/>
    <col min="14090" max="14336" width="9.140625" style="243"/>
    <col min="14337" max="14337" width="7.85546875" style="243" customWidth="1"/>
    <col min="14338" max="14338" width="10.7109375" style="243" customWidth="1"/>
    <col min="14339" max="14339" width="9.42578125" style="243" customWidth="1"/>
    <col min="14340" max="14340" width="15.7109375" style="243" customWidth="1"/>
    <col min="14341" max="14341" width="22.42578125" style="243" customWidth="1"/>
    <col min="14342" max="14342" width="18.140625" style="243" customWidth="1"/>
    <col min="14343" max="14343" width="14.140625" style="243" customWidth="1"/>
    <col min="14344" max="14344" width="17.28515625" style="243" customWidth="1"/>
    <col min="14345" max="14345" width="12.7109375" style="243" bestFit="1" customWidth="1"/>
    <col min="14346" max="14592" width="9.140625" style="243"/>
    <col min="14593" max="14593" width="7.85546875" style="243" customWidth="1"/>
    <col min="14594" max="14594" width="10.7109375" style="243" customWidth="1"/>
    <col min="14595" max="14595" width="9.42578125" style="243" customWidth="1"/>
    <col min="14596" max="14596" width="15.7109375" style="243" customWidth="1"/>
    <col min="14597" max="14597" width="22.42578125" style="243" customWidth="1"/>
    <col min="14598" max="14598" width="18.140625" style="243" customWidth="1"/>
    <col min="14599" max="14599" width="14.140625" style="243" customWidth="1"/>
    <col min="14600" max="14600" width="17.28515625" style="243" customWidth="1"/>
    <col min="14601" max="14601" width="12.7109375" style="243" bestFit="1" customWidth="1"/>
    <col min="14602" max="14848" width="9.140625" style="243"/>
    <col min="14849" max="14849" width="7.85546875" style="243" customWidth="1"/>
    <col min="14850" max="14850" width="10.7109375" style="243" customWidth="1"/>
    <col min="14851" max="14851" width="9.42578125" style="243" customWidth="1"/>
    <col min="14852" max="14852" width="15.7109375" style="243" customWidth="1"/>
    <col min="14853" max="14853" width="22.42578125" style="243" customWidth="1"/>
    <col min="14854" max="14854" width="18.140625" style="243" customWidth="1"/>
    <col min="14855" max="14855" width="14.140625" style="243" customWidth="1"/>
    <col min="14856" max="14856" width="17.28515625" style="243" customWidth="1"/>
    <col min="14857" max="14857" width="12.7109375" style="243" bestFit="1" customWidth="1"/>
    <col min="14858" max="15104" width="9.140625" style="243"/>
    <col min="15105" max="15105" width="7.85546875" style="243" customWidth="1"/>
    <col min="15106" max="15106" width="10.7109375" style="243" customWidth="1"/>
    <col min="15107" max="15107" width="9.42578125" style="243" customWidth="1"/>
    <col min="15108" max="15108" width="15.7109375" style="243" customWidth="1"/>
    <col min="15109" max="15109" width="22.42578125" style="243" customWidth="1"/>
    <col min="15110" max="15110" width="18.140625" style="243" customWidth="1"/>
    <col min="15111" max="15111" width="14.140625" style="243" customWidth="1"/>
    <col min="15112" max="15112" width="17.28515625" style="243" customWidth="1"/>
    <col min="15113" max="15113" width="12.7109375" style="243" bestFit="1" customWidth="1"/>
    <col min="15114" max="15360" width="9.140625" style="243"/>
    <col min="15361" max="15361" width="7.85546875" style="243" customWidth="1"/>
    <col min="15362" max="15362" width="10.7109375" style="243" customWidth="1"/>
    <col min="15363" max="15363" width="9.42578125" style="243" customWidth="1"/>
    <col min="15364" max="15364" width="15.7109375" style="243" customWidth="1"/>
    <col min="15365" max="15365" width="22.42578125" style="243" customWidth="1"/>
    <col min="15366" max="15366" width="18.140625" style="243" customWidth="1"/>
    <col min="15367" max="15367" width="14.140625" style="243" customWidth="1"/>
    <col min="15368" max="15368" width="17.28515625" style="243" customWidth="1"/>
    <col min="15369" max="15369" width="12.7109375" style="243" bestFit="1" customWidth="1"/>
    <col min="15370" max="15616" width="9.140625" style="243"/>
    <col min="15617" max="15617" width="7.85546875" style="243" customWidth="1"/>
    <col min="15618" max="15618" width="10.7109375" style="243" customWidth="1"/>
    <col min="15619" max="15619" width="9.42578125" style="243" customWidth="1"/>
    <col min="15620" max="15620" width="15.7109375" style="243" customWidth="1"/>
    <col min="15621" max="15621" width="22.42578125" style="243" customWidth="1"/>
    <col min="15622" max="15622" width="18.140625" style="243" customWidth="1"/>
    <col min="15623" max="15623" width="14.140625" style="243" customWidth="1"/>
    <col min="15624" max="15624" width="17.28515625" style="243" customWidth="1"/>
    <col min="15625" max="15625" width="12.7109375" style="243" bestFit="1" customWidth="1"/>
    <col min="15626" max="15872" width="9.140625" style="243"/>
    <col min="15873" max="15873" width="7.85546875" style="243" customWidth="1"/>
    <col min="15874" max="15874" width="10.7109375" style="243" customWidth="1"/>
    <col min="15875" max="15875" width="9.42578125" style="243" customWidth="1"/>
    <col min="15876" max="15876" width="15.7109375" style="243" customWidth="1"/>
    <col min="15877" max="15877" width="22.42578125" style="243" customWidth="1"/>
    <col min="15878" max="15878" width="18.140625" style="243" customWidth="1"/>
    <col min="15879" max="15879" width="14.140625" style="243" customWidth="1"/>
    <col min="15880" max="15880" width="17.28515625" style="243" customWidth="1"/>
    <col min="15881" max="15881" width="12.7109375" style="243" bestFit="1" customWidth="1"/>
    <col min="15882" max="16128" width="9.140625" style="243"/>
    <col min="16129" max="16129" width="7.85546875" style="243" customWidth="1"/>
    <col min="16130" max="16130" width="10.7109375" style="243" customWidth="1"/>
    <col min="16131" max="16131" width="9.42578125" style="243" customWidth="1"/>
    <col min="16132" max="16132" width="15.7109375" style="243" customWidth="1"/>
    <col min="16133" max="16133" width="22.42578125" style="243" customWidth="1"/>
    <col min="16134" max="16134" width="18.140625" style="243" customWidth="1"/>
    <col min="16135" max="16135" width="14.140625" style="243" customWidth="1"/>
    <col min="16136" max="16136" width="17.28515625" style="243" customWidth="1"/>
    <col min="16137" max="16137" width="12.7109375" style="243" bestFit="1" customWidth="1"/>
    <col min="16138" max="16384" width="9.140625" style="243"/>
  </cols>
  <sheetData>
    <row r="1" spans="1:11">
      <c r="A1" s="423"/>
      <c r="B1" s="423"/>
      <c r="C1" s="423"/>
      <c r="D1" s="241"/>
      <c r="E1" s="241"/>
      <c r="F1" s="242"/>
      <c r="G1" s="41" t="s">
        <v>260</v>
      </c>
      <c r="H1" s="242"/>
    </row>
    <row r="2" spans="1:11">
      <c r="A2" s="244"/>
      <c r="B2" s="244"/>
      <c r="C2" s="244"/>
      <c r="D2" s="241"/>
      <c r="E2" s="241"/>
      <c r="F2" s="245"/>
      <c r="G2" s="41" t="s">
        <v>261</v>
      </c>
      <c r="H2" s="245"/>
      <c r="I2" s="245"/>
      <c r="J2" s="245"/>
      <c r="K2" s="245"/>
    </row>
    <row r="3" spans="1:11" ht="12" customHeight="1">
      <c r="A3" s="244"/>
      <c r="B3" s="244"/>
      <c r="C3" s="244"/>
      <c r="D3" s="241"/>
      <c r="E3" s="241"/>
      <c r="F3" s="245"/>
      <c r="G3" s="41" t="s">
        <v>262</v>
      </c>
      <c r="H3" s="245"/>
      <c r="I3" s="245"/>
      <c r="J3" s="245"/>
      <c r="K3" s="245"/>
    </row>
    <row r="4" spans="1:11" ht="9.75" customHeight="1">
      <c r="A4" s="244"/>
      <c r="B4" s="244"/>
      <c r="C4" s="244"/>
      <c r="D4" s="241"/>
      <c r="E4" s="241"/>
      <c r="F4" s="245"/>
      <c r="G4" s="245"/>
      <c r="H4" s="246" t="s">
        <v>263</v>
      </c>
      <c r="I4" s="245"/>
      <c r="J4" s="245"/>
      <c r="K4" s="245"/>
    </row>
    <row r="5" spans="1:11" ht="15.75" customHeight="1">
      <c r="A5" s="244"/>
      <c r="B5" s="244"/>
      <c r="C5" s="247"/>
      <c r="D5" s="241"/>
      <c r="E5" s="241"/>
      <c r="F5" s="424" t="s">
        <v>264</v>
      </c>
      <c r="G5" s="425"/>
      <c r="H5" s="246">
        <v>322001</v>
      </c>
    </row>
    <row r="6" spans="1:11" ht="26.25" customHeight="1">
      <c r="A6" s="426" t="s">
        <v>265</v>
      </c>
      <c r="B6" s="426"/>
      <c r="C6" s="427" t="s">
        <v>266</v>
      </c>
      <c r="D6" s="427"/>
      <c r="E6" s="427"/>
      <c r="F6" s="427"/>
      <c r="G6" s="241"/>
      <c r="H6" s="248"/>
    </row>
    <row r="7" spans="1:11" ht="12.75" customHeight="1">
      <c r="A7" s="249"/>
      <c r="B7" s="249"/>
      <c r="C7" s="428" t="s">
        <v>173</v>
      </c>
      <c r="D7" s="428"/>
      <c r="E7" s="428"/>
      <c r="F7" s="428"/>
      <c r="G7" s="241"/>
      <c r="H7" s="248"/>
    </row>
    <row r="8" spans="1:11" ht="93" customHeight="1">
      <c r="A8" s="250" t="s">
        <v>267</v>
      </c>
      <c r="C8" s="429" t="s">
        <v>268</v>
      </c>
      <c r="D8" s="429"/>
      <c r="E8" s="429"/>
      <c r="F8" s="429"/>
      <c r="G8" s="53" t="s">
        <v>269</v>
      </c>
      <c r="H8" s="246" t="s">
        <v>270</v>
      </c>
    </row>
    <row r="9" spans="1:11">
      <c r="A9" s="251"/>
      <c r="C9" s="428" t="s">
        <v>173</v>
      </c>
      <c r="D9" s="428"/>
      <c r="E9" s="428"/>
      <c r="F9" s="428"/>
      <c r="G9" s="53" t="s">
        <v>168</v>
      </c>
      <c r="H9" s="246" t="s">
        <v>271</v>
      </c>
    </row>
    <row r="10" spans="1:11" ht="25.5" customHeight="1">
      <c r="A10" s="250" t="s">
        <v>272</v>
      </c>
      <c r="C10" s="430" t="s">
        <v>172</v>
      </c>
      <c r="D10" s="430"/>
      <c r="E10" s="430"/>
      <c r="F10" s="430"/>
      <c r="G10" s="53" t="s">
        <v>269</v>
      </c>
      <c r="H10" s="252">
        <v>45922381</v>
      </c>
    </row>
    <row r="11" spans="1:11">
      <c r="A11" s="251"/>
      <c r="C11" s="428" t="s">
        <v>173</v>
      </c>
      <c r="D11" s="428"/>
      <c r="E11" s="428"/>
      <c r="F11" s="428"/>
      <c r="G11" s="53" t="s">
        <v>168</v>
      </c>
      <c r="H11" s="246"/>
    </row>
    <row r="12" spans="1:11" ht="53.25" customHeight="1">
      <c r="A12" s="250" t="s">
        <v>273</v>
      </c>
      <c r="B12" s="253"/>
      <c r="C12" s="430" t="s">
        <v>308</v>
      </c>
      <c r="D12" s="430"/>
      <c r="E12" s="430"/>
      <c r="F12" s="430"/>
      <c r="G12" s="53" t="s">
        <v>178</v>
      </c>
      <c r="H12" s="254" t="s">
        <v>209</v>
      </c>
    </row>
    <row r="13" spans="1:11" ht="15.95" customHeight="1">
      <c r="A13" s="251"/>
      <c r="B13" s="253"/>
      <c r="C13" s="430" t="s">
        <v>309</v>
      </c>
      <c r="D13" s="430"/>
      <c r="E13" s="430"/>
      <c r="F13" s="430"/>
      <c r="G13" s="255"/>
      <c r="H13" s="256"/>
    </row>
    <row r="14" spans="1:11">
      <c r="A14" s="251"/>
      <c r="B14" s="257"/>
      <c r="C14" s="257"/>
      <c r="D14" s="257"/>
      <c r="E14" s="257"/>
      <c r="F14" s="258"/>
      <c r="G14" s="259"/>
      <c r="H14" s="260"/>
    </row>
    <row r="15" spans="1:11" ht="15.75" customHeight="1">
      <c r="A15" s="261"/>
      <c r="B15" s="262"/>
      <c r="C15" s="261"/>
      <c r="D15" s="261"/>
      <c r="E15" s="421" t="s">
        <v>274</v>
      </c>
      <c r="F15" s="422"/>
      <c r="G15" s="260" t="s">
        <v>275</v>
      </c>
      <c r="H15" s="263" t="s">
        <v>276</v>
      </c>
    </row>
    <row r="16" spans="1:11" ht="15" customHeight="1">
      <c r="A16" s="261"/>
      <c r="B16" s="262"/>
      <c r="C16" s="261"/>
      <c r="D16" s="251"/>
      <c r="E16" s="261" t="s">
        <v>277</v>
      </c>
      <c r="F16" s="259"/>
      <c r="G16" s="264" t="s">
        <v>278</v>
      </c>
      <c r="H16" s="80">
        <v>41407</v>
      </c>
    </row>
    <row r="17" spans="1:10">
      <c r="A17" s="261"/>
      <c r="B17" s="253"/>
      <c r="C17" s="259"/>
      <c r="D17" s="261"/>
      <c r="E17" s="265" t="s">
        <v>279</v>
      </c>
      <c r="F17" s="264" t="s">
        <v>280</v>
      </c>
      <c r="G17" s="416" t="s">
        <v>186</v>
      </c>
      <c r="H17" s="417"/>
    </row>
    <row r="18" spans="1:10">
      <c r="A18" s="261"/>
      <c r="B18" s="253"/>
      <c r="C18" s="259"/>
      <c r="D18" s="261"/>
      <c r="E18" s="266" t="s">
        <v>281</v>
      </c>
      <c r="F18" s="267" t="s">
        <v>282</v>
      </c>
      <c r="G18" s="260" t="s">
        <v>283</v>
      </c>
      <c r="H18" s="260" t="s">
        <v>284</v>
      </c>
    </row>
    <row r="19" spans="1:10">
      <c r="A19" s="261"/>
      <c r="B19" s="253"/>
      <c r="E19" s="268" t="s">
        <v>208</v>
      </c>
      <c r="F19" s="269">
        <v>41545</v>
      </c>
      <c r="G19" s="269">
        <v>41518</v>
      </c>
      <c r="H19" s="270">
        <v>41547</v>
      </c>
      <c r="I19" s="271"/>
    </row>
    <row r="20" spans="1:10" ht="15.75" customHeight="1">
      <c r="A20" s="261"/>
      <c r="F20" s="272"/>
      <c r="G20" s="251"/>
      <c r="H20" s="272" t="s">
        <v>277</v>
      </c>
    </row>
    <row r="21" spans="1:10" ht="15.75" customHeight="1">
      <c r="A21" s="418" t="s">
        <v>285</v>
      </c>
      <c r="B21" s="418"/>
      <c r="C21" s="418"/>
      <c r="D21" s="418"/>
      <c r="E21" s="418"/>
      <c r="F21" s="418"/>
      <c r="G21" s="418"/>
      <c r="H21" s="418"/>
    </row>
    <row r="22" spans="1:10" ht="15.75" customHeight="1">
      <c r="A22" s="419" t="s">
        <v>286</v>
      </c>
      <c r="B22" s="419"/>
      <c r="C22" s="419"/>
      <c r="D22" s="419"/>
      <c r="E22" s="419"/>
      <c r="F22" s="419"/>
      <c r="G22" s="419"/>
      <c r="H22" s="419"/>
    </row>
    <row r="23" spans="1:10" ht="18" customHeight="1">
      <c r="A23" s="273"/>
      <c r="B23" s="274"/>
      <c r="C23" s="273"/>
      <c r="D23" s="273"/>
      <c r="E23" s="273"/>
      <c r="F23" s="273"/>
      <c r="G23" s="273"/>
      <c r="H23" s="273"/>
    </row>
    <row r="24" spans="1:10">
      <c r="A24" s="420" t="s">
        <v>287</v>
      </c>
      <c r="B24" s="420" t="s">
        <v>288</v>
      </c>
      <c r="C24" s="420"/>
      <c r="D24" s="420"/>
      <c r="E24" s="420" t="s">
        <v>161</v>
      </c>
      <c r="F24" s="420" t="s">
        <v>289</v>
      </c>
      <c r="G24" s="420"/>
      <c r="H24" s="420"/>
    </row>
    <row r="25" spans="1:10" ht="51">
      <c r="A25" s="420"/>
      <c r="B25" s="420"/>
      <c r="C25" s="420"/>
      <c r="D25" s="420"/>
      <c r="E25" s="420"/>
      <c r="F25" s="275" t="s">
        <v>290</v>
      </c>
      <c r="G25" s="275" t="s">
        <v>291</v>
      </c>
      <c r="H25" s="275" t="s">
        <v>292</v>
      </c>
    </row>
    <row r="26" spans="1:10">
      <c r="A26" s="276">
        <v>1</v>
      </c>
      <c r="B26" s="408">
        <v>2</v>
      </c>
      <c r="C26" s="408"/>
      <c r="D26" s="408"/>
      <c r="E26" s="277">
        <v>3</v>
      </c>
      <c r="F26" s="277">
        <v>4</v>
      </c>
      <c r="G26" s="277">
        <v>5</v>
      </c>
      <c r="H26" s="277">
        <v>6</v>
      </c>
    </row>
    <row r="27" spans="1:10" ht="39.75" customHeight="1">
      <c r="A27" s="278"/>
      <c r="B27" s="409" t="s">
        <v>293</v>
      </c>
      <c r="C27" s="409"/>
      <c r="D27" s="410"/>
      <c r="E27" s="275"/>
      <c r="F27" s="279">
        <f>SUM(F29:F29)</f>
        <v>1739365</v>
      </c>
      <c r="G27" s="279">
        <f>SUM(G29:G29)</f>
        <v>1739365</v>
      </c>
      <c r="H27" s="279">
        <f>SUM(H28:H29)</f>
        <v>1739365</v>
      </c>
      <c r="I27" s="280"/>
    </row>
    <row r="28" spans="1:10" ht="14.25" customHeight="1">
      <c r="A28" s="278"/>
      <c r="B28" s="411"/>
      <c r="C28" s="411"/>
      <c r="D28" s="412"/>
      <c r="E28" s="275"/>
      <c r="F28" s="281"/>
      <c r="G28" s="281"/>
      <c r="H28" s="281"/>
    </row>
    <row r="29" spans="1:10" ht="42" customHeight="1">
      <c r="A29" s="278" t="s">
        <v>294</v>
      </c>
      <c r="B29" s="410" t="s">
        <v>295</v>
      </c>
      <c r="C29" s="413"/>
      <c r="D29" s="413"/>
      <c r="E29" s="275"/>
      <c r="F29" s="281">
        <f>G29</f>
        <v>1739365</v>
      </c>
      <c r="G29" s="281">
        <f>H29+I27</f>
        <v>1739365</v>
      </c>
      <c r="H29" s="280">
        <v>1739365</v>
      </c>
      <c r="I29" s="282">
        <f>'Акт №1'!K449</f>
        <v>1739364.6739690762</v>
      </c>
    </row>
    <row r="30" spans="1:10" ht="13.5" customHeight="1">
      <c r="A30" s="414"/>
      <c r="B30" s="414"/>
      <c r="C30" s="414"/>
      <c r="D30" s="414"/>
      <c r="E30" s="414"/>
      <c r="F30" s="283"/>
      <c r="G30" s="284" t="s">
        <v>296</v>
      </c>
      <c r="H30" s="285">
        <f>H27</f>
        <v>1739365</v>
      </c>
    </row>
    <row r="31" spans="1:10" s="286" customFormat="1" ht="18">
      <c r="A31" s="286" t="s">
        <v>9</v>
      </c>
      <c r="B31" s="287"/>
      <c r="C31" s="287"/>
      <c r="F31" s="288"/>
      <c r="G31" s="289" t="s">
        <v>297</v>
      </c>
      <c r="H31" s="290">
        <f>H30*0.18</f>
        <v>313085.7</v>
      </c>
      <c r="J31" s="291"/>
    </row>
    <row r="32" spans="1:10" s="286" customFormat="1" ht="18">
      <c r="A32" s="286" t="s">
        <v>9</v>
      </c>
      <c r="B32" s="287"/>
      <c r="C32" s="287"/>
      <c r="F32" s="288"/>
      <c r="G32" s="292" t="s">
        <v>298</v>
      </c>
      <c r="H32" s="290">
        <f>H30+H31</f>
        <v>2052450.7</v>
      </c>
      <c r="J32" s="293"/>
    </row>
    <row r="33" spans="1:8" s="286" customFormat="1" ht="38.25" customHeight="1">
      <c r="A33" s="286" t="s">
        <v>9</v>
      </c>
      <c r="B33" s="287"/>
      <c r="C33" s="287"/>
    </row>
    <row r="34" spans="1:8" s="286" customFormat="1" ht="75" customHeight="1">
      <c r="A34" s="294"/>
      <c r="B34" s="295" t="s">
        <v>164</v>
      </c>
      <c r="C34" s="296"/>
      <c r="D34" s="415" t="s">
        <v>299</v>
      </c>
      <c r="E34" s="415"/>
      <c r="F34" s="297"/>
      <c r="G34" s="298" t="s">
        <v>300</v>
      </c>
      <c r="H34" s="297"/>
    </row>
    <row r="35" spans="1:8" s="286" customFormat="1" ht="37.5" customHeight="1">
      <c r="B35" s="294"/>
      <c r="C35" s="299" t="s">
        <v>301</v>
      </c>
      <c r="D35" s="299" t="s">
        <v>302</v>
      </c>
      <c r="E35" s="297"/>
      <c r="F35" s="299" t="s">
        <v>303</v>
      </c>
      <c r="G35" s="297" t="s">
        <v>304</v>
      </c>
      <c r="H35" s="297"/>
    </row>
    <row r="36" spans="1:8" s="286" customFormat="1" ht="27" customHeight="1">
      <c r="C36" s="300"/>
      <c r="D36" s="300"/>
      <c r="E36" s="301"/>
      <c r="F36" s="300"/>
      <c r="G36" s="301"/>
    </row>
    <row r="37" spans="1:8" s="307" customFormat="1" ht="57.75" customHeight="1">
      <c r="A37" s="302"/>
      <c r="B37" s="303" t="s">
        <v>305</v>
      </c>
      <c r="C37" s="304"/>
      <c r="D37" s="407" t="s">
        <v>306</v>
      </c>
      <c r="E37" s="407"/>
      <c r="F37" s="305"/>
      <c r="G37" s="306" t="s">
        <v>307</v>
      </c>
    </row>
    <row r="38" spans="1:8" s="307" customFormat="1" ht="52.5" customHeight="1">
      <c r="B38" s="308"/>
      <c r="C38" s="308" t="s">
        <v>301</v>
      </c>
      <c r="D38" s="308" t="s">
        <v>302</v>
      </c>
      <c r="E38" s="309"/>
      <c r="F38" s="308" t="s">
        <v>303</v>
      </c>
      <c r="G38" s="309" t="s">
        <v>304</v>
      </c>
    </row>
    <row r="39" spans="1:8" s="310" customFormat="1"/>
  </sheetData>
  <mergeCells count="26">
    <mergeCell ref="E15:F15"/>
    <mergeCell ref="A1:C1"/>
    <mergeCell ref="F5:G5"/>
    <mergeCell ref="A6:B6"/>
    <mergeCell ref="C6:F6"/>
    <mergeCell ref="C7:F7"/>
    <mergeCell ref="C8:F8"/>
    <mergeCell ref="C9:F9"/>
    <mergeCell ref="C10:F10"/>
    <mergeCell ref="C11:F11"/>
    <mergeCell ref="C12:F12"/>
    <mergeCell ref="C13:F13"/>
    <mergeCell ref="G17:H17"/>
    <mergeCell ref="A21:H21"/>
    <mergeCell ref="A22:H22"/>
    <mergeCell ref="A24:A25"/>
    <mergeCell ref="B24:D25"/>
    <mergeCell ref="E24:E25"/>
    <mergeCell ref="F24:H24"/>
    <mergeCell ref="D37:E37"/>
    <mergeCell ref="B26:D26"/>
    <mergeCell ref="B27:D27"/>
    <mergeCell ref="B28:D28"/>
    <mergeCell ref="B29:D29"/>
    <mergeCell ref="A30:E30"/>
    <mergeCell ref="D34:E34"/>
  </mergeCells>
  <pageMargins left="0.7" right="0.7" top="0.75" bottom="0.75" header="0.3" footer="0.3"/>
  <pageSetup paperSize="9" scale="77" orientation="portrait" r:id="rId1"/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autoPageBreaks="0" fitToPage="1"/>
  </sheetPr>
  <dimension ref="A1:IK469"/>
  <sheetViews>
    <sheetView showGridLines="0" tabSelected="1" view="pageBreakPreview" topLeftCell="E88" zoomScale="85" zoomScaleNormal="85" zoomScaleSheetLayoutView="85" workbookViewId="0">
      <selection activeCell="N94" sqref="N94"/>
    </sheetView>
  </sheetViews>
  <sheetFormatPr defaultRowHeight="12.75" outlineLevelRow="1"/>
  <cols>
    <col min="1" max="1" width="9.140625" style="34"/>
    <col min="2" max="2" width="4.7109375" style="34" customWidth="1"/>
    <col min="3" max="3" width="14.7109375" style="34" customWidth="1"/>
    <col min="4" max="4" width="43.140625" style="34" customWidth="1"/>
    <col min="5" max="5" width="16" style="34" customWidth="1"/>
    <col min="6" max="7" width="12.5703125" style="34" customWidth="1"/>
    <col min="8" max="8" width="12.7109375" style="34" customWidth="1"/>
    <col min="9" max="9" width="14.140625" style="34" customWidth="1"/>
    <col min="10" max="10" width="14.7109375" style="34" customWidth="1"/>
    <col min="11" max="11" width="12.5703125" style="34" customWidth="1"/>
    <col min="12" max="14" width="9.140625" style="34"/>
    <col min="15" max="16" width="9.140625" style="34" customWidth="1"/>
    <col min="17" max="16384" width="9.140625" style="34"/>
  </cols>
  <sheetData>
    <row r="1" spans="1:245">
      <c r="A1" s="37"/>
      <c r="B1" s="38"/>
      <c r="C1" s="39"/>
      <c r="D1" s="40"/>
      <c r="E1" s="38"/>
      <c r="F1" s="38"/>
      <c r="G1" s="38"/>
      <c r="H1" s="38"/>
      <c r="I1" s="41" t="s">
        <v>158</v>
      </c>
      <c r="J1" s="42"/>
      <c r="K1" s="38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3"/>
      <c r="GU1" s="43"/>
      <c r="GV1" s="43"/>
      <c r="GW1" s="43"/>
      <c r="GX1" s="43"/>
      <c r="GY1" s="43"/>
      <c r="GZ1" s="43"/>
      <c r="HA1" s="43"/>
      <c r="HB1" s="43"/>
      <c r="HC1" s="43"/>
      <c r="HD1" s="43"/>
      <c r="HE1" s="43"/>
      <c r="HF1" s="43"/>
      <c r="HG1" s="43"/>
      <c r="HH1" s="43"/>
      <c r="HI1" s="43"/>
      <c r="HJ1" s="43"/>
      <c r="HK1" s="43"/>
      <c r="HL1" s="43"/>
      <c r="HM1" s="43"/>
      <c r="HN1" s="43"/>
      <c r="HO1" s="43"/>
      <c r="HP1" s="43"/>
      <c r="HQ1" s="43"/>
      <c r="HR1" s="43"/>
      <c r="HS1" s="43"/>
      <c r="HT1" s="43"/>
      <c r="HU1" s="43"/>
      <c r="HV1" s="43"/>
      <c r="HW1" s="43"/>
      <c r="HX1" s="43"/>
      <c r="HY1" s="43"/>
      <c r="HZ1" s="43"/>
      <c r="IA1" s="43"/>
      <c r="IB1" s="43"/>
      <c r="IC1" s="43"/>
      <c r="ID1" s="43"/>
      <c r="IE1" s="43"/>
      <c r="IF1" s="43"/>
      <c r="IG1" s="43"/>
      <c r="IH1" s="43"/>
      <c r="II1" s="43"/>
      <c r="IJ1" s="43"/>
      <c r="IK1" s="43"/>
    </row>
    <row r="2" spans="1:245">
      <c r="A2" s="37"/>
      <c r="B2" s="38"/>
      <c r="C2" s="39"/>
      <c r="D2" s="40"/>
      <c r="E2" s="38"/>
      <c r="F2" s="38"/>
      <c r="G2" s="38"/>
      <c r="H2" s="38"/>
      <c r="I2" s="41" t="s">
        <v>159</v>
      </c>
      <c r="J2" s="42"/>
      <c r="K2" s="38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43"/>
      <c r="DT2" s="43"/>
      <c r="DU2" s="43"/>
      <c r="DV2" s="43"/>
      <c r="DW2" s="43"/>
      <c r="DX2" s="43"/>
      <c r="DY2" s="43"/>
      <c r="DZ2" s="43"/>
      <c r="EA2" s="43"/>
      <c r="EB2" s="43"/>
      <c r="EC2" s="43"/>
      <c r="ED2" s="43"/>
      <c r="EE2" s="43"/>
      <c r="EF2" s="43"/>
      <c r="EG2" s="43"/>
      <c r="EH2" s="43"/>
      <c r="EI2" s="43"/>
      <c r="EJ2" s="43"/>
      <c r="EK2" s="43"/>
      <c r="EL2" s="43"/>
      <c r="EM2" s="43"/>
      <c r="EN2" s="43"/>
      <c r="EO2" s="43"/>
      <c r="EP2" s="43"/>
      <c r="EQ2" s="43"/>
      <c r="ER2" s="43"/>
      <c r="ES2" s="43"/>
      <c r="ET2" s="43"/>
      <c r="EU2" s="43"/>
      <c r="EV2" s="43"/>
      <c r="EW2" s="43"/>
      <c r="EX2" s="43"/>
      <c r="EY2" s="43"/>
      <c r="EZ2" s="43"/>
      <c r="FA2" s="43"/>
      <c r="FB2" s="43"/>
      <c r="FC2" s="43"/>
      <c r="FD2" s="43"/>
      <c r="FE2" s="43"/>
      <c r="FF2" s="43"/>
      <c r="FG2" s="43"/>
      <c r="FH2" s="43"/>
      <c r="FI2" s="43"/>
      <c r="FJ2" s="43"/>
      <c r="FK2" s="43"/>
      <c r="FL2" s="43"/>
      <c r="FM2" s="43"/>
      <c r="FN2" s="43"/>
      <c r="FO2" s="43"/>
      <c r="FP2" s="43"/>
      <c r="FQ2" s="43"/>
      <c r="FR2" s="43"/>
      <c r="FS2" s="43"/>
      <c r="FT2" s="43"/>
      <c r="FU2" s="43"/>
      <c r="FV2" s="43"/>
      <c r="FW2" s="43"/>
      <c r="FX2" s="43"/>
      <c r="FY2" s="43"/>
      <c r="FZ2" s="43"/>
      <c r="GA2" s="43"/>
      <c r="GB2" s="43"/>
      <c r="GC2" s="43"/>
      <c r="GD2" s="43"/>
      <c r="GE2" s="43"/>
      <c r="GF2" s="43"/>
      <c r="GG2" s="43"/>
      <c r="GH2" s="43"/>
      <c r="GI2" s="43"/>
      <c r="GJ2" s="43"/>
      <c r="GK2" s="43"/>
      <c r="GL2" s="43"/>
      <c r="GM2" s="43"/>
      <c r="GN2" s="43"/>
      <c r="GO2" s="43"/>
      <c r="GP2" s="43"/>
      <c r="GQ2" s="43"/>
      <c r="GR2" s="43"/>
      <c r="GS2" s="43"/>
      <c r="GT2" s="43"/>
      <c r="GU2" s="43"/>
      <c r="GV2" s="43"/>
      <c r="GW2" s="43"/>
      <c r="GX2" s="43"/>
      <c r="GY2" s="43"/>
      <c r="GZ2" s="43"/>
      <c r="HA2" s="43"/>
      <c r="HB2" s="43"/>
      <c r="HC2" s="43"/>
      <c r="HD2" s="43"/>
      <c r="HE2" s="43"/>
      <c r="HF2" s="43"/>
      <c r="HG2" s="43"/>
      <c r="HH2" s="43"/>
      <c r="HI2" s="43"/>
      <c r="HJ2" s="43"/>
      <c r="HK2" s="43"/>
      <c r="HL2" s="43"/>
      <c r="HM2" s="43"/>
      <c r="HN2" s="43"/>
      <c r="HO2" s="43"/>
      <c r="HP2" s="43"/>
      <c r="HQ2" s="43"/>
      <c r="HR2" s="43"/>
      <c r="HS2" s="43"/>
      <c r="HT2" s="43"/>
      <c r="HU2" s="43"/>
      <c r="HV2" s="43"/>
      <c r="HW2" s="43"/>
      <c r="HX2" s="43"/>
      <c r="HY2" s="43"/>
      <c r="HZ2" s="43"/>
      <c r="IA2" s="43"/>
      <c r="IB2" s="43"/>
      <c r="IC2" s="43"/>
      <c r="ID2" s="43"/>
      <c r="IE2" s="43"/>
      <c r="IF2" s="43"/>
      <c r="IG2" s="43"/>
      <c r="IH2" s="43"/>
      <c r="II2" s="43"/>
      <c r="IJ2" s="43"/>
      <c r="IK2" s="43"/>
    </row>
    <row r="3" spans="1:245">
      <c r="A3" s="37"/>
      <c r="B3" s="38"/>
      <c r="C3" s="39"/>
      <c r="D3" s="40"/>
      <c r="E3" s="38"/>
      <c r="F3" s="38"/>
      <c r="G3" s="38"/>
      <c r="H3" s="38"/>
      <c r="I3" s="41" t="s">
        <v>160</v>
      </c>
      <c r="J3" s="42"/>
      <c r="K3" s="38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3"/>
      <c r="GL3" s="43"/>
      <c r="GM3" s="43"/>
      <c r="GN3" s="43"/>
      <c r="GO3" s="43"/>
      <c r="GP3" s="43"/>
      <c r="GQ3" s="43"/>
      <c r="GR3" s="43"/>
      <c r="GS3" s="43"/>
      <c r="GT3" s="43"/>
      <c r="GU3" s="43"/>
      <c r="GV3" s="43"/>
      <c r="GW3" s="43"/>
      <c r="GX3" s="43"/>
      <c r="GY3" s="43"/>
      <c r="GZ3" s="43"/>
      <c r="HA3" s="43"/>
      <c r="HB3" s="43"/>
      <c r="HC3" s="43"/>
      <c r="HD3" s="43"/>
      <c r="HE3" s="43"/>
      <c r="HF3" s="43"/>
      <c r="HG3" s="43"/>
      <c r="HH3" s="43"/>
      <c r="HI3" s="43"/>
      <c r="HJ3" s="43"/>
      <c r="HK3" s="43"/>
      <c r="HL3" s="43"/>
      <c r="HM3" s="43"/>
      <c r="HN3" s="43"/>
      <c r="HO3" s="43"/>
      <c r="HP3" s="43"/>
      <c r="HQ3" s="43"/>
      <c r="HR3" s="43"/>
      <c r="HS3" s="43"/>
      <c r="HT3" s="43"/>
      <c r="HU3" s="43"/>
      <c r="HV3" s="43"/>
      <c r="HW3" s="43"/>
      <c r="HX3" s="43"/>
      <c r="HY3" s="43"/>
      <c r="HZ3" s="43"/>
      <c r="IA3" s="43"/>
      <c r="IB3" s="43"/>
      <c r="IC3" s="43"/>
      <c r="ID3" s="43"/>
      <c r="IE3" s="43"/>
      <c r="IF3" s="43"/>
      <c r="IG3" s="43"/>
      <c r="IH3" s="43"/>
      <c r="II3" s="43"/>
      <c r="IJ3" s="43"/>
      <c r="IK3" s="43"/>
    </row>
    <row r="4" spans="1:245" ht="15.75">
      <c r="A4" s="381"/>
      <c r="B4" s="381"/>
      <c r="C4" s="44"/>
      <c r="D4" s="45"/>
      <c r="E4" s="46"/>
      <c r="F4" s="46"/>
      <c r="G4" s="46"/>
      <c r="H4" s="46"/>
      <c r="I4" s="46"/>
      <c r="J4" s="375" t="s">
        <v>161</v>
      </c>
      <c r="K4" s="376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3"/>
      <c r="GA4" s="43"/>
      <c r="GB4" s="43"/>
      <c r="GC4" s="43"/>
      <c r="GD4" s="43"/>
      <c r="GE4" s="43"/>
      <c r="GF4" s="43"/>
      <c r="GG4" s="43"/>
      <c r="GH4" s="43"/>
      <c r="GI4" s="43"/>
      <c r="GJ4" s="43"/>
      <c r="GK4" s="43"/>
      <c r="GL4" s="43"/>
      <c r="GM4" s="43"/>
      <c r="GN4" s="43"/>
      <c r="GO4" s="43"/>
      <c r="GP4" s="43"/>
      <c r="GQ4" s="43"/>
      <c r="GR4" s="43"/>
      <c r="GS4" s="43"/>
      <c r="GT4" s="43"/>
      <c r="GU4" s="43"/>
      <c r="GV4" s="43"/>
      <c r="GW4" s="43"/>
      <c r="GX4" s="43"/>
      <c r="GY4" s="43"/>
      <c r="GZ4" s="43"/>
      <c r="HA4" s="43"/>
      <c r="HB4" s="43"/>
      <c r="HC4" s="43"/>
      <c r="HD4" s="43"/>
      <c r="HE4" s="43"/>
      <c r="HF4" s="43"/>
      <c r="HG4" s="43"/>
      <c r="HH4" s="43"/>
      <c r="HI4" s="43"/>
      <c r="HJ4" s="43"/>
      <c r="HK4" s="43"/>
      <c r="HL4" s="43"/>
      <c r="HM4" s="43"/>
      <c r="HN4" s="43"/>
      <c r="HO4" s="43"/>
      <c r="HP4" s="43"/>
      <c r="HQ4" s="43"/>
      <c r="HR4" s="43"/>
      <c r="HS4" s="43"/>
      <c r="HT4" s="43"/>
      <c r="HU4" s="43"/>
      <c r="HV4" s="43"/>
      <c r="HW4" s="43"/>
      <c r="HX4" s="43"/>
      <c r="HY4" s="43"/>
      <c r="HZ4" s="43"/>
      <c r="IA4" s="43"/>
      <c r="IB4" s="43"/>
      <c r="IC4" s="43"/>
      <c r="ID4" s="43"/>
      <c r="IE4" s="43"/>
      <c r="IF4" s="43"/>
      <c r="IG4" s="43"/>
      <c r="IH4" s="43"/>
      <c r="II4" s="43"/>
      <c r="IJ4" s="43"/>
      <c r="IK4" s="43"/>
    </row>
    <row r="5" spans="1:245" ht="15.75" customHeight="1">
      <c r="A5" s="37"/>
      <c r="B5" s="37"/>
      <c r="C5" s="47"/>
      <c r="D5" s="48"/>
      <c r="E5" s="37"/>
      <c r="F5" s="37"/>
      <c r="G5" s="37"/>
      <c r="H5" s="382" t="s">
        <v>162</v>
      </c>
      <c r="I5" s="383"/>
      <c r="J5" s="375" t="s">
        <v>163</v>
      </c>
      <c r="K5" s="376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43"/>
      <c r="HB5" s="43"/>
      <c r="HC5" s="43"/>
      <c r="HD5" s="43"/>
      <c r="HE5" s="43"/>
      <c r="HF5" s="43"/>
      <c r="HG5" s="43"/>
      <c r="HH5" s="43"/>
      <c r="HI5" s="43"/>
      <c r="HJ5" s="43"/>
      <c r="HK5" s="43"/>
      <c r="HL5" s="43"/>
      <c r="HM5" s="43"/>
      <c r="HN5" s="43"/>
      <c r="HO5" s="43"/>
      <c r="HP5" s="43"/>
      <c r="HQ5" s="43"/>
      <c r="HR5" s="43"/>
      <c r="HS5" s="43"/>
      <c r="HT5" s="43"/>
      <c r="HU5" s="43"/>
      <c r="HV5" s="43"/>
      <c r="HW5" s="43"/>
      <c r="HX5" s="43"/>
      <c r="HY5" s="43"/>
      <c r="HZ5" s="43"/>
      <c r="IA5" s="43"/>
      <c r="IB5" s="43"/>
      <c r="IC5" s="43"/>
      <c r="ID5" s="43"/>
      <c r="IE5" s="43"/>
      <c r="IF5" s="43"/>
      <c r="IG5" s="43"/>
      <c r="IH5" s="43"/>
      <c r="II5" s="43"/>
      <c r="IJ5" s="43"/>
      <c r="IK5" s="43"/>
    </row>
    <row r="6" spans="1:245" ht="15.75" customHeight="1">
      <c r="A6" s="384" t="s">
        <v>164</v>
      </c>
      <c r="B6" s="384"/>
      <c r="C6" s="385" t="s">
        <v>165</v>
      </c>
      <c r="D6" s="385"/>
      <c r="E6" s="385"/>
      <c r="F6" s="385"/>
      <c r="G6" s="385"/>
      <c r="H6" s="37"/>
      <c r="I6" s="49" t="s">
        <v>166</v>
      </c>
      <c r="J6" s="375" t="s">
        <v>167</v>
      </c>
      <c r="K6" s="376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</row>
    <row r="7" spans="1:245" ht="15.75">
      <c r="A7" s="37"/>
      <c r="B7" s="37"/>
      <c r="C7" s="50"/>
      <c r="D7" s="51"/>
      <c r="E7" s="52"/>
      <c r="F7" s="52"/>
      <c r="G7" s="52"/>
      <c r="H7" s="37"/>
      <c r="I7" s="53" t="s">
        <v>168</v>
      </c>
      <c r="J7" s="375"/>
      <c r="K7" s="376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43"/>
      <c r="EO7" s="43"/>
      <c r="EP7" s="43"/>
      <c r="EQ7" s="43"/>
      <c r="ER7" s="43"/>
      <c r="ES7" s="43"/>
      <c r="ET7" s="43"/>
      <c r="EU7" s="43"/>
      <c r="EV7" s="43"/>
      <c r="EW7" s="43"/>
      <c r="EX7" s="43"/>
      <c r="EY7" s="43"/>
      <c r="EZ7" s="43"/>
      <c r="FA7" s="43"/>
      <c r="FB7" s="43"/>
      <c r="FC7" s="43"/>
      <c r="FD7" s="43"/>
      <c r="FE7" s="43"/>
      <c r="FF7" s="43"/>
      <c r="FG7" s="43"/>
      <c r="FH7" s="43"/>
      <c r="FI7" s="43"/>
      <c r="FJ7" s="43"/>
      <c r="FK7" s="43"/>
      <c r="FL7" s="43"/>
      <c r="FM7" s="43"/>
      <c r="FN7" s="43"/>
      <c r="FO7" s="43"/>
      <c r="FP7" s="43"/>
      <c r="FQ7" s="43"/>
      <c r="FR7" s="43"/>
      <c r="FS7" s="43"/>
      <c r="FT7" s="43"/>
      <c r="FU7" s="43"/>
      <c r="FV7" s="43"/>
      <c r="FW7" s="43"/>
      <c r="FX7" s="43"/>
      <c r="FY7" s="43"/>
      <c r="FZ7" s="43"/>
      <c r="GA7" s="43"/>
      <c r="GB7" s="43"/>
      <c r="GC7" s="43"/>
      <c r="GD7" s="43"/>
      <c r="GE7" s="43"/>
      <c r="GF7" s="43"/>
      <c r="GG7" s="43"/>
      <c r="GH7" s="43"/>
      <c r="GI7" s="43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3"/>
      <c r="HL7" s="43"/>
      <c r="HM7" s="43"/>
      <c r="HN7" s="43"/>
      <c r="HO7" s="43"/>
      <c r="HP7" s="43"/>
      <c r="HQ7" s="43"/>
      <c r="HR7" s="43"/>
      <c r="HS7" s="43"/>
      <c r="HT7" s="43"/>
      <c r="HU7" s="43"/>
      <c r="HV7" s="43"/>
      <c r="HW7" s="43"/>
      <c r="HX7" s="43"/>
      <c r="HY7" s="43"/>
      <c r="HZ7" s="43"/>
      <c r="IA7" s="43"/>
      <c r="IB7" s="43"/>
      <c r="IC7" s="43"/>
      <c r="ID7" s="43"/>
      <c r="IE7" s="43"/>
      <c r="IF7" s="43"/>
      <c r="IG7" s="43"/>
      <c r="IH7" s="43"/>
      <c r="II7" s="43"/>
      <c r="IJ7" s="43"/>
      <c r="IK7" s="43"/>
    </row>
    <row r="8" spans="1:245" ht="15.75" customHeight="1">
      <c r="A8" s="37"/>
      <c r="B8" s="37"/>
      <c r="C8" s="379" t="s">
        <v>169</v>
      </c>
      <c r="D8" s="379"/>
      <c r="E8" s="379"/>
      <c r="F8" s="379"/>
      <c r="G8" s="379"/>
      <c r="H8" s="37"/>
      <c r="I8" s="49" t="s">
        <v>166</v>
      </c>
      <c r="J8" s="375">
        <v>18346064</v>
      </c>
      <c r="K8" s="376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</row>
    <row r="9" spans="1:245" ht="15.75" customHeight="1">
      <c r="A9" s="54"/>
      <c r="B9" s="54"/>
      <c r="C9" s="380" t="s">
        <v>170</v>
      </c>
      <c r="D9" s="380"/>
      <c r="E9" s="380"/>
      <c r="F9" s="380"/>
      <c r="G9" s="380"/>
      <c r="H9" s="54"/>
      <c r="I9" s="53" t="s">
        <v>168</v>
      </c>
      <c r="J9" s="375">
        <v>1403</v>
      </c>
      <c r="K9" s="376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43"/>
      <c r="IA9" s="43"/>
      <c r="IB9" s="43"/>
      <c r="IC9" s="43"/>
      <c r="ID9" s="43"/>
      <c r="IE9" s="43"/>
      <c r="IF9" s="43"/>
      <c r="IG9" s="43"/>
      <c r="IH9" s="43"/>
      <c r="II9" s="43"/>
      <c r="IJ9" s="43"/>
      <c r="IK9" s="43"/>
    </row>
    <row r="10" spans="1:245" ht="15.75" customHeight="1">
      <c r="A10" s="384" t="s">
        <v>171</v>
      </c>
      <c r="B10" s="384"/>
      <c r="C10" s="386" t="s">
        <v>172</v>
      </c>
      <c r="D10" s="386"/>
      <c r="E10" s="386"/>
      <c r="F10" s="386"/>
      <c r="G10" s="386"/>
      <c r="H10" s="37"/>
      <c r="I10" s="49" t="s">
        <v>166</v>
      </c>
      <c r="J10" s="375">
        <v>45922381</v>
      </c>
      <c r="K10" s="376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3"/>
      <c r="HL10" s="43"/>
      <c r="HM10" s="43"/>
      <c r="HN10" s="43"/>
      <c r="HO10" s="43"/>
      <c r="HP10" s="43"/>
      <c r="HQ10" s="43"/>
      <c r="HR10" s="43"/>
      <c r="HS10" s="43"/>
      <c r="HT10" s="43"/>
      <c r="HU10" s="43"/>
      <c r="HV10" s="43"/>
      <c r="HW10" s="43"/>
      <c r="HX10" s="43"/>
      <c r="HY10" s="43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</row>
    <row r="11" spans="1:245" ht="15.75">
      <c r="A11" s="377"/>
      <c r="B11" s="377"/>
      <c r="C11" s="378" t="s">
        <v>173</v>
      </c>
      <c r="D11" s="378"/>
      <c r="E11" s="378"/>
      <c r="F11" s="378"/>
      <c r="G11" s="378"/>
      <c r="H11" s="55"/>
      <c r="I11" s="53" t="s">
        <v>168</v>
      </c>
      <c r="J11" s="375"/>
      <c r="K11" s="376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  <c r="CT11" s="55"/>
      <c r="CU11" s="55"/>
      <c r="CV11" s="55"/>
      <c r="CW11" s="55"/>
      <c r="CX11" s="55"/>
      <c r="CY11" s="55"/>
      <c r="CZ11" s="55"/>
      <c r="DA11" s="55"/>
      <c r="DB11" s="55"/>
      <c r="DC11" s="55"/>
      <c r="DD11" s="55"/>
      <c r="DE11" s="55"/>
      <c r="DF11" s="55"/>
      <c r="DG11" s="55"/>
      <c r="DH11" s="55"/>
      <c r="DI11" s="55"/>
      <c r="DJ11" s="55"/>
      <c r="DK11" s="55"/>
      <c r="DL11" s="55"/>
      <c r="DM11" s="55"/>
      <c r="DN11" s="55"/>
      <c r="DO11" s="55"/>
      <c r="DP11" s="55"/>
      <c r="DQ11" s="55"/>
      <c r="DR11" s="55"/>
      <c r="DS11" s="55"/>
      <c r="DT11" s="55"/>
      <c r="DU11" s="55"/>
      <c r="DV11" s="55"/>
      <c r="DW11" s="55"/>
      <c r="DX11" s="55"/>
      <c r="DY11" s="55"/>
      <c r="DZ11" s="55"/>
      <c r="EA11" s="55"/>
      <c r="EB11" s="55"/>
      <c r="EC11" s="55"/>
      <c r="ED11" s="55"/>
      <c r="EE11" s="55"/>
      <c r="EF11" s="55"/>
      <c r="EG11" s="55"/>
      <c r="EH11" s="55"/>
      <c r="EI11" s="55"/>
      <c r="EJ11" s="55"/>
      <c r="EK11" s="55"/>
      <c r="EL11" s="55"/>
      <c r="EM11" s="55"/>
      <c r="EN11" s="55"/>
      <c r="EO11" s="55"/>
      <c r="EP11" s="55"/>
      <c r="EQ11" s="55"/>
      <c r="ER11" s="55"/>
      <c r="ES11" s="55"/>
      <c r="ET11" s="55"/>
      <c r="EU11" s="55"/>
      <c r="EV11" s="55"/>
      <c r="EW11" s="55"/>
      <c r="EX11" s="55"/>
      <c r="EY11" s="55"/>
      <c r="EZ11" s="55"/>
      <c r="FA11" s="55"/>
      <c r="FB11" s="55"/>
      <c r="FC11" s="55"/>
      <c r="FD11" s="55"/>
      <c r="FE11" s="55"/>
      <c r="FF11" s="55"/>
      <c r="FG11" s="55"/>
      <c r="FH11" s="55"/>
      <c r="FI11" s="55"/>
      <c r="FJ11" s="55"/>
      <c r="FK11" s="55"/>
      <c r="FL11" s="55"/>
      <c r="FM11" s="55"/>
      <c r="FN11" s="55"/>
      <c r="FO11" s="55"/>
      <c r="FP11" s="55"/>
      <c r="FQ11" s="55"/>
      <c r="FR11" s="55"/>
      <c r="FS11" s="55"/>
      <c r="FT11" s="55"/>
      <c r="FU11" s="55"/>
      <c r="FV11" s="55"/>
      <c r="FW11" s="55"/>
      <c r="FX11" s="55"/>
      <c r="FY11" s="55"/>
      <c r="FZ11" s="55"/>
      <c r="GA11" s="55"/>
      <c r="GB11" s="55"/>
      <c r="GC11" s="55"/>
      <c r="GD11" s="55"/>
      <c r="GE11" s="55"/>
      <c r="GF11" s="55"/>
      <c r="GG11" s="55"/>
      <c r="GH11" s="55"/>
      <c r="GI11" s="55"/>
      <c r="GJ11" s="55"/>
      <c r="GK11" s="55"/>
      <c r="GL11" s="55"/>
      <c r="GM11" s="55"/>
      <c r="GN11" s="55"/>
      <c r="GO11" s="55"/>
      <c r="GP11" s="55"/>
      <c r="GQ11" s="55"/>
      <c r="GR11" s="55"/>
      <c r="GS11" s="55"/>
      <c r="GT11" s="55"/>
      <c r="GU11" s="55"/>
      <c r="GV11" s="55"/>
      <c r="GW11" s="55"/>
      <c r="GX11" s="55"/>
      <c r="GY11" s="55"/>
      <c r="GZ11" s="55"/>
      <c r="HA11" s="55"/>
      <c r="HB11" s="55"/>
      <c r="HC11" s="55"/>
      <c r="HD11" s="55"/>
      <c r="HE11" s="55"/>
      <c r="HF11" s="55"/>
      <c r="HG11" s="55"/>
      <c r="HH11" s="55"/>
      <c r="HI11" s="55"/>
      <c r="HJ11" s="55"/>
      <c r="HK11" s="55"/>
      <c r="HL11" s="55"/>
      <c r="HM11" s="55"/>
      <c r="HN11" s="55"/>
      <c r="HO11" s="55"/>
      <c r="HP11" s="55"/>
      <c r="HQ11" s="55"/>
      <c r="HR11" s="55"/>
      <c r="HS11" s="55"/>
      <c r="HT11" s="55"/>
      <c r="HU11" s="55"/>
      <c r="HV11" s="55"/>
      <c r="HW11" s="55"/>
      <c r="HX11" s="55"/>
      <c r="HY11" s="55"/>
      <c r="HZ11" s="55"/>
      <c r="IA11" s="55"/>
      <c r="IB11" s="55"/>
      <c r="IC11" s="55"/>
      <c r="ID11" s="55"/>
      <c r="IE11" s="55"/>
      <c r="IF11" s="55"/>
      <c r="IG11" s="55"/>
      <c r="IH11" s="55"/>
      <c r="II11" s="55"/>
      <c r="IJ11" s="55"/>
      <c r="IK11" s="55"/>
    </row>
    <row r="12" spans="1:245" ht="37.5" customHeight="1">
      <c r="A12" s="56" t="s">
        <v>174</v>
      </c>
      <c r="B12" s="54"/>
      <c r="C12" s="385" t="s">
        <v>175</v>
      </c>
      <c r="D12" s="385"/>
      <c r="E12" s="385"/>
      <c r="F12" s="385"/>
      <c r="G12" s="385"/>
      <c r="H12" s="49"/>
      <c r="I12" s="55"/>
      <c r="J12" s="375"/>
      <c r="K12" s="376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  <c r="GX12" s="55"/>
      <c r="GY12" s="55"/>
      <c r="GZ12" s="55"/>
      <c r="HA12" s="55"/>
      <c r="HB12" s="55"/>
      <c r="HC12" s="55"/>
      <c r="HD12" s="55"/>
      <c r="HE12" s="55"/>
      <c r="HF12" s="55"/>
      <c r="HG12" s="55"/>
      <c r="HH12" s="55"/>
      <c r="HI12" s="55"/>
      <c r="HJ12" s="55"/>
      <c r="HK12" s="55"/>
      <c r="HL12" s="55"/>
      <c r="HM12" s="55"/>
      <c r="HN12" s="55"/>
      <c r="HO12" s="55"/>
      <c r="HP12" s="55"/>
      <c r="HQ12" s="55"/>
      <c r="HR12" s="55"/>
      <c r="HS12" s="55"/>
      <c r="HT12" s="55"/>
      <c r="HU12" s="55"/>
      <c r="HV12" s="55"/>
      <c r="HW12" s="55"/>
      <c r="HX12" s="55"/>
      <c r="HY12" s="55"/>
      <c r="HZ12" s="55"/>
      <c r="IA12" s="55"/>
      <c r="IB12" s="55"/>
      <c r="IC12" s="55"/>
      <c r="ID12" s="55"/>
      <c r="IE12" s="55"/>
      <c r="IF12" s="55"/>
      <c r="IG12" s="55"/>
      <c r="IH12" s="55"/>
      <c r="II12" s="55"/>
      <c r="IJ12" s="55"/>
      <c r="IK12" s="55"/>
    </row>
    <row r="13" spans="1:245" ht="15.75">
      <c r="A13" s="57"/>
      <c r="B13" s="57"/>
      <c r="C13" s="373" t="s">
        <v>176</v>
      </c>
      <c r="D13" s="373"/>
      <c r="E13" s="373"/>
      <c r="F13" s="373"/>
      <c r="G13" s="373"/>
      <c r="H13" s="58"/>
      <c r="I13" s="57"/>
      <c r="J13" s="375"/>
      <c r="K13" s="376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</row>
    <row r="14" spans="1:245" ht="69" customHeight="1">
      <c r="A14" s="60" t="s">
        <v>177</v>
      </c>
      <c r="B14" s="57"/>
      <c r="C14" s="388" t="s">
        <v>210</v>
      </c>
      <c r="D14" s="388"/>
      <c r="E14" s="388"/>
      <c r="F14" s="388"/>
      <c r="G14" s="388"/>
      <c r="H14" s="389" t="s">
        <v>178</v>
      </c>
      <c r="I14" s="389"/>
      <c r="J14" s="390" t="s">
        <v>209</v>
      </c>
      <c r="K14" s="391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</row>
    <row r="15" spans="1:245" ht="15.75">
      <c r="A15" s="372"/>
      <c r="B15" s="372"/>
      <c r="C15" s="61"/>
      <c r="D15" s="373" t="s">
        <v>179</v>
      </c>
      <c r="E15" s="373"/>
      <c r="F15" s="374" t="s">
        <v>180</v>
      </c>
      <c r="G15" s="374"/>
      <c r="H15" s="374"/>
      <c r="I15" s="374"/>
      <c r="J15" s="375"/>
      <c r="K15" s="376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</row>
    <row r="16" spans="1:245" ht="15.75">
      <c r="A16" s="62"/>
      <c r="B16" s="63"/>
      <c r="C16" s="64"/>
      <c r="D16" s="65"/>
      <c r="E16" s="63"/>
      <c r="F16" s="63"/>
      <c r="G16" s="62"/>
      <c r="H16" s="66" t="s">
        <v>181</v>
      </c>
      <c r="I16" s="67" t="s">
        <v>182</v>
      </c>
      <c r="J16" s="375" t="s">
        <v>183</v>
      </c>
      <c r="K16" s="376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</row>
    <row r="17" spans="1:11" ht="15.75">
      <c r="A17" s="38"/>
      <c r="B17" s="38"/>
      <c r="C17" s="39"/>
      <c r="D17" s="40"/>
      <c r="E17" s="68"/>
      <c r="F17" s="68"/>
      <c r="G17" s="62"/>
      <c r="H17" s="69"/>
      <c r="I17" s="67" t="s">
        <v>184</v>
      </c>
      <c r="J17" s="387">
        <v>41407</v>
      </c>
      <c r="K17" s="387"/>
    </row>
    <row r="18" spans="1:11" ht="15.75">
      <c r="A18" s="372"/>
      <c r="B18" s="372"/>
      <c r="C18" s="70"/>
      <c r="D18" s="71"/>
      <c r="E18" s="57"/>
      <c r="F18" s="57"/>
      <c r="G18" s="374" t="s">
        <v>185</v>
      </c>
      <c r="H18" s="374"/>
      <c r="I18" s="374"/>
      <c r="J18" s="375"/>
      <c r="K18" s="376"/>
    </row>
    <row r="19" spans="1:11" ht="15.75">
      <c r="A19" s="372"/>
      <c r="B19" s="372"/>
      <c r="C19" s="70"/>
      <c r="D19" s="71"/>
      <c r="E19" s="72"/>
      <c r="F19" s="357"/>
      <c r="G19" s="357"/>
      <c r="H19" s="73"/>
      <c r="I19" s="358" t="s">
        <v>186</v>
      </c>
      <c r="J19" s="358"/>
      <c r="K19" s="59"/>
    </row>
    <row r="20" spans="1:11" ht="15.75">
      <c r="A20" s="372"/>
      <c r="B20" s="372"/>
      <c r="C20" s="70"/>
      <c r="D20" s="96" t="s">
        <v>187</v>
      </c>
      <c r="E20" s="392" t="s">
        <v>188</v>
      </c>
      <c r="F20" s="392"/>
      <c r="G20" s="392"/>
      <c r="H20" s="73"/>
      <c r="I20" s="75" t="s">
        <v>189</v>
      </c>
      <c r="J20" s="76" t="s">
        <v>190</v>
      </c>
      <c r="K20" s="59"/>
    </row>
    <row r="21" spans="1:11" ht="15.75">
      <c r="A21" s="372"/>
      <c r="B21" s="372"/>
      <c r="C21" s="77"/>
      <c r="D21" s="96" t="s">
        <v>208</v>
      </c>
      <c r="E21" s="393">
        <v>41545</v>
      </c>
      <c r="F21" s="394"/>
      <c r="G21" s="394"/>
      <c r="H21" s="78"/>
      <c r="I21" s="79">
        <v>41518</v>
      </c>
      <c r="J21" s="80">
        <v>41547</v>
      </c>
      <c r="K21" s="59"/>
    </row>
    <row r="22" spans="1:11" ht="15.75">
      <c r="A22" s="57"/>
      <c r="B22" s="57"/>
      <c r="C22" s="77"/>
      <c r="D22" s="81"/>
      <c r="E22" s="82"/>
      <c r="F22" s="83"/>
      <c r="G22" s="83"/>
      <c r="H22" s="78"/>
      <c r="I22" s="82"/>
      <c r="J22" s="84"/>
      <c r="K22" s="59"/>
    </row>
    <row r="23" spans="1:11" ht="15.75">
      <c r="A23" s="395" t="s">
        <v>191</v>
      </c>
      <c r="B23" s="395"/>
      <c r="C23" s="395"/>
      <c r="D23" s="395"/>
      <c r="E23" s="395"/>
      <c r="F23" s="395"/>
      <c r="G23" s="395"/>
      <c r="H23" s="395"/>
      <c r="I23" s="395"/>
      <c r="J23" s="395"/>
      <c r="K23" s="85"/>
    </row>
    <row r="24" spans="1:11" ht="15.75">
      <c r="A24" s="86"/>
      <c r="B24" s="86"/>
      <c r="C24" s="77"/>
      <c r="D24" s="60"/>
      <c r="E24" s="86"/>
      <c r="F24" s="86"/>
      <c r="G24" s="86"/>
      <c r="H24" s="86"/>
      <c r="I24" s="86"/>
      <c r="J24" s="86"/>
      <c r="K24" s="85"/>
    </row>
    <row r="25" spans="1:11" ht="15.75">
      <c r="A25" s="36" t="s">
        <v>192</v>
      </c>
      <c r="B25" s="87"/>
      <c r="C25" s="88"/>
      <c r="D25" s="36"/>
      <c r="E25" s="87"/>
      <c r="F25" s="89"/>
      <c r="G25" s="396">
        <f>I449</f>
        <v>353147.06041253998</v>
      </c>
      <c r="H25" s="397"/>
      <c r="I25" s="398">
        <f>K449</f>
        <v>1739364.6739690762</v>
      </c>
      <c r="J25" s="399"/>
      <c r="K25" s="90"/>
    </row>
    <row r="26" spans="1:11">
      <c r="C26" s="35"/>
      <c r="D26" s="91"/>
      <c r="K26" s="87"/>
    </row>
    <row r="27" spans="1:11">
      <c r="A27" s="402" t="s">
        <v>182</v>
      </c>
      <c r="B27" s="403"/>
      <c r="C27" s="400" t="s">
        <v>1</v>
      </c>
      <c r="D27" s="400" t="s">
        <v>2</v>
      </c>
      <c r="E27" s="400" t="s">
        <v>3</v>
      </c>
      <c r="F27" s="365" t="s">
        <v>4</v>
      </c>
      <c r="G27" s="365" t="s">
        <v>193</v>
      </c>
      <c r="H27" s="365" t="s">
        <v>194</v>
      </c>
      <c r="I27" s="365" t="s">
        <v>195</v>
      </c>
      <c r="J27" s="365" t="s">
        <v>196</v>
      </c>
      <c r="K27" s="365" t="s">
        <v>197</v>
      </c>
    </row>
    <row r="28" spans="1:11">
      <c r="A28" s="404"/>
      <c r="B28" s="405"/>
      <c r="C28" s="406"/>
      <c r="D28" s="406"/>
      <c r="E28" s="406"/>
      <c r="F28" s="366"/>
      <c r="G28" s="366"/>
      <c r="H28" s="366"/>
      <c r="I28" s="366"/>
      <c r="J28" s="366"/>
      <c r="K28" s="366"/>
    </row>
    <row r="29" spans="1:11">
      <c r="A29" s="400" t="s">
        <v>0</v>
      </c>
      <c r="B29" s="400" t="s">
        <v>198</v>
      </c>
      <c r="C29" s="406"/>
      <c r="D29" s="406"/>
      <c r="E29" s="406"/>
      <c r="F29" s="366"/>
      <c r="G29" s="366"/>
      <c r="H29" s="366"/>
      <c r="I29" s="366"/>
      <c r="J29" s="366"/>
      <c r="K29" s="366"/>
    </row>
    <row r="30" spans="1:11">
      <c r="A30" s="401"/>
      <c r="B30" s="401"/>
      <c r="C30" s="406"/>
      <c r="D30" s="401"/>
      <c r="E30" s="401"/>
      <c r="F30" s="367"/>
      <c r="G30" s="367"/>
      <c r="H30" s="367"/>
      <c r="I30" s="367"/>
      <c r="J30" s="367"/>
      <c r="K30" s="367"/>
    </row>
    <row r="31" spans="1:11">
      <c r="A31" s="92">
        <v>1</v>
      </c>
      <c r="B31" s="92">
        <v>2</v>
      </c>
      <c r="C31" s="93">
        <v>3</v>
      </c>
      <c r="D31" s="92">
        <v>4</v>
      </c>
      <c r="E31" s="92">
        <v>5</v>
      </c>
      <c r="F31" s="92">
        <v>6</v>
      </c>
      <c r="G31" s="92">
        <v>7</v>
      </c>
      <c r="H31" s="92">
        <v>8</v>
      </c>
      <c r="I31" s="92">
        <v>9</v>
      </c>
      <c r="J31" s="92">
        <v>10</v>
      </c>
      <c r="K31" s="92">
        <v>11</v>
      </c>
    </row>
    <row r="32" spans="1:11" s="33" customFormat="1" ht="28.5" customHeight="1" thickBot="1">
      <c r="A32" s="368" t="s">
        <v>206</v>
      </c>
      <c r="B32" s="369"/>
      <c r="C32" s="369"/>
      <c r="D32" s="369"/>
      <c r="E32" s="369"/>
      <c r="F32" s="369"/>
      <c r="G32" s="369"/>
      <c r="H32" s="369"/>
      <c r="I32" s="369"/>
      <c r="J32" s="369"/>
      <c r="K32" s="370"/>
    </row>
    <row r="33" spans="1:17" s="33" customFormat="1" ht="26.25" customHeight="1">
      <c r="A33" s="371" t="s">
        <v>207</v>
      </c>
      <c r="B33" s="371"/>
      <c r="C33" s="371"/>
      <c r="D33" s="371"/>
      <c r="E33" s="371"/>
      <c r="F33" s="371"/>
      <c r="G33" s="371"/>
      <c r="H33" s="371"/>
      <c r="I33" s="371"/>
      <c r="J33" s="371"/>
      <c r="K33" s="371"/>
      <c r="L33" s="97"/>
      <c r="M33" s="97"/>
      <c r="N33" s="98" t="s">
        <v>199</v>
      </c>
      <c r="O33" s="98" t="s">
        <v>204</v>
      </c>
      <c r="P33" s="98" t="s">
        <v>205</v>
      </c>
      <c r="Q33" s="101" t="s">
        <v>200</v>
      </c>
    </row>
    <row r="34" spans="1:17" s="3" customFormat="1" ht="21" customHeight="1">
      <c r="A34" s="95"/>
      <c r="B34" s="353" t="s">
        <v>5</v>
      </c>
      <c r="C34" s="354"/>
      <c r="D34" s="354"/>
      <c r="E34" s="354"/>
      <c r="F34" s="354"/>
      <c r="G34" s="354"/>
      <c r="H34" s="354"/>
      <c r="I34" s="354"/>
      <c r="J34" s="354"/>
      <c r="K34" s="354"/>
      <c r="M34" s="102"/>
      <c r="N34" s="103" t="s">
        <v>201</v>
      </c>
      <c r="O34" s="104" t="s">
        <v>202</v>
      </c>
      <c r="P34" s="104" t="s">
        <v>203</v>
      </c>
      <c r="Q34" s="105"/>
    </row>
    <row r="35" spans="1:17" ht="76.5">
      <c r="A35" s="95"/>
      <c r="B35" s="95">
        <v>1</v>
      </c>
      <c r="C35" s="10" t="s">
        <v>6</v>
      </c>
      <c r="D35" s="11" t="s">
        <v>7</v>
      </c>
      <c r="E35" s="12" t="s">
        <v>8</v>
      </c>
      <c r="F35" s="13">
        <v>0.06</v>
      </c>
      <c r="G35" s="229">
        <v>4540.25</v>
      </c>
      <c r="H35" s="14"/>
      <c r="I35" s="106">
        <f>F35*G35</f>
        <v>272.41499999999996</v>
      </c>
      <c r="J35" s="14" t="s">
        <v>211</v>
      </c>
      <c r="K35" s="110">
        <f>K42</f>
        <v>2822.2193999999995</v>
      </c>
      <c r="L35" s="3"/>
      <c r="M35" s="228">
        <f>B35</f>
        <v>1</v>
      </c>
      <c r="N35" s="99"/>
      <c r="O35" s="99" t="s">
        <v>246</v>
      </c>
      <c r="P35" s="99"/>
      <c r="Q35" s="100">
        <f>F35-N35-O35-P35</f>
        <v>0</v>
      </c>
    </row>
    <row r="36" spans="1:17" outlineLevel="1">
      <c r="A36" s="95"/>
      <c r="B36" s="15" t="s">
        <v>9</v>
      </c>
      <c r="C36" s="16" t="s">
        <v>9</v>
      </c>
      <c r="D36" s="17" t="s">
        <v>10</v>
      </c>
      <c r="E36" s="18" t="s">
        <v>9</v>
      </c>
      <c r="F36" s="19" t="s">
        <v>9</v>
      </c>
      <c r="G36" s="20">
        <v>4540.25</v>
      </c>
      <c r="H36" s="20">
        <v>1.1499999999999999</v>
      </c>
      <c r="I36" s="107">
        <f>F35*G36</f>
        <v>272.41499999999996</v>
      </c>
      <c r="J36" s="20">
        <v>10.36</v>
      </c>
      <c r="K36" s="111">
        <f>I36*J36</f>
        <v>2822.2193999999995</v>
      </c>
      <c r="L36" s="3"/>
      <c r="M36" s="3"/>
      <c r="N36" s="3"/>
      <c r="O36" s="3"/>
      <c r="P36" s="3"/>
    </row>
    <row r="37" spans="1:17" outlineLevel="1">
      <c r="A37" s="95"/>
      <c r="B37" s="15" t="s">
        <v>9</v>
      </c>
      <c r="C37" s="16" t="s">
        <v>9</v>
      </c>
      <c r="D37" s="17" t="s">
        <v>11</v>
      </c>
      <c r="E37" s="18" t="s">
        <v>9</v>
      </c>
      <c r="F37" s="19" t="s">
        <v>9</v>
      </c>
      <c r="G37" s="20"/>
      <c r="H37" s="20">
        <v>1.1499999999999999</v>
      </c>
      <c r="I37" s="107">
        <f>F35*G37</f>
        <v>0</v>
      </c>
      <c r="J37" s="20">
        <v>3.73</v>
      </c>
      <c r="K37" s="111">
        <f>I37*J37</f>
        <v>0</v>
      </c>
      <c r="L37" s="3"/>
      <c r="M37" s="3"/>
      <c r="N37" s="3"/>
      <c r="O37" s="3"/>
      <c r="P37" s="3"/>
    </row>
    <row r="38" spans="1:17" outlineLevel="1">
      <c r="A38" s="95"/>
      <c r="B38" s="15" t="s">
        <v>9</v>
      </c>
      <c r="C38" s="16" t="s">
        <v>9</v>
      </c>
      <c r="D38" s="17" t="s">
        <v>12</v>
      </c>
      <c r="E38" s="18" t="s">
        <v>9</v>
      </c>
      <c r="F38" s="19" t="s">
        <v>9</v>
      </c>
      <c r="G38" s="20"/>
      <c r="H38" s="20">
        <v>1.1499999999999999</v>
      </c>
      <c r="I38" s="107">
        <f>F35*G38</f>
        <v>0</v>
      </c>
      <c r="J38" s="20">
        <v>10.36</v>
      </c>
      <c r="K38" s="111">
        <f>I38*J38</f>
        <v>0</v>
      </c>
      <c r="L38" s="3"/>
      <c r="M38" s="3"/>
      <c r="N38" s="3"/>
      <c r="O38" s="3"/>
      <c r="P38" s="3"/>
    </row>
    <row r="39" spans="1:17" outlineLevel="1">
      <c r="A39" s="95"/>
      <c r="B39" s="15" t="s">
        <v>9</v>
      </c>
      <c r="C39" s="16" t="s">
        <v>9</v>
      </c>
      <c r="D39" s="17" t="s">
        <v>13</v>
      </c>
      <c r="E39" s="18" t="s">
        <v>9</v>
      </c>
      <c r="F39" s="19" t="s">
        <v>9</v>
      </c>
      <c r="G39" s="20"/>
      <c r="H39" s="20"/>
      <c r="I39" s="107">
        <f>F35*G39</f>
        <v>0</v>
      </c>
      <c r="J39" s="20">
        <v>3.77</v>
      </c>
      <c r="K39" s="111">
        <f>I39*J39</f>
        <v>0</v>
      </c>
      <c r="L39" s="3"/>
      <c r="M39" s="3"/>
      <c r="N39" s="3"/>
      <c r="O39" s="3"/>
      <c r="P39" s="3"/>
    </row>
    <row r="40" spans="1:17" outlineLevel="1">
      <c r="A40" s="95"/>
      <c r="B40" s="15" t="s">
        <v>9</v>
      </c>
      <c r="C40" s="16" t="s">
        <v>9</v>
      </c>
      <c r="D40" s="17" t="s">
        <v>14</v>
      </c>
      <c r="E40" s="18" t="s">
        <v>15</v>
      </c>
      <c r="F40" s="19">
        <v>80</v>
      </c>
      <c r="G40" s="20"/>
      <c r="H40" s="19">
        <v>80</v>
      </c>
      <c r="I40" s="107">
        <f>(I36+I38)*H40/100</f>
        <v>217.93199999999996</v>
      </c>
      <c r="J40" s="19">
        <v>68</v>
      </c>
      <c r="K40" s="112">
        <f>(K36+K38)*J40/100</f>
        <v>1919.1091919999997</v>
      </c>
      <c r="L40" s="3"/>
      <c r="M40" s="3"/>
      <c r="N40" s="3"/>
      <c r="O40" s="3"/>
      <c r="P40" s="3"/>
    </row>
    <row r="41" spans="1:17" s="4" customFormat="1" outlineLevel="1">
      <c r="A41" s="95"/>
      <c r="B41" s="15" t="s">
        <v>9</v>
      </c>
      <c r="C41" s="16" t="s">
        <v>9</v>
      </c>
      <c r="D41" s="17" t="s">
        <v>16</v>
      </c>
      <c r="E41" s="18" t="s">
        <v>15</v>
      </c>
      <c r="F41" s="19" t="s">
        <v>245</v>
      </c>
      <c r="G41" s="20"/>
      <c r="H41" s="19" t="s">
        <v>245</v>
      </c>
      <c r="I41" s="107">
        <f>(I36+I38)*H41/100</f>
        <v>103.51769999999999</v>
      </c>
      <c r="J41" s="19">
        <v>31</v>
      </c>
      <c r="K41" s="112">
        <f>(K36+K38)*J41/100</f>
        <v>874.88801399999977</v>
      </c>
      <c r="L41" s="3"/>
      <c r="M41" s="3"/>
      <c r="N41" s="3"/>
      <c r="O41" s="3"/>
      <c r="P41" s="3"/>
    </row>
    <row r="42" spans="1:17" s="33" customFormat="1" ht="13.5">
      <c r="A42" s="95"/>
      <c r="B42" s="21" t="s">
        <v>9</v>
      </c>
      <c r="C42" s="22" t="s">
        <v>9</v>
      </c>
      <c r="D42" s="23"/>
      <c r="E42" s="24" t="s">
        <v>9</v>
      </c>
      <c r="F42" s="21" t="s">
        <v>9</v>
      </c>
      <c r="G42" s="25"/>
      <c r="H42" s="25"/>
      <c r="I42" s="109">
        <f>I36+I37+I39</f>
        <v>272.41499999999996</v>
      </c>
      <c r="J42" s="108"/>
      <c r="K42" s="109">
        <f>K36+K37+K39</f>
        <v>2822.2193999999995</v>
      </c>
      <c r="L42" s="3"/>
      <c r="M42" s="3"/>
      <c r="N42" s="3"/>
      <c r="O42" s="3"/>
      <c r="P42" s="3"/>
    </row>
    <row r="43" spans="1:17" s="33" customFormat="1" ht="13.5">
      <c r="A43" s="24" t="s">
        <v>9</v>
      </c>
      <c r="B43" s="24" t="s">
        <v>9</v>
      </c>
      <c r="C43" s="24" t="s">
        <v>9</v>
      </c>
      <c r="D43" s="24" t="s">
        <v>9</v>
      </c>
      <c r="E43" s="24" t="s">
        <v>9</v>
      </c>
      <c r="F43" s="24" t="s">
        <v>9</v>
      </c>
      <c r="G43" s="24" t="s">
        <v>9</v>
      </c>
      <c r="H43" s="24" t="s">
        <v>9</v>
      </c>
      <c r="I43" s="109">
        <f>I42+I40+I41</f>
        <v>593.86469999999986</v>
      </c>
      <c r="J43" s="24" t="s">
        <v>9</v>
      </c>
      <c r="K43" s="109">
        <f>K42+K40+K41</f>
        <v>5616.216605999999</v>
      </c>
      <c r="L43" s="3"/>
      <c r="M43" s="3"/>
      <c r="N43" s="3"/>
      <c r="O43" s="3"/>
      <c r="P43" s="3"/>
    </row>
    <row r="44" spans="1:17" ht="17.850000000000001" customHeight="1">
      <c r="A44" s="95"/>
      <c r="B44" s="351" t="s">
        <v>18</v>
      </c>
      <c r="C44" s="352"/>
      <c r="D44" s="352"/>
      <c r="E44" s="352"/>
      <c r="F44" s="352"/>
      <c r="G44" s="352"/>
      <c r="H44" s="352"/>
      <c r="I44" s="352"/>
      <c r="J44" s="352"/>
      <c r="K44" s="352"/>
      <c r="L44" s="3"/>
      <c r="M44" s="3"/>
      <c r="N44" s="3"/>
      <c r="O44" s="3"/>
      <c r="P44" s="3"/>
    </row>
    <row r="45" spans="1:17" ht="63.75">
      <c r="A45" s="95"/>
      <c r="B45" s="95">
        <v>3</v>
      </c>
      <c r="C45" s="10" t="s">
        <v>19</v>
      </c>
      <c r="D45" s="11" t="s">
        <v>20</v>
      </c>
      <c r="E45" s="12" t="s">
        <v>8</v>
      </c>
      <c r="F45" s="13">
        <v>0.52</v>
      </c>
      <c r="G45" s="229">
        <v>1356.71</v>
      </c>
      <c r="H45" s="14"/>
      <c r="I45" s="106">
        <f>F45*G45</f>
        <v>705.4892000000001</v>
      </c>
      <c r="J45" s="14" t="s">
        <v>211</v>
      </c>
      <c r="K45" s="110">
        <f>K52</f>
        <v>7308.868112000001</v>
      </c>
      <c r="L45" s="3"/>
      <c r="M45" s="228">
        <f>B45</f>
        <v>3</v>
      </c>
      <c r="N45" s="99"/>
      <c r="O45" s="99" t="s">
        <v>247</v>
      </c>
      <c r="P45" s="99"/>
      <c r="Q45" s="100">
        <f>F45-N45-O45-P45</f>
        <v>0</v>
      </c>
    </row>
    <row r="46" spans="1:17" outlineLevel="1">
      <c r="A46" s="95"/>
      <c r="B46" s="15" t="s">
        <v>9</v>
      </c>
      <c r="C46" s="16" t="s">
        <v>9</v>
      </c>
      <c r="D46" s="17" t="s">
        <v>10</v>
      </c>
      <c r="E46" s="18" t="s">
        <v>9</v>
      </c>
      <c r="F46" s="19" t="s">
        <v>9</v>
      </c>
      <c r="G46" s="20">
        <v>1356.71</v>
      </c>
      <c r="H46" s="20">
        <v>1.1499999999999999</v>
      </c>
      <c r="I46" s="107">
        <f>F45*G46</f>
        <v>705.4892000000001</v>
      </c>
      <c r="J46" s="20">
        <v>10.36</v>
      </c>
      <c r="K46" s="111">
        <f>I46*J46</f>
        <v>7308.868112000001</v>
      </c>
      <c r="L46" s="3"/>
      <c r="M46" s="3"/>
      <c r="N46" s="3"/>
      <c r="O46" s="3"/>
      <c r="P46" s="3"/>
    </row>
    <row r="47" spans="1:17" s="33" customFormat="1" outlineLevel="1">
      <c r="A47" s="95"/>
      <c r="B47" s="15" t="s">
        <v>9</v>
      </c>
      <c r="C47" s="16" t="s">
        <v>9</v>
      </c>
      <c r="D47" s="17" t="s">
        <v>11</v>
      </c>
      <c r="E47" s="18" t="s">
        <v>9</v>
      </c>
      <c r="F47" s="19" t="s">
        <v>9</v>
      </c>
      <c r="G47" s="20"/>
      <c r="H47" s="20">
        <v>1.1499999999999999</v>
      </c>
      <c r="I47" s="107">
        <f>F45*G47</f>
        <v>0</v>
      </c>
      <c r="J47" s="20">
        <v>3.73</v>
      </c>
      <c r="K47" s="111">
        <f>I47*J47</f>
        <v>0</v>
      </c>
      <c r="L47" s="3"/>
      <c r="M47" s="3"/>
      <c r="N47" s="3"/>
      <c r="O47" s="3"/>
      <c r="P47" s="3"/>
      <c r="Q47" s="34"/>
    </row>
    <row r="48" spans="1:17" s="33" customFormat="1" outlineLevel="1">
      <c r="A48" s="95"/>
      <c r="B48" s="15" t="s">
        <v>9</v>
      </c>
      <c r="C48" s="16" t="s">
        <v>9</v>
      </c>
      <c r="D48" s="17" t="s">
        <v>12</v>
      </c>
      <c r="E48" s="18" t="s">
        <v>9</v>
      </c>
      <c r="F48" s="19" t="s">
        <v>9</v>
      </c>
      <c r="G48" s="20"/>
      <c r="H48" s="20">
        <v>1.1499999999999999</v>
      </c>
      <c r="I48" s="107">
        <f>F45*G48</f>
        <v>0</v>
      </c>
      <c r="J48" s="20">
        <v>10.36</v>
      </c>
      <c r="K48" s="111">
        <f>I48*J48</f>
        <v>0</v>
      </c>
      <c r="L48" s="3"/>
      <c r="M48" s="3"/>
      <c r="N48" s="3"/>
      <c r="O48" s="3"/>
      <c r="P48" s="3"/>
      <c r="Q48" s="34"/>
    </row>
    <row r="49" spans="1:17" s="33" customFormat="1" outlineLevel="1">
      <c r="A49" s="95"/>
      <c r="B49" s="15" t="s">
        <v>9</v>
      </c>
      <c r="C49" s="16" t="s">
        <v>9</v>
      </c>
      <c r="D49" s="17" t="s">
        <v>13</v>
      </c>
      <c r="E49" s="18" t="s">
        <v>9</v>
      </c>
      <c r="F49" s="19" t="s">
        <v>9</v>
      </c>
      <c r="G49" s="20"/>
      <c r="H49" s="20"/>
      <c r="I49" s="107">
        <f>F45*G49</f>
        <v>0</v>
      </c>
      <c r="J49" s="20">
        <v>3.77</v>
      </c>
      <c r="K49" s="111">
        <f>I49*J49</f>
        <v>0</v>
      </c>
      <c r="L49" s="3"/>
      <c r="M49" s="3"/>
      <c r="N49" s="3"/>
      <c r="O49" s="3"/>
      <c r="P49" s="3"/>
      <c r="Q49" s="34"/>
    </row>
    <row r="50" spans="1:17" outlineLevel="1">
      <c r="A50" s="95"/>
      <c r="B50" s="15" t="s">
        <v>9</v>
      </c>
      <c r="C50" s="16" t="s">
        <v>9</v>
      </c>
      <c r="D50" s="17" t="s">
        <v>14</v>
      </c>
      <c r="E50" s="18" t="s">
        <v>15</v>
      </c>
      <c r="F50" s="19">
        <v>80</v>
      </c>
      <c r="G50" s="20"/>
      <c r="H50" s="19">
        <v>80</v>
      </c>
      <c r="I50" s="107">
        <f>(I46+I48)*H50/100</f>
        <v>564.39136000000008</v>
      </c>
      <c r="J50" s="19">
        <v>68</v>
      </c>
      <c r="K50" s="112">
        <f>(K46+K48)*J50/100</f>
        <v>4970.0303161600004</v>
      </c>
      <c r="L50" s="3"/>
      <c r="M50" s="3"/>
      <c r="N50" s="3"/>
      <c r="O50" s="3"/>
      <c r="P50" s="3"/>
    </row>
    <row r="51" spans="1:17" outlineLevel="1">
      <c r="A51" s="95"/>
      <c r="B51" s="15" t="s">
        <v>9</v>
      </c>
      <c r="C51" s="16" t="s">
        <v>9</v>
      </c>
      <c r="D51" s="17" t="s">
        <v>16</v>
      </c>
      <c r="E51" s="18" t="s">
        <v>15</v>
      </c>
      <c r="F51" s="19" t="s">
        <v>245</v>
      </c>
      <c r="G51" s="20"/>
      <c r="H51" s="19" t="s">
        <v>245</v>
      </c>
      <c r="I51" s="107">
        <f>(I46+I48)*H51/100</f>
        <v>268.08589600000005</v>
      </c>
      <c r="J51" s="19">
        <v>31</v>
      </c>
      <c r="K51" s="112">
        <f>(K46+K48)*J51/100</f>
        <v>2265.7491147200003</v>
      </c>
      <c r="L51" s="3"/>
      <c r="M51" s="3"/>
      <c r="N51" s="3"/>
      <c r="O51" s="3"/>
      <c r="P51" s="3"/>
      <c r="Q51" s="4"/>
    </row>
    <row r="52" spans="1:17" ht="13.5">
      <c r="A52" s="95"/>
      <c r="B52" s="21" t="s">
        <v>9</v>
      </c>
      <c r="C52" s="22" t="s">
        <v>9</v>
      </c>
      <c r="D52" s="23"/>
      <c r="E52" s="24" t="s">
        <v>9</v>
      </c>
      <c r="F52" s="21" t="s">
        <v>9</v>
      </c>
      <c r="G52" s="25"/>
      <c r="H52" s="25"/>
      <c r="I52" s="109">
        <f>I46+I47+I49</f>
        <v>705.4892000000001</v>
      </c>
      <c r="J52" s="108"/>
      <c r="K52" s="109">
        <f>K46+K47+K49</f>
        <v>7308.868112000001</v>
      </c>
      <c r="L52" s="3"/>
      <c r="M52" s="3"/>
      <c r="N52" s="3"/>
      <c r="O52" s="3"/>
      <c r="P52" s="3"/>
      <c r="Q52" s="33"/>
    </row>
    <row r="53" spans="1:17" ht="13.5">
      <c r="A53" s="95"/>
      <c r="B53" s="21"/>
      <c r="C53" s="22"/>
      <c r="D53" s="23"/>
      <c r="E53" s="24"/>
      <c r="F53" s="21"/>
      <c r="G53" s="25"/>
      <c r="H53" s="25"/>
      <c r="I53" s="109">
        <f>I52+I50+I51</f>
        <v>1537.9664560000001</v>
      </c>
      <c r="J53" s="24" t="s">
        <v>9</v>
      </c>
      <c r="K53" s="109">
        <f>K52+K50+K51</f>
        <v>14544.647542880002</v>
      </c>
      <c r="L53" s="3"/>
      <c r="M53" s="3"/>
      <c r="N53" s="3"/>
      <c r="O53" s="3"/>
      <c r="P53" s="3"/>
      <c r="Q53" s="33"/>
    </row>
    <row r="54" spans="1:17" ht="17.850000000000001" customHeight="1">
      <c r="A54" s="95"/>
      <c r="B54" s="351" t="s">
        <v>22</v>
      </c>
      <c r="C54" s="352"/>
      <c r="D54" s="352"/>
      <c r="E54" s="352"/>
      <c r="F54" s="352"/>
      <c r="G54" s="352"/>
      <c r="H54" s="352"/>
      <c r="I54" s="352"/>
      <c r="J54" s="352"/>
      <c r="K54" s="352"/>
      <c r="L54" s="3"/>
      <c r="M54" s="3"/>
      <c r="N54" s="3"/>
      <c r="O54" s="3"/>
      <c r="P54" s="3"/>
    </row>
    <row r="55" spans="1:17" ht="76.5">
      <c r="A55" s="95"/>
      <c r="B55" s="95">
        <v>5</v>
      </c>
      <c r="C55" s="10" t="s">
        <v>6</v>
      </c>
      <c r="D55" s="11" t="s">
        <v>7</v>
      </c>
      <c r="E55" s="12" t="s">
        <v>8</v>
      </c>
      <c r="F55" s="13">
        <v>0.18</v>
      </c>
      <c r="G55" s="229">
        <v>4540.25</v>
      </c>
      <c r="H55" s="14"/>
      <c r="I55" s="106">
        <f>F55*G55</f>
        <v>817.245</v>
      </c>
      <c r="J55" s="14" t="s">
        <v>211</v>
      </c>
      <c r="K55" s="110">
        <f>K62</f>
        <v>8466.6581999999999</v>
      </c>
      <c r="L55" s="3"/>
      <c r="M55" s="228">
        <f>B55</f>
        <v>5</v>
      </c>
      <c r="N55" s="99"/>
      <c r="O55" s="99" t="s">
        <v>248</v>
      </c>
      <c r="P55" s="99"/>
      <c r="Q55" s="100">
        <f>F55-N55-O55-P55</f>
        <v>0</v>
      </c>
    </row>
    <row r="56" spans="1:17" outlineLevel="1">
      <c r="A56" s="95"/>
      <c r="B56" s="15" t="s">
        <v>9</v>
      </c>
      <c r="C56" s="16" t="s">
        <v>9</v>
      </c>
      <c r="D56" s="17" t="s">
        <v>10</v>
      </c>
      <c r="E56" s="18" t="s">
        <v>9</v>
      </c>
      <c r="F56" s="19" t="s">
        <v>9</v>
      </c>
      <c r="G56" s="20">
        <v>4540.25</v>
      </c>
      <c r="H56" s="20">
        <v>1.1499999999999999</v>
      </c>
      <c r="I56" s="107">
        <f>F55*G56</f>
        <v>817.245</v>
      </c>
      <c r="J56" s="20">
        <v>10.36</v>
      </c>
      <c r="K56" s="111">
        <f>I56*J56</f>
        <v>8466.6581999999999</v>
      </c>
      <c r="L56" s="3"/>
      <c r="M56" s="3"/>
      <c r="N56" s="3"/>
      <c r="O56" s="3"/>
      <c r="P56" s="3"/>
    </row>
    <row r="57" spans="1:17" outlineLevel="1">
      <c r="A57" s="95"/>
      <c r="B57" s="15" t="s">
        <v>9</v>
      </c>
      <c r="C57" s="16" t="s">
        <v>9</v>
      </c>
      <c r="D57" s="17" t="s">
        <v>11</v>
      </c>
      <c r="E57" s="18" t="s">
        <v>9</v>
      </c>
      <c r="F57" s="19" t="s">
        <v>9</v>
      </c>
      <c r="G57" s="20"/>
      <c r="H57" s="20">
        <v>1.1499999999999999</v>
      </c>
      <c r="I57" s="107">
        <f>F55*G57</f>
        <v>0</v>
      </c>
      <c r="J57" s="20">
        <v>3.73</v>
      </c>
      <c r="K57" s="111">
        <f>I57*J57</f>
        <v>0</v>
      </c>
      <c r="L57" s="3"/>
      <c r="M57" s="3"/>
      <c r="N57" s="3"/>
      <c r="O57" s="3"/>
      <c r="P57" s="3"/>
    </row>
    <row r="58" spans="1:17" outlineLevel="1">
      <c r="A58" s="95"/>
      <c r="B58" s="15" t="s">
        <v>9</v>
      </c>
      <c r="C58" s="16" t="s">
        <v>9</v>
      </c>
      <c r="D58" s="17" t="s">
        <v>12</v>
      </c>
      <c r="E58" s="18" t="s">
        <v>9</v>
      </c>
      <c r="F58" s="19" t="s">
        <v>9</v>
      </c>
      <c r="G58" s="20"/>
      <c r="H58" s="20">
        <v>1.1499999999999999</v>
      </c>
      <c r="I58" s="107">
        <f>F55*G58</f>
        <v>0</v>
      </c>
      <c r="J58" s="20">
        <v>10.36</v>
      </c>
      <c r="K58" s="111">
        <f>I58*J58</f>
        <v>0</v>
      </c>
      <c r="L58" s="3"/>
      <c r="M58" s="3"/>
      <c r="N58" s="3"/>
      <c r="O58" s="3"/>
      <c r="P58" s="3"/>
    </row>
    <row r="59" spans="1:17" outlineLevel="1">
      <c r="A59" s="95"/>
      <c r="B59" s="15" t="s">
        <v>9</v>
      </c>
      <c r="C59" s="16" t="s">
        <v>9</v>
      </c>
      <c r="D59" s="17" t="s">
        <v>13</v>
      </c>
      <c r="E59" s="18" t="s">
        <v>9</v>
      </c>
      <c r="F59" s="19" t="s">
        <v>9</v>
      </c>
      <c r="G59" s="20"/>
      <c r="H59" s="20"/>
      <c r="I59" s="107">
        <f>F55*G59</f>
        <v>0</v>
      </c>
      <c r="J59" s="20">
        <v>3.77</v>
      </c>
      <c r="K59" s="111">
        <f>I59*J59</f>
        <v>0</v>
      </c>
      <c r="L59" s="3"/>
      <c r="M59" s="3"/>
      <c r="N59" s="3"/>
      <c r="O59" s="3"/>
      <c r="P59" s="3"/>
    </row>
    <row r="60" spans="1:17" outlineLevel="1">
      <c r="A60" s="95"/>
      <c r="B60" s="15" t="s">
        <v>9</v>
      </c>
      <c r="C60" s="16" t="s">
        <v>9</v>
      </c>
      <c r="D60" s="17" t="s">
        <v>14</v>
      </c>
      <c r="E60" s="18" t="s">
        <v>15</v>
      </c>
      <c r="F60" s="19">
        <v>80</v>
      </c>
      <c r="G60" s="20"/>
      <c r="H60" s="19">
        <v>80</v>
      </c>
      <c r="I60" s="107">
        <f>(I56+I58)*H60/100</f>
        <v>653.79599999999994</v>
      </c>
      <c r="J60" s="19">
        <v>68</v>
      </c>
      <c r="K60" s="112">
        <f>(K56+K58)*J60/100</f>
        <v>5757.3275759999997</v>
      </c>
      <c r="L60" s="3"/>
      <c r="M60" s="3"/>
      <c r="N60" s="3"/>
      <c r="O60" s="3"/>
      <c r="P60" s="3"/>
    </row>
    <row r="61" spans="1:17" outlineLevel="1">
      <c r="A61" s="95"/>
      <c r="B61" s="15" t="s">
        <v>9</v>
      </c>
      <c r="C61" s="16" t="s">
        <v>9</v>
      </c>
      <c r="D61" s="17" t="s">
        <v>16</v>
      </c>
      <c r="E61" s="18" t="s">
        <v>15</v>
      </c>
      <c r="F61" s="19" t="s">
        <v>245</v>
      </c>
      <c r="G61" s="20"/>
      <c r="H61" s="19" t="s">
        <v>245</v>
      </c>
      <c r="I61" s="107">
        <f>(I56+I58)*H61/100</f>
        <v>310.55310000000003</v>
      </c>
      <c r="J61" s="19">
        <v>31</v>
      </c>
      <c r="K61" s="112">
        <f>(K56+K58)*J61/100</f>
        <v>2624.6640419999999</v>
      </c>
      <c r="L61" s="3"/>
      <c r="M61" s="3"/>
      <c r="N61" s="3"/>
      <c r="O61" s="3"/>
      <c r="P61" s="3"/>
      <c r="Q61" s="4"/>
    </row>
    <row r="62" spans="1:17" ht="13.5">
      <c r="A62" s="95"/>
      <c r="B62" s="21" t="s">
        <v>9</v>
      </c>
      <c r="C62" s="22" t="s">
        <v>9</v>
      </c>
      <c r="D62" s="23"/>
      <c r="E62" s="24" t="s">
        <v>9</v>
      </c>
      <c r="F62" s="21" t="s">
        <v>9</v>
      </c>
      <c r="G62" s="25"/>
      <c r="H62" s="25"/>
      <c r="I62" s="109">
        <f>I56+I57+I59</f>
        <v>817.245</v>
      </c>
      <c r="J62" s="108"/>
      <c r="K62" s="109">
        <f>K56+K57+K59</f>
        <v>8466.6581999999999</v>
      </c>
      <c r="L62" s="3"/>
      <c r="M62" s="3"/>
      <c r="N62" s="3"/>
      <c r="O62" s="3"/>
      <c r="P62" s="3"/>
      <c r="Q62" s="33"/>
    </row>
    <row r="63" spans="1:17" ht="13.5">
      <c r="A63" s="95"/>
      <c r="B63" s="21"/>
      <c r="C63" s="22"/>
      <c r="D63" s="23"/>
      <c r="E63" s="24"/>
      <c r="F63" s="21"/>
      <c r="G63" s="25"/>
      <c r="H63" s="25"/>
      <c r="I63" s="109">
        <f>I62+I60+I61</f>
        <v>1781.5941</v>
      </c>
      <c r="J63" s="24" t="s">
        <v>9</v>
      </c>
      <c r="K63" s="109">
        <f>K62+K60+K61</f>
        <v>16848.649817999998</v>
      </c>
      <c r="L63" s="3"/>
      <c r="M63" s="3"/>
      <c r="N63" s="3"/>
      <c r="O63" s="3"/>
      <c r="P63" s="3"/>
      <c r="Q63" s="33"/>
    </row>
    <row r="64" spans="1:17" ht="63.75">
      <c r="A64" s="95"/>
      <c r="B64" s="95">
        <v>6</v>
      </c>
      <c r="C64" s="10" t="s">
        <v>19</v>
      </c>
      <c r="D64" s="11" t="s">
        <v>20</v>
      </c>
      <c r="E64" s="12" t="s">
        <v>8</v>
      </c>
      <c r="F64" s="13">
        <v>0.82</v>
      </c>
      <c r="G64" s="229">
        <v>1356.71</v>
      </c>
      <c r="H64" s="14"/>
      <c r="I64" s="106">
        <f>F64*G64</f>
        <v>1112.5021999999999</v>
      </c>
      <c r="J64" s="14" t="s">
        <v>211</v>
      </c>
      <c r="K64" s="110">
        <f>K71</f>
        <v>11525.522791999998</v>
      </c>
      <c r="L64" s="3"/>
      <c r="M64" s="228">
        <f>B64</f>
        <v>6</v>
      </c>
      <c r="N64" s="99"/>
      <c r="O64" s="99" t="s">
        <v>249</v>
      </c>
      <c r="P64" s="99"/>
      <c r="Q64" s="100">
        <f>F64-N64-O64-P64</f>
        <v>0</v>
      </c>
    </row>
    <row r="65" spans="1:17" outlineLevel="1">
      <c r="A65" s="95"/>
      <c r="B65" s="15" t="s">
        <v>9</v>
      </c>
      <c r="C65" s="16" t="s">
        <v>9</v>
      </c>
      <c r="D65" s="17" t="s">
        <v>10</v>
      </c>
      <c r="E65" s="18" t="s">
        <v>9</v>
      </c>
      <c r="F65" s="19" t="s">
        <v>9</v>
      </c>
      <c r="G65" s="20">
        <v>1356.71</v>
      </c>
      <c r="H65" s="20">
        <v>1.1499999999999999</v>
      </c>
      <c r="I65" s="107">
        <f>F64*G65</f>
        <v>1112.5021999999999</v>
      </c>
      <c r="J65" s="20">
        <v>10.36</v>
      </c>
      <c r="K65" s="111">
        <f>I65*J65</f>
        <v>11525.522791999998</v>
      </c>
      <c r="L65" s="3"/>
      <c r="M65" s="3"/>
      <c r="N65" s="3"/>
      <c r="O65" s="3"/>
      <c r="P65" s="3"/>
    </row>
    <row r="66" spans="1:17" outlineLevel="1">
      <c r="A66" s="95"/>
      <c r="B66" s="15" t="s">
        <v>9</v>
      </c>
      <c r="C66" s="16" t="s">
        <v>9</v>
      </c>
      <c r="D66" s="17" t="s">
        <v>11</v>
      </c>
      <c r="E66" s="18" t="s">
        <v>9</v>
      </c>
      <c r="F66" s="19" t="s">
        <v>9</v>
      </c>
      <c r="G66" s="20"/>
      <c r="H66" s="20">
        <v>1.1499999999999999</v>
      </c>
      <c r="I66" s="107">
        <f>F64*G66</f>
        <v>0</v>
      </c>
      <c r="J66" s="20">
        <v>3.73</v>
      </c>
      <c r="K66" s="111">
        <f>I66*J66</f>
        <v>0</v>
      </c>
      <c r="L66" s="3"/>
      <c r="M66" s="3"/>
      <c r="N66" s="3"/>
      <c r="O66" s="3"/>
      <c r="P66" s="3"/>
    </row>
    <row r="67" spans="1:17" outlineLevel="1">
      <c r="A67" s="95"/>
      <c r="B67" s="15" t="s">
        <v>9</v>
      </c>
      <c r="C67" s="16" t="s">
        <v>9</v>
      </c>
      <c r="D67" s="17" t="s">
        <v>12</v>
      </c>
      <c r="E67" s="18" t="s">
        <v>9</v>
      </c>
      <c r="F67" s="19" t="s">
        <v>9</v>
      </c>
      <c r="G67" s="20"/>
      <c r="H67" s="20">
        <v>1.1499999999999999</v>
      </c>
      <c r="I67" s="107">
        <f>F64*G67</f>
        <v>0</v>
      </c>
      <c r="J67" s="20">
        <v>10.36</v>
      </c>
      <c r="K67" s="111">
        <f>I67*J67</f>
        <v>0</v>
      </c>
      <c r="L67" s="3"/>
      <c r="M67" s="3"/>
      <c r="N67" s="3"/>
      <c r="O67" s="3"/>
      <c r="P67" s="3"/>
    </row>
    <row r="68" spans="1:17" outlineLevel="1">
      <c r="A68" s="95"/>
      <c r="B68" s="15" t="s">
        <v>9</v>
      </c>
      <c r="C68" s="16" t="s">
        <v>9</v>
      </c>
      <c r="D68" s="17" t="s">
        <v>13</v>
      </c>
      <c r="E68" s="18" t="s">
        <v>9</v>
      </c>
      <c r="F68" s="19" t="s">
        <v>9</v>
      </c>
      <c r="G68" s="20"/>
      <c r="H68" s="20"/>
      <c r="I68" s="107">
        <f>F64*G68</f>
        <v>0</v>
      </c>
      <c r="J68" s="20">
        <v>3.77</v>
      </c>
      <c r="K68" s="111">
        <f>I68*J68</f>
        <v>0</v>
      </c>
      <c r="L68" s="3"/>
      <c r="M68" s="3"/>
      <c r="N68" s="3"/>
      <c r="O68" s="3"/>
      <c r="P68" s="3"/>
    </row>
    <row r="69" spans="1:17" outlineLevel="1">
      <c r="A69" s="95"/>
      <c r="B69" s="15" t="s">
        <v>9</v>
      </c>
      <c r="C69" s="16" t="s">
        <v>9</v>
      </c>
      <c r="D69" s="17" t="s">
        <v>14</v>
      </c>
      <c r="E69" s="18" t="s">
        <v>15</v>
      </c>
      <c r="F69" s="19">
        <v>80</v>
      </c>
      <c r="G69" s="20"/>
      <c r="H69" s="19">
        <v>80</v>
      </c>
      <c r="I69" s="107">
        <f>(I65+I67)*H69/100</f>
        <v>890.00175999999988</v>
      </c>
      <c r="J69" s="19">
        <v>68</v>
      </c>
      <c r="K69" s="112">
        <f>(K65+K67)*J69/100</f>
        <v>7837.3554985599985</v>
      </c>
      <c r="L69" s="3"/>
      <c r="M69" s="3"/>
      <c r="N69" s="3"/>
      <c r="O69" s="3"/>
      <c r="P69" s="3"/>
    </row>
    <row r="70" spans="1:17" outlineLevel="1">
      <c r="A70" s="95"/>
      <c r="B70" s="15" t="s">
        <v>9</v>
      </c>
      <c r="C70" s="16" t="s">
        <v>9</v>
      </c>
      <c r="D70" s="17" t="s">
        <v>16</v>
      </c>
      <c r="E70" s="18" t="s">
        <v>15</v>
      </c>
      <c r="F70" s="19" t="s">
        <v>245</v>
      </c>
      <c r="G70" s="20"/>
      <c r="H70" s="19" t="s">
        <v>245</v>
      </c>
      <c r="I70" s="107">
        <f>(I65+I67)*H70/100</f>
        <v>422.75083599999999</v>
      </c>
      <c r="J70" s="19">
        <v>31</v>
      </c>
      <c r="K70" s="112">
        <f>(K65+K67)*J70/100</f>
        <v>3572.9120655199995</v>
      </c>
      <c r="L70" s="3"/>
      <c r="M70" s="3"/>
      <c r="N70" s="3"/>
      <c r="O70" s="3"/>
      <c r="P70" s="3"/>
      <c r="Q70" s="4"/>
    </row>
    <row r="71" spans="1:17" ht="13.5">
      <c r="A71" s="95"/>
      <c r="B71" s="21" t="s">
        <v>9</v>
      </c>
      <c r="C71" s="22" t="s">
        <v>9</v>
      </c>
      <c r="D71" s="23"/>
      <c r="E71" s="24" t="s">
        <v>9</v>
      </c>
      <c r="F71" s="21" t="s">
        <v>9</v>
      </c>
      <c r="G71" s="25"/>
      <c r="H71" s="25"/>
      <c r="I71" s="109">
        <f>I65+I66+I68</f>
        <v>1112.5021999999999</v>
      </c>
      <c r="J71" s="108"/>
      <c r="K71" s="109">
        <f>K65+K66+K68</f>
        <v>11525.522791999998</v>
      </c>
      <c r="L71" s="3"/>
      <c r="M71" s="3"/>
      <c r="N71" s="3"/>
      <c r="O71" s="3"/>
      <c r="P71" s="3"/>
      <c r="Q71" s="33"/>
    </row>
    <row r="72" spans="1:17" ht="13.5">
      <c r="A72" s="95"/>
      <c r="B72" s="21"/>
      <c r="C72" s="22"/>
      <c r="D72" s="23"/>
      <c r="E72" s="24"/>
      <c r="F72" s="21"/>
      <c r="G72" s="25"/>
      <c r="H72" s="25"/>
      <c r="I72" s="109">
        <f>I71+I69+I70</f>
        <v>2425.2547959999997</v>
      </c>
      <c r="J72" s="24" t="s">
        <v>9</v>
      </c>
      <c r="K72" s="109">
        <f>K71+K69+K70</f>
        <v>22935.790356079993</v>
      </c>
      <c r="L72" s="3"/>
      <c r="M72" s="3"/>
      <c r="N72" s="3"/>
      <c r="O72" s="3"/>
      <c r="P72" s="3"/>
      <c r="Q72" s="33"/>
    </row>
    <row r="73" spans="1:17" ht="17.850000000000001" customHeight="1">
      <c r="A73" s="95"/>
      <c r="B73" s="351" t="s">
        <v>33</v>
      </c>
      <c r="C73" s="352"/>
      <c r="D73" s="352"/>
      <c r="E73" s="352"/>
      <c r="F73" s="352"/>
      <c r="G73" s="352"/>
      <c r="H73" s="352"/>
      <c r="I73" s="352"/>
      <c r="J73" s="352"/>
      <c r="K73" s="352"/>
      <c r="L73" s="3"/>
      <c r="M73" s="3"/>
      <c r="N73" s="3"/>
      <c r="O73" s="3"/>
      <c r="P73" s="3"/>
    </row>
    <row r="74" spans="1:17" ht="63.75">
      <c r="A74" s="95"/>
      <c r="B74" s="95">
        <v>10</v>
      </c>
      <c r="C74" s="10" t="s">
        <v>34</v>
      </c>
      <c r="D74" s="11" t="s">
        <v>35</v>
      </c>
      <c r="E74" s="12" t="s">
        <v>32</v>
      </c>
      <c r="F74" s="13">
        <v>0.11</v>
      </c>
      <c r="G74" s="229">
        <v>6195.24</v>
      </c>
      <c r="H74" s="14"/>
      <c r="I74" s="106">
        <f>F74*G74</f>
        <v>681.47640000000001</v>
      </c>
      <c r="J74" s="14" t="s">
        <v>211</v>
      </c>
      <c r="K74" s="110">
        <f>K81</f>
        <v>2986.9214649999999</v>
      </c>
      <c r="L74" s="3"/>
      <c r="M74" s="228">
        <f>B74</f>
        <v>10</v>
      </c>
      <c r="N74" s="99"/>
      <c r="O74" s="99" t="s">
        <v>250</v>
      </c>
      <c r="P74" s="99"/>
      <c r="Q74" s="100">
        <f>F74-N74-O74-P74</f>
        <v>0</v>
      </c>
    </row>
    <row r="75" spans="1:17" outlineLevel="1">
      <c r="A75" s="95"/>
      <c r="B75" s="15" t="s">
        <v>9</v>
      </c>
      <c r="C75" s="16" t="s">
        <v>9</v>
      </c>
      <c r="D75" s="17" t="s">
        <v>10</v>
      </c>
      <c r="E75" s="18" t="s">
        <v>9</v>
      </c>
      <c r="F75" s="19" t="s">
        <v>9</v>
      </c>
      <c r="G75" s="20">
        <v>610.13</v>
      </c>
      <c r="H75" s="20">
        <v>1.1499999999999999</v>
      </c>
      <c r="I75" s="107">
        <f>F74*G75</f>
        <v>67.1143</v>
      </c>
      <c r="J75" s="20">
        <v>10.36</v>
      </c>
      <c r="K75" s="111">
        <f>I75*J75</f>
        <v>695.30414799999994</v>
      </c>
      <c r="L75" s="3"/>
      <c r="M75" s="3"/>
      <c r="N75" s="3"/>
      <c r="O75" s="3"/>
      <c r="P75" s="3"/>
    </row>
    <row r="76" spans="1:17" outlineLevel="1">
      <c r="A76" s="95"/>
      <c r="B76" s="15" t="s">
        <v>9</v>
      </c>
      <c r="C76" s="16" t="s">
        <v>9</v>
      </c>
      <c r="D76" s="17" t="s">
        <v>11</v>
      </c>
      <c r="E76" s="18" t="s">
        <v>9</v>
      </c>
      <c r="F76" s="19" t="s">
        <v>9</v>
      </c>
      <c r="G76" s="20">
        <v>5574.5</v>
      </c>
      <c r="H76" s="20">
        <v>1.1499999999999999</v>
      </c>
      <c r="I76" s="107">
        <f>F74*G76</f>
        <v>613.19500000000005</v>
      </c>
      <c r="J76" s="20">
        <v>3.73</v>
      </c>
      <c r="K76" s="111">
        <f>I76*J76</f>
        <v>2287.2173500000004</v>
      </c>
      <c r="L76" s="3"/>
      <c r="M76" s="3"/>
      <c r="N76" s="3"/>
      <c r="O76" s="3"/>
      <c r="P76" s="3"/>
    </row>
    <row r="77" spans="1:17" outlineLevel="1">
      <c r="A77" s="95"/>
      <c r="B77" s="15" t="s">
        <v>9</v>
      </c>
      <c r="C77" s="16" t="s">
        <v>9</v>
      </c>
      <c r="D77" s="17" t="s">
        <v>12</v>
      </c>
      <c r="E77" s="18" t="s">
        <v>9</v>
      </c>
      <c r="F77" s="19" t="s">
        <v>9</v>
      </c>
      <c r="G77" s="20">
        <v>338.87</v>
      </c>
      <c r="H77" s="20">
        <v>1.1499999999999999</v>
      </c>
      <c r="I77" s="107">
        <f>F74*G77</f>
        <v>37.275700000000001</v>
      </c>
      <c r="J77" s="20">
        <v>10.36</v>
      </c>
      <c r="K77" s="111">
        <f>I77*J77</f>
        <v>386.17625199999998</v>
      </c>
      <c r="L77" s="3"/>
      <c r="M77" s="3"/>
      <c r="N77" s="3"/>
      <c r="O77" s="3"/>
      <c r="P77" s="3"/>
    </row>
    <row r="78" spans="1:17" outlineLevel="1">
      <c r="A78" s="95"/>
      <c r="B78" s="15" t="s">
        <v>9</v>
      </c>
      <c r="C78" s="16" t="s">
        <v>9</v>
      </c>
      <c r="D78" s="17" t="s">
        <v>13</v>
      </c>
      <c r="E78" s="18" t="s">
        <v>9</v>
      </c>
      <c r="F78" s="19" t="s">
        <v>9</v>
      </c>
      <c r="G78" s="20">
        <v>10.61</v>
      </c>
      <c r="H78" s="20"/>
      <c r="I78" s="107">
        <f>F74*G78</f>
        <v>1.1671</v>
      </c>
      <c r="J78" s="20">
        <v>3.77</v>
      </c>
      <c r="K78" s="111">
        <f>I78*J78</f>
        <v>4.3999670000000002</v>
      </c>
      <c r="L78" s="3"/>
      <c r="M78" s="3"/>
      <c r="N78" s="3"/>
      <c r="O78" s="3"/>
      <c r="P78" s="3"/>
    </row>
    <row r="79" spans="1:17" outlineLevel="1">
      <c r="A79" s="95"/>
      <c r="B79" s="15" t="s">
        <v>9</v>
      </c>
      <c r="C79" s="16" t="s">
        <v>9</v>
      </c>
      <c r="D79" s="17" t="s">
        <v>14</v>
      </c>
      <c r="E79" s="18" t="s">
        <v>15</v>
      </c>
      <c r="F79" s="19">
        <v>120</v>
      </c>
      <c r="G79" s="20"/>
      <c r="H79" s="19">
        <v>120</v>
      </c>
      <c r="I79" s="107">
        <f>(I75+I77)*H79/100</f>
        <v>125.26799999999999</v>
      </c>
      <c r="J79" s="19" t="s">
        <v>256</v>
      </c>
      <c r="K79" s="112">
        <f>(K75+K77)*J79/100</f>
        <v>1103.1100079999999</v>
      </c>
      <c r="L79" s="3"/>
      <c r="M79" s="3"/>
      <c r="N79" s="3"/>
      <c r="O79" s="3"/>
      <c r="P79" s="3"/>
    </row>
    <row r="80" spans="1:17" outlineLevel="1">
      <c r="A80" s="95"/>
      <c r="B80" s="15" t="s">
        <v>9</v>
      </c>
      <c r="C80" s="16" t="s">
        <v>9</v>
      </c>
      <c r="D80" s="17" t="s">
        <v>16</v>
      </c>
      <c r="E80" s="18" t="s">
        <v>15</v>
      </c>
      <c r="F80" s="19">
        <v>70</v>
      </c>
      <c r="G80" s="20"/>
      <c r="H80" s="19">
        <v>70</v>
      </c>
      <c r="I80" s="107">
        <f>(I75+I77)*H80/100</f>
        <v>73.073000000000008</v>
      </c>
      <c r="J80" s="19" t="s">
        <v>257</v>
      </c>
      <c r="K80" s="112">
        <f>(K75+K77)*J80/100</f>
        <v>605.62902399999996</v>
      </c>
      <c r="L80" s="3"/>
      <c r="M80" s="3"/>
      <c r="N80" s="3"/>
      <c r="O80" s="3"/>
      <c r="P80" s="3"/>
      <c r="Q80" s="4"/>
    </row>
    <row r="81" spans="1:17" ht="13.5">
      <c r="A81" s="95"/>
      <c r="B81" s="21" t="s">
        <v>9</v>
      </c>
      <c r="C81" s="22" t="s">
        <v>9</v>
      </c>
      <c r="D81" s="23"/>
      <c r="E81" s="24" t="s">
        <v>9</v>
      </c>
      <c r="F81" s="21" t="s">
        <v>9</v>
      </c>
      <c r="G81" s="25"/>
      <c r="H81" s="25"/>
      <c r="I81" s="109">
        <f>I75+I76+I78</f>
        <v>681.47640000000001</v>
      </c>
      <c r="J81" s="108"/>
      <c r="K81" s="109">
        <f>K75+K76+K78</f>
        <v>2986.9214649999999</v>
      </c>
      <c r="L81" s="3"/>
      <c r="M81" s="3"/>
      <c r="N81" s="3"/>
      <c r="O81" s="3"/>
      <c r="P81" s="3"/>
      <c r="Q81" s="33"/>
    </row>
    <row r="82" spans="1:17" ht="13.5">
      <c r="A82" s="95"/>
      <c r="B82" s="21"/>
      <c r="C82" s="22"/>
      <c r="D82" s="23"/>
      <c r="E82" s="24"/>
      <c r="F82" s="21"/>
      <c r="G82" s="25"/>
      <c r="H82" s="25"/>
      <c r="I82" s="109">
        <f>I81+I79+I80</f>
        <v>879.81740000000002</v>
      </c>
      <c r="J82" s="24" t="s">
        <v>9</v>
      </c>
      <c r="K82" s="109">
        <f>K81+K79+K80</f>
        <v>4695.6604969999999</v>
      </c>
      <c r="L82" s="3"/>
      <c r="M82" s="3"/>
      <c r="N82" s="3"/>
      <c r="O82" s="3"/>
      <c r="P82" s="3"/>
      <c r="Q82" s="33"/>
    </row>
    <row r="83" spans="1:17" ht="17.850000000000001" customHeight="1">
      <c r="A83" s="95"/>
      <c r="B83" s="351" t="s">
        <v>36</v>
      </c>
      <c r="C83" s="352"/>
      <c r="D83" s="352"/>
      <c r="E83" s="352"/>
      <c r="F83" s="352"/>
      <c r="G83" s="352"/>
      <c r="H83" s="352"/>
      <c r="I83" s="352"/>
      <c r="J83" s="352"/>
      <c r="K83" s="352"/>
      <c r="L83" s="3"/>
      <c r="M83" s="3"/>
      <c r="N83" s="3"/>
      <c r="O83" s="3"/>
      <c r="P83" s="3"/>
    </row>
    <row r="84" spans="1:17" ht="89.25">
      <c r="A84" s="95"/>
      <c r="B84" s="95">
        <v>11</v>
      </c>
      <c r="C84" s="10" t="s">
        <v>37</v>
      </c>
      <c r="D84" s="11" t="s">
        <v>38</v>
      </c>
      <c r="E84" s="12" t="s">
        <v>32</v>
      </c>
      <c r="F84" s="13">
        <v>0.11</v>
      </c>
      <c r="G84" s="229">
        <v>941.14</v>
      </c>
      <c r="H84" s="14"/>
      <c r="I84" s="106">
        <f>F84*G84</f>
        <v>103.5254</v>
      </c>
      <c r="J84" s="14" t="s">
        <v>211</v>
      </c>
      <c r="K84" s="110">
        <f>K91</f>
        <v>461.85175299999997</v>
      </c>
      <c r="L84" s="3"/>
      <c r="M84" s="228">
        <f>B84</f>
        <v>11</v>
      </c>
      <c r="N84" s="99"/>
      <c r="O84" s="99" t="s">
        <v>250</v>
      </c>
      <c r="P84" s="99"/>
      <c r="Q84" s="100">
        <f>F84-N84-O84-P84</f>
        <v>0</v>
      </c>
    </row>
    <row r="85" spans="1:17" outlineLevel="1">
      <c r="A85" s="95"/>
      <c r="B85" s="15" t="s">
        <v>9</v>
      </c>
      <c r="C85" s="16" t="s">
        <v>9</v>
      </c>
      <c r="D85" s="17" t="s">
        <v>10</v>
      </c>
      <c r="E85" s="18" t="s">
        <v>9</v>
      </c>
      <c r="F85" s="19" t="s">
        <v>9</v>
      </c>
      <c r="G85" s="20">
        <v>103.79</v>
      </c>
      <c r="H85" s="20" t="s">
        <v>39</v>
      </c>
      <c r="I85" s="107">
        <f>F84*G85</f>
        <v>11.4169</v>
      </c>
      <c r="J85" s="20">
        <v>10.36</v>
      </c>
      <c r="K85" s="111">
        <f>I85*J85</f>
        <v>118.279084</v>
      </c>
      <c r="L85" s="3"/>
      <c r="M85" s="3"/>
      <c r="N85" s="3"/>
      <c r="O85" s="3"/>
      <c r="P85" s="3"/>
    </row>
    <row r="86" spans="1:17" outlineLevel="1">
      <c r="A86" s="95"/>
      <c r="B86" s="15" t="s">
        <v>9</v>
      </c>
      <c r="C86" s="16" t="s">
        <v>9</v>
      </c>
      <c r="D86" s="17" t="s">
        <v>11</v>
      </c>
      <c r="E86" s="18" t="s">
        <v>9</v>
      </c>
      <c r="F86" s="19" t="s">
        <v>9</v>
      </c>
      <c r="G86" s="20">
        <v>835.54</v>
      </c>
      <c r="H86" s="20" t="s">
        <v>39</v>
      </c>
      <c r="I86" s="107">
        <f>F84*G86</f>
        <v>91.909399999999991</v>
      </c>
      <c r="J86" s="20">
        <v>3.73</v>
      </c>
      <c r="K86" s="111">
        <f>I86*J86</f>
        <v>342.82206199999996</v>
      </c>
      <c r="L86" s="3"/>
      <c r="M86" s="3"/>
      <c r="N86" s="3"/>
      <c r="O86" s="3"/>
      <c r="P86" s="3"/>
    </row>
    <row r="87" spans="1:17" outlineLevel="1">
      <c r="A87" s="95"/>
      <c r="B87" s="15" t="s">
        <v>9</v>
      </c>
      <c r="C87" s="16" t="s">
        <v>9</v>
      </c>
      <c r="D87" s="17" t="s">
        <v>12</v>
      </c>
      <c r="E87" s="18" t="s">
        <v>9</v>
      </c>
      <c r="F87" s="19" t="s">
        <v>9</v>
      </c>
      <c r="G87" s="20">
        <v>50.77</v>
      </c>
      <c r="H87" s="20" t="s">
        <v>39</v>
      </c>
      <c r="I87" s="107">
        <f>F84*G87</f>
        <v>5.5847000000000007</v>
      </c>
      <c r="J87" s="20">
        <v>10.36</v>
      </c>
      <c r="K87" s="111">
        <f>I87*J87</f>
        <v>57.857492000000001</v>
      </c>
      <c r="L87" s="3"/>
      <c r="M87" s="3"/>
      <c r="N87" s="3"/>
      <c r="O87" s="3"/>
      <c r="P87" s="3"/>
    </row>
    <row r="88" spans="1:17" outlineLevel="1">
      <c r="A88" s="95"/>
      <c r="B88" s="15" t="s">
        <v>9</v>
      </c>
      <c r="C88" s="16" t="s">
        <v>9</v>
      </c>
      <c r="D88" s="17" t="s">
        <v>13</v>
      </c>
      <c r="E88" s="18" t="s">
        <v>9</v>
      </c>
      <c r="F88" s="19" t="s">
        <v>9</v>
      </c>
      <c r="G88" s="20">
        <v>1.81</v>
      </c>
      <c r="H88" s="20">
        <v>0.3</v>
      </c>
      <c r="I88" s="107">
        <f>F84*G88</f>
        <v>0.1991</v>
      </c>
      <c r="J88" s="20">
        <v>3.77</v>
      </c>
      <c r="K88" s="111">
        <f>I88*J88</f>
        <v>0.75060700000000002</v>
      </c>
      <c r="L88" s="3"/>
      <c r="M88" s="3"/>
      <c r="N88" s="3"/>
      <c r="O88" s="3"/>
      <c r="P88" s="3"/>
    </row>
    <row r="89" spans="1:17" outlineLevel="1">
      <c r="A89" s="95"/>
      <c r="B89" s="15" t="s">
        <v>9</v>
      </c>
      <c r="C89" s="16" t="s">
        <v>9</v>
      </c>
      <c r="D89" s="17" t="s">
        <v>14</v>
      </c>
      <c r="E89" s="18" t="s">
        <v>15</v>
      </c>
      <c r="F89" s="19">
        <v>100</v>
      </c>
      <c r="G89" s="20"/>
      <c r="H89" s="19">
        <v>100</v>
      </c>
      <c r="I89" s="107">
        <f>(I85+I87)*H89/100</f>
        <v>17.0016</v>
      </c>
      <c r="J89" s="19" t="s">
        <v>252</v>
      </c>
      <c r="K89" s="112">
        <f>(K85+K87)*J89/100</f>
        <v>149.7160896</v>
      </c>
      <c r="L89" s="3"/>
      <c r="M89" s="3"/>
      <c r="N89" s="3"/>
      <c r="O89" s="3"/>
      <c r="P89" s="3"/>
    </row>
    <row r="90" spans="1:17" outlineLevel="1">
      <c r="A90" s="95"/>
      <c r="B90" s="15" t="s">
        <v>9</v>
      </c>
      <c r="C90" s="16" t="s">
        <v>9</v>
      </c>
      <c r="D90" s="17" t="s">
        <v>16</v>
      </c>
      <c r="E90" s="18" t="s">
        <v>15</v>
      </c>
      <c r="F90" s="19">
        <v>65</v>
      </c>
      <c r="G90" s="20"/>
      <c r="H90" s="19">
        <v>65</v>
      </c>
      <c r="I90" s="107">
        <f>(I85+I87)*H90/100</f>
        <v>11.05104</v>
      </c>
      <c r="J90" s="19" t="s">
        <v>258</v>
      </c>
      <c r="K90" s="112">
        <f>(K85+K87)*J90/100</f>
        <v>91.591019519999989</v>
      </c>
      <c r="L90" s="3"/>
      <c r="M90" s="3"/>
      <c r="N90" s="3"/>
      <c r="O90" s="3"/>
      <c r="P90" s="3"/>
      <c r="Q90" s="4"/>
    </row>
    <row r="91" spans="1:17" ht="13.5">
      <c r="A91" s="95"/>
      <c r="B91" s="21" t="s">
        <v>9</v>
      </c>
      <c r="C91" s="22" t="s">
        <v>9</v>
      </c>
      <c r="D91" s="23"/>
      <c r="E91" s="24" t="s">
        <v>9</v>
      </c>
      <c r="F91" s="21" t="s">
        <v>9</v>
      </c>
      <c r="G91" s="25"/>
      <c r="H91" s="25"/>
      <c r="I91" s="109">
        <f>I85+I86+I88</f>
        <v>103.52539999999999</v>
      </c>
      <c r="J91" s="108"/>
      <c r="K91" s="109">
        <f>K85+K86+K88</f>
        <v>461.85175299999997</v>
      </c>
      <c r="L91" s="3"/>
      <c r="M91" s="3"/>
      <c r="N91" s="3"/>
      <c r="O91" s="3"/>
      <c r="P91" s="3"/>
      <c r="Q91" s="33"/>
    </row>
    <row r="92" spans="1:17" ht="13.5">
      <c r="A92" s="95"/>
      <c r="B92" s="21"/>
      <c r="C92" s="22"/>
      <c r="D92" s="23"/>
      <c r="E92" s="24"/>
      <c r="F92" s="21"/>
      <c r="G92" s="25"/>
      <c r="H92" s="25"/>
      <c r="I92" s="109">
        <f>I91+I89+I90</f>
        <v>131.57803999999999</v>
      </c>
      <c r="J92" s="24" t="s">
        <v>9</v>
      </c>
      <c r="K92" s="109">
        <f>K91+K89+K90</f>
        <v>703.15886211999998</v>
      </c>
      <c r="L92" s="3"/>
      <c r="M92" s="3"/>
      <c r="N92" s="3"/>
      <c r="O92" s="3"/>
      <c r="P92" s="3"/>
      <c r="Q92" s="33"/>
    </row>
    <row r="93" spans="1:17" ht="34.5" customHeight="1">
      <c r="A93" s="95"/>
      <c r="B93" s="359" t="s">
        <v>212</v>
      </c>
      <c r="C93" s="360"/>
      <c r="D93" s="360"/>
      <c r="E93" s="360"/>
      <c r="F93" s="360"/>
      <c r="G93" s="360"/>
      <c r="H93" s="360"/>
      <c r="I93" s="360"/>
      <c r="J93" s="360"/>
      <c r="K93" s="361"/>
      <c r="L93" s="3"/>
      <c r="M93" s="3"/>
      <c r="N93" s="3"/>
      <c r="O93" s="3"/>
      <c r="P93" s="3"/>
    </row>
    <row r="94" spans="1:17" ht="102">
      <c r="A94" s="95"/>
      <c r="B94" s="95">
        <v>33</v>
      </c>
      <c r="C94" s="10" t="s">
        <v>102</v>
      </c>
      <c r="D94" s="11" t="s">
        <v>103</v>
      </c>
      <c r="E94" s="12" t="s">
        <v>104</v>
      </c>
      <c r="F94" s="13">
        <v>0.125</v>
      </c>
      <c r="G94" s="229">
        <v>45980.33</v>
      </c>
      <c r="H94" s="14"/>
      <c r="I94" s="130">
        <f t="shared" ref="I94" si="0">F94*G94</f>
        <v>5747.5412500000002</v>
      </c>
      <c r="J94" s="14">
        <v>3.77</v>
      </c>
      <c r="K94" s="130">
        <f t="shared" ref="K94" si="1">I94*J94</f>
        <v>21668.230512500002</v>
      </c>
      <c r="L94" s="3"/>
      <c r="M94" s="228">
        <f>B94</f>
        <v>33</v>
      </c>
      <c r="N94" s="99"/>
      <c r="O94" s="99" t="s">
        <v>250</v>
      </c>
      <c r="P94" s="99"/>
      <c r="Q94" s="100">
        <f>F94-N94-O94-P94</f>
        <v>1.4999999999999999E-2</v>
      </c>
    </row>
    <row r="95" spans="1:17" ht="13.5" thickBot="1">
      <c r="A95" s="26"/>
      <c r="B95" s="26"/>
      <c r="C95" s="27"/>
      <c r="D95" s="28"/>
      <c r="E95" s="29"/>
      <c r="F95" s="30"/>
      <c r="G95" s="31"/>
      <c r="H95" s="31"/>
      <c r="I95" s="31"/>
      <c r="J95" s="31"/>
      <c r="K95" s="31"/>
      <c r="L95" s="3"/>
      <c r="M95" s="3"/>
      <c r="N95" s="3"/>
      <c r="O95" s="3"/>
      <c r="P95" s="3"/>
    </row>
    <row r="96" spans="1:17" outlineLevel="1">
      <c r="A96" s="113"/>
      <c r="B96" s="114"/>
      <c r="C96" s="350" t="s">
        <v>213</v>
      </c>
      <c r="D96" s="350"/>
      <c r="E96" s="115"/>
      <c r="F96" s="115"/>
      <c r="G96" s="115"/>
      <c r="H96" s="115"/>
      <c r="I96" s="116">
        <f>I35+I45+I55+I64+I74+I84+I94</f>
        <v>9440.1944499999991</v>
      </c>
      <c r="J96" s="117"/>
      <c r="K96" s="116">
        <f>K35+K45+K55+K64+K74+K84+K94</f>
        <v>55240.272234500007</v>
      </c>
    </row>
    <row r="97" spans="1:17" ht="12.75" customHeight="1" outlineLevel="1">
      <c r="A97" s="118"/>
      <c r="B97" s="119"/>
      <c r="C97" s="338" t="s">
        <v>10</v>
      </c>
      <c r="D97" s="338"/>
      <c r="E97" s="120"/>
      <c r="F97" s="120"/>
      <c r="G97" s="121"/>
      <c r="H97" s="121"/>
      <c r="I97" s="122">
        <f>I36+I46+I56+I65+I75+I85</f>
        <v>2986.1826000000001</v>
      </c>
      <c r="J97" s="123"/>
      <c r="K97" s="122">
        <f>K36+K46+K56+K65+K75+K85</f>
        <v>30936.851736000001</v>
      </c>
    </row>
    <row r="98" spans="1:17">
      <c r="A98" s="118"/>
      <c r="B98" s="119"/>
      <c r="C98" s="338" t="s">
        <v>11</v>
      </c>
      <c r="D98" s="338"/>
      <c r="E98" s="120"/>
      <c r="F98" s="120"/>
      <c r="G98" s="119"/>
      <c r="H98" s="119"/>
      <c r="I98" s="122">
        <f>I37+I47+I57+I66+I76+I86</f>
        <v>705.10440000000006</v>
      </c>
      <c r="J98" s="123"/>
      <c r="K98" s="122">
        <f>K37+K47+K57+K66+K76+K86</f>
        <v>2630.0394120000001</v>
      </c>
    </row>
    <row r="99" spans="1:17" ht="17.850000000000001" customHeight="1">
      <c r="A99" s="118"/>
      <c r="B99" s="119"/>
      <c r="C99" s="338" t="s">
        <v>214</v>
      </c>
      <c r="D99" s="338"/>
      <c r="E99" s="120"/>
      <c r="F99" s="120"/>
      <c r="G99" s="119"/>
      <c r="H99" s="119"/>
      <c r="I99" s="122">
        <f>I38+I48+I58+I67+I77+I87</f>
        <v>42.860399999999998</v>
      </c>
      <c r="J99" s="123"/>
      <c r="K99" s="122">
        <f>K38+K48+K58+K67+K77+K87</f>
        <v>444.03374399999996</v>
      </c>
    </row>
    <row r="100" spans="1:17" ht="14.25" customHeight="1">
      <c r="A100" s="118"/>
      <c r="B100" s="124"/>
      <c r="C100" s="338" t="s">
        <v>215</v>
      </c>
      <c r="D100" s="338"/>
      <c r="E100" s="120"/>
      <c r="F100" s="120"/>
      <c r="G100" s="124"/>
      <c r="H100" s="124"/>
      <c r="I100" s="122">
        <f>I39+I49+I59+I68+I78+I88+I94</f>
        <v>5748.9074500000006</v>
      </c>
      <c r="J100" s="123"/>
      <c r="K100" s="122">
        <f>K39+K49+K59+K68+K78+K88+K94</f>
        <v>21673.381086500001</v>
      </c>
    </row>
    <row r="101" spans="1:17" outlineLevel="1">
      <c r="A101" s="118"/>
      <c r="B101" s="124"/>
      <c r="C101" s="338" t="s">
        <v>216</v>
      </c>
      <c r="D101" s="338"/>
      <c r="E101" s="120"/>
      <c r="F101" s="120"/>
      <c r="G101" s="124"/>
      <c r="H101" s="124"/>
      <c r="I101" s="122">
        <f>I40+I50+I60+I69+I79+I89</f>
        <v>2468.3907199999999</v>
      </c>
      <c r="J101" s="123"/>
      <c r="K101" s="122">
        <f>K40+K50+K60+K69+K79+K89</f>
        <v>21736.648680319999</v>
      </c>
    </row>
    <row r="102" spans="1:17" ht="15" customHeight="1" outlineLevel="1">
      <c r="A102" s="118"/>
      <c r="B102" s="124"/>
      <c r="C102" s="338" t="s">
        <v>217</v>
      </c>
      <c r="D102" s="338"/>
      <c r="E102" s="120"/>
      <c r="F102" s="120"/>
      <c r="G102" s="124"/>
      <c r="H102" s="124"/>
      <c r="I102" s="122">
        <f>I41+I51+I61+I70+I80+I90</f>
        <v>1189.0315720000001</v>
      </c>
      <c r="J102" s="123"/>
      <c r="K102" s="122">
        <f>K41+K51+K61+K70+K80+K90</f>
        <v>10035.43327976</v>
      </c>
    </row>
    <row r="103" spans="1:17" ht="14.25" customHeight="1" outlineLevel="1">
      <c r="A103" s="118"/>
      <c r="B103" s="119"/>
      <c r="C103" s="338" t="s">
        <v>218</v>
      </c>
      <c r="D103" s="338"/>
      <c r="E103" s="119"/>
      <c r="F103" s="119"/>
      <c r="G103" s="119"/>
      <c r="H103" s="119"/>
      <c r="I103" s="122">
        <f>I97+I98+I100</f>
        <v>9440.1944500000009</v>
      </c>
      <c r="J103" s="125"/>
      <c r="K103" s="122">
        <f>K97+K98+K100</f>
        <v>55240.272234500007</v>
      </c>
    </row>
    <row r="104" spans="1:17" ht="13.5" outlineLevel="1" thickBot="1">
      <c r="A104" s="136"/>
      <c r="B104" s="230"/>
      <c r="C104" s="431" t="s">
        <v>219</v>
      </c>
      <c r="D104" s="431"/>
      <c r="E104" s="230"/>
      <c r="F104" s="230"/>
      <c r="G104" s="230"/>
      <c r="H104" s="230"/>
      <c r="I104" s="231">
        <f>I101+I102+I103</f>
        <v>13097.616742000002</v>
      </c>
      <c r="J104" s="232"/>
      <c r="K104" s="231">
        <f>K101+K102+K103</f>
        <v>87012.35419458001</v>
      </c>
    </row>
    <row r="105" spans="1:17">
      <c r="A105" s="233"/>
      <c r="B105" s="234"/>
      <c r="C105" s="235"/>
      <c r="D105" s="236"/>
      <c r="E105" s="237"/>
      <c r="F105" s="238"/>
      <c r="G105" s="239"/>
      <c r="H105" s="239"/>
      <c r="I105" s="239"/>
      <c r="J105" s="239"/>
      <c r="K105" s="240"/>
      <c r="L105" s="3"/>
      <c r="M105" s="3"/>
      <c r="N105" s="3"/>
      <c r="O105" s="3"/>
      <c r="P105" s="3"/>
    </row>
    <row r="106" spans="1:17" ht="21" customHeight="1">
      <c r="A106" s="95"/>
      <c r="B106" s="353" t="s">
        <v>130</v>
      </c>
      <c r="C106" s="354"/>
      <c r="D106" s="354"/>
      <c r="E106" s="354"/>
      <c r="F106" s="354"/>
      <c r="G106" s="354"/>
      <c r="H106" s="354"/>
      <c r="I106" s="354"/>
      <c r="J106" s="354"/>
      <c r="K106" s="354"/>
      <c r="L106" s="3"/>
      <c r="M106" s="3"/>
      <c r="N106" s="3"/>
      <c r="O106" s="3"/>
      <c r="P106" s="3"/>
    </row>
    <row r="107" spans="1:17" ht="17.850000000000001" customHeight="1">
      <c r="A107" s="95"/>
      <c r="B107" s="351" t="s">
        <v>131</v>
      </c>
      <c r="C107" s="352"/>
      <c r="D107" s="352"/>
      <c r="E107" s="352"/>
      <c r="F107" s="352"/>
      <c r="G107" s="352"/>
      <c r="H107" s="352"/>
      <c r="I107" s="352"/>
      <c r="J107" s="352"/>
      <c r="K107" s="352"/>
      <c r="L107" s="3"/>
      <c r="M107" s="3"/>
      <c r="N107" s="3"/>
      <c r="O107" s="3"/>
      <c r="P107" s="3"/>
    </row>
    <row r="108" spans="1:17" ht="76.5">
      <c r="A108" s="95" t="s">
        <v>325</v>
      </c>
      <c r="B108" s="95">
        <v>43</v>
      </c>
      <c r="C108" s="10" t="s">
        <v>132</v>
      </c>
      <c r="D108" s="11" t="s">
        <v>133</v>
      </c>
      <c r="E108" s="12" t="s">
        <v>8</v>
      </c>
      <c r="F108" s="13">
        <v>0.1</v>
      </c>
      <c r="G108" s="229">
        <v>2891.93</v>
      </c>
      <c r="H108" s="14"/>
      <c r="I108" s="106">
        <f>F108*G108</f>
        <v>289.19299999999998</v>
      </c>
      <c r="J108" s="14" t="s">
        <v>211</v>
      </c>
      <c r="K108" s="110">
        <f>K115</f>
        <v>2996.0394799999995</v>
      </c>
      <c r="L108" s="3"/>
      <c r="M108" s="228">
        <f t="shared" ref="M108" si="2">B108</f>
        <v>43</v>
      </c>
      <c r="N108" s="99"/>
      <c r="O108" s="99" t="s">
        <v>316</v>
      </c>
      <c r="P108" s="99"/>
      <c r="Q108" s="100">
        <f t="shared" ref="Q108" si="3">F108-N108-O108-P108</f>
        <v>0</v>
      </c>
    </row>
    <row r="109" spans="1:17" outlineLevel="1">
      <c r="A109" s="95"/>
      <c r="B109" s="15" t="s">
        <v>9</v>
      </c>
      <c r="C109" s="16" t="s">
        <v>9</v>
      </c>
      <c r="D109" s="17" t="s">
        <v>10</v>
      </c>
      <c r="E109" s="18" t="s">
        <v>9</v>
      </c>
      <c r="F109" s="19" t="s">
        <v>9</v>
      </c>
      <c r="G109" s="20">
        <v>2891.93</v>
      </c>
      <c r="H109" s="20">
        <v>1.1499999999999999</v>
      </c>
      <c r="I109" s="107">
        <f>F108*G109</f>
        <v>289.19299999999998</v>
      </c>
      <c r="J109" s="20">
        <v>10.36</v>
      </c>
      <c r="K109" s="111">
        <f>I109*J109</f>
        <v>2996.0394799999995</v>
      </c>
      <c r="L109" s="3"/>
      <c r="M109" s="3"/>
      <c r="N109" s="3"/>
      <c r="O109" s="3"/>
      <c r="P109" s="3"/>
    </row>
    <row r="110" spans="1:17" outlineLevel="1">
      <c r="A110" s="95"/>
      <c r="B110" s="15" t="s">
        <v>9</v>
      </c>
      <c r="C110" s="16" t="s">
        <v>9</v>
      </c>
      <c r="D110" s="17" t="s">
        <v>11</v>
      </c>
      <c r="E110" s="18" t="s">
        <v>9</v>
      </c>
      <c r="F110" s="19" t="s">
        <v>9</v>
      </c>
      <c r="G110" s="20"/>
      <c r="H110" s="20">
        <v>1.1499999999999999</v>
      </c>
      <c r="I110" s="107">
        <f>F108*G110</f>
        <v>0</v>
      </c>
      <c r="J110" s="20">
        <v>3.73</v>
      </c>
      <c r="K110" s="111">
        <f>I110*J110</f>
        <v>0</v>
      </c>
      <c r="L110" s="3"/>
      <c r="M110" s="3"/>
      <c r="N110" s="3"/>
      <c r="O110" s="3"/>
      <c r="P110" s="3"/>
    </row>
    <row r="111" spans="1:17" outlineLevel="1">
      <c r="A111" s="95"/>
      <c r="B111" s="15" t="s">
        <v>9</v>
      </c>
      <c r="C111" s="16" t="s">
        <v>9</v>
      </c>
      <c r="D111" s="17" t="s">
        <v>12</v>
      </c>
      <c r="E111" s="18" t="s">
        <v>9</v>
      </c>
      <c r="F111" s="19" t="s">
        <v>9</v>
      </c>
      <c r="G111" s="20"/>
      <c r="H111" s="20">
        <v>1.1499999999999999</v>
      </c>
      <c r="I111" s="107">
        <f>F108*G111</f>
        <v>0</v>
      </c>
      <c r="J111" s="20">
        <v>10.36</v>
      </c>
      <c r="K111" s="111">
        <f>I111*J111</f>
        <v>0</v>
      </c>
      <c r="L111" s="3"/>
      <c r="M111" s="3"/>
      <c r="N111" s="3"/>
      <c r="O111" s="3"/>
      <c r="P111" s="3"/>
    </row>
    <row r="112" spans="1:17" outlineLevel="1">
      <c r="A112" s="95"/>
      <c r="B112" s="15" t="s">
        <v>9</v>
      </c>
      <c r="C112" s="16" t="s">
        <v>9</v>
      </c>
      <c r="D112" s="17" t="s">
        <v>13</v>
      </c>
      <c r="E112" s="18" t="s">
        <v>9</v>
      </c>
      <c r="F112" s="19" t="s">
        <v>9</v>
      </c>
      <c r="G112" s="20"/>
      <c r="H112" s="20"/>
      <c r="I112" s="107">
        <f>F108*G112</f>
        <v>0</v>
      </c>
      <c r="J112" s="20">
        <v>3.77</v>
      </c>
      <c r="K112" s="111">
        <f>I112*J112</f>
        <v>0</v>
      </c>
      <c r="L112" s="3"/>
      <c r="M112" s="3"/>
      <c r="N112" s="3"/>
      <c r="O112" s="3"/>
      <c r="P112" s="3"/>
    </row>
    <row r="113" spans="1:17" outlineLevel="1">
      <c r="A113" s="95"/>
      <c r="B113" s="15" t="s">
        <v>9</v>
      </c>
      <c r="C113" s="16" t="s">
        <v>9</v>
      </c>
      <c r="D113" s="17" t="s">
        <v>14</v>
      </c>
      <c r="E113" s="18" t="s">
        <v>15</v>
      </c>
      <c r="F113" s="19">
        <v>80</v>
      </c>
      <c r="G113" s="20"/>
      <c r="H113" s="19">
        <v>80</v>
      </c>
      <c r="I113" s="107">
        <f>(I109+I111)*H113/100</f>
        <v>231.3544</v>
      </c>
      <c r="J113" s="19" t="s">
        <v>310</v>
      </c>
      <c r="K113" s="112">
        <f>(K109+K111)*J113/100</f>
        <v>2037.3068463999996</v>
      </c>
      <c r="L113" s="3"/>
      <c r="M113" s="3"/>
      <c r="N113" s="3"/>
      <c r="O113" s="3"/>
      <c r="P113" s="3"/>
    </row>
    <row r="114" spans="1:17" outlineLevel="1">
      <c r="A114" s="95"/>
      <c r="B114" s="15" t="s">
        <v>9</v>
      </c>
      <c r="C114" s="16" t="s">
        <v>9</v>
      </c>
      <c r="D114" s="17" t="s">
        <v>16</v>
      </c>
      <c r="E114" s="18" t="s">
        <v>15</v>
      </c>
      <c r="F114" s="19" t="s">
        <v>245</v>
      </c>
      <c r="G114" s="20"/>
      <c r="H114" s="19" t="s">
        <v>245</v>
      </c>
      <c r="I114" s="107">
        <f>(I109+I111)*H114/100</f>
        <v>109.89333999999999</v>
      </c>
      <c r="J114" s="19" t="s">
        <v>311</v>
      </c>
      <c r="K114" s="112">
        <f>(K109+K111)*J114/100</f>
        <v>928.77223879999974</v>
      </c>
      <c r="L114" s="3"/>
      <c r="M114" s="3"/>
      <c r="N114" s="3"/>
      <c r="O114" s="3"/>
      <c r="P114" s="3"/>
      <c r="Q114" s="4"/>
    </row>
    <row r="115" spans="1:17" ht="13.5">
      <c r="A115" s="95"/>
      <c r="B115" s="21" t="s">
        <v>9</v>
      </c>
      <c r="C115" s="22" t="s">
        <v>9</v>
      </c>
      <c r="D115" s="23"/>
      <c r="E115" s="24" t="s">
        <v>9</v>
      </c>
      <c r="F115" s="21" t="s">
        <v>9</v>
      </c>
      <c r="G115" s="25"/>
      <c r="H115" s="25"/>
      <c r="I115" s="109">
        <f>I109+I110+I112</f>
        <v>289.19299999999998</v>
      </c>
      <c r="J115" s="108"/>
      <c r="K115" s="109">
        <f>K109+K110+K112</f>
        <v>2996.0394799999995</v>
      </c>
      <c r="L115" s="3"/>
      <c r="M115" s="3"/>
      <c r="N115" s="3"/>
      <c r="O115" s="3"/>
      <c r="P115" s="3"/>
      <c r="Q115" s="33"/>
    </row>
    <row r="116" spans="1:17" ht="13.5">
      <c r="A116" s="95"/>
      <c r="B116" s="21"/>
      <c r="C116" s="22"/>
      <c r="D116" s="23"/>
      <c r="E116" s="24"/>
      <c r="F116" s="21"/>
      <c r="G116" s="25"/>
      <c r="H116" s="25"/>
      <c r="I116" s="109">
        <f>I115+I113+I114</f>
        <v>630.44073999999989</v>
      </c>
      <c r="J116" s="24" t="s">
        <v>9</v>
      </c>
      <c r="K116" s="109">
        <f>K115+K113+K114</f>
        <v>5962.1185651999986</v>
      </c>
      <c r="L116" s="3"/>
      <c r="M116" s="3"/>
      <c r="N116" s="3"/>
      <c r="O116" s="3"/>
      <c r="P116" s="3"/>
      <c r="Q116" s="33"/>
    </row>
    <row r="117" spans="1:17" ht="17.850000000000001" customHeight="1">
      <c r="A117" s="95"/>
      <c r="B117" s="351" t="s">
        <v>134</v>
      </c>
      <c r="C117" s="352"/>
      <c r="D117" s="352"/>
      <c r="E117" s="352"/>
      <c r="F117" s="352"/>
      <c r="G117" s="352"/>
      <c r="H117" s="352"/>
      <c r="I117" s="352"/>
      <c r="J117" s="352"/>
      <c r="K117" s="352"/>
      <c r="L117" s="3"/>
      <c r="M117" s="3"/>
      <c r="N117" s="3"/>
      <c r="O117" s="3"/>
      <c r="P117" s="3"/>
    </row>
    <row r="118" spans="1:17" ht="76.5">
      <c r="A118" s="95" t="s">
        <v>336</v>
      </c>
      <c r="B118" s="95">
        <v>44</v>
      </c>
      <c r="C118" s="10" t="s">
        <v>132</v>
      </c>
      <c r="D118" s="11" t="s">
        <v>133</v>
      </c>
      <c r="E118" s="12" t="s">
        <v>8</v>
      </c>
      <c r="F118" s="13">
        <v>5.5229999999999997</v>
      </c>
      <c r="G118" s="229">
        <v>2891.93</v>
      </c>
      <c r="H118" s="14"/>
      <c r="I118" s="106">
        <f>F118*G118</f>
        <v>15972.129389999998</v>
      </c>
      <c r="J118" s="14" t="s">
        <v>211</v>
      </c>
      <c r="K118" s="110">
        <f>K125</f>
        <v>165471.26048039997</v>
      </c>
      <c r="L118" s="3"/>
      <c r="M118" s="228">
        <f t="shared" ref="M118" si="4">B118</f>
        <v>44</v>
      </c>
      <c r="N118" s="99"/>
      <c r="O118" s="99" t="s">
        <v>317</v>
      </c>
      <c r="P118" s="99"/>
      <c r="Q118" s="100">
        <f t="shared" ref="Q118" si="5">F118-N118-O118-P118</f>
        <v>0</v>
      </c>
    </row>
    <row r="119" spans="1:17" outlineLevel="1">
      <c r="A119" s="95"/>
      <c r="B119" s="15" t="s">
        <v>9</v>
      </c>
      <c r="C119" s="16" t="s">
        <v>9</v>
      </c>
      <c r="D119" s="17" t="s">
        <v>10</v>
      </c>
      <c r="E119" s="18" t="s">
        <v>9</v>
      </c>
      <c r="F119" s="19" t="s">
        <v>9</v>
      </c>
      <c r="G119" s="20">
        <v>2891.93</v>
      </c>
      <c r="H119" s="20">
        <v>1.1499999999999999</v>
      </c>
      <c r="I119" s="107">
        <f>F118*G119</f>
        <v>15972.129389999998</v>
      </c>
      <c r="J119" s="20">
        <v>10.36</v>
      </c>
      <c r="K119" s="111">
        <f>I119*J119</f>
        <v>165471.26048039997</v>
      </c>
      <c r="L119" s="3"/>
      <c r="M119" s="3"/>
      <c r="N119" s="3"/>
      <c r="O119" s="3"/>
      <c r="P119" s="3"/>
    </row>
    <row r="120" spans="1:17" outlineLevel="1">
      <c r="A120" s="95"/>
      <c r="B120" s="15" t="s">
        <v>9</v>
      </c>
      <c r="C120" s="16" t="s">
        <v>9</v>
      </c>
      <c r="D120" s="17" t="s">
        <v>11</v>
      </c>
      <c r="E120" s="18" t="s">
        <v>9</v>
      </c>
      <c r="F120" s="19" t="s">
        <v>9</v>
      </c>
      <c r="G120" s="20"/>
      <c r="H120" s="20">
        <v>1.1499999999999999</v>
      </c>
      <c r="I120" s="107">
        <f>F118*G120</f>
        <v>0</v>
      </c>
      <c r="J120" s="20">
        <v>3.73</v>
      </c>
      <c r="K120" s="111">
        <f>I120*J120</f>
        <v>0</v>
      </c>
      <c r="L120" s="3"/>
      <c r="M120" s="3"/>
      <c r="N120" s="3"/>
      <c r="O120" s="3"/>
      <c r="P120" s="3"/>
    </row>
    <row r="121" spans="1:17" outlineLevel="1">
      <c r="A121" s="95"/>
      <c r="B121" s="15" t="s">
        <v>9</v>
      </c>
      <c r="C121" s="16" t="s">
        <v>9</v>
      </c>
      <c r="D121" s="17" t="s">
        <v>12</v>
      </c>
      <c r="E121" s="18" t="s">
        <v>9</v>
      </c>
      <c r="F121" s="19" t="s">
        <v>9</v>
      </c>
      <c r="G121" s="20"/>
      <c r="H121" s="20">
        <v>1.1499999999999999</v>
      </c>
      <c r="I121" s="107">
        <f>F118*G121</f>
        <v>0</v>
      </c>
      <c r="J121" s="20">
        <v>10.36</v>
      </c>
      <c r="K121" s="111">
        <f>I121*J121</f>
        <v>0</v>
      </c>
      <c r="L121" s="3"/>
      <c r="M121" s="3"/>
      <c r="N121" s="3"/>
      <c r="O121" s="3"/>
      <c r="P121" s="3"/>
    </row>
    <row r="122" spans="1:17" outlineLevel="1">
      <c r="A122" s="95"/>
      <c r="B122" s="15" t="s">
        <v>9</v>
      </c>
      <c r="C122" s="16" t="s">
        <v>9</v>
      </c>
      <c r="D122" s="17" t="s">
        <v>13</v>
      </c>
      <c r="E122" s="18" t="s">
        <v>9</v>
      </c>
      <c r="F122" s="19" t="s">
        <v>9</v>
      </c>
      <c r="G122" s="20"/>
      <c r="H122" s="20"/>
      <c r="I122" s="107">
        <f>F118*G122</f>
        <v>0</v>
      </c>
      <c r="J122" s="20">
        <v>3.77</v>
      </c>
      <c r="K122" s="111">
        <f>I122*J122</f>
        <v>0</v>
      </c>
      <c r="L122" s="3"/>
      <c r="M122" s="3"/>
      <c r="N122" s="3"/>
      <c r="O122" s="3"/>
      <c r="P122" s="3"/>
    </row>
    <row r="123" spans="1:17" outlineLevel="1">
      <c r="A123" s="95"/>
      <c r="B123" s="15" t="s">
        <v>9</v>
      </c>
      <c r="C123" s="16" t="s">
        <v>9</v>
      </c>
      <c r="D123" s="17" t="s">
        <v>14</v>
      </c>
      <c r="E123" s="18" t="s">
        <v>15</v>
      </c>
      <c r="F123" s="19">
        <v>80</v>
      </c>
      <c r="G123" s="20"/>
      <c r="H123" s="19">
        <v>80</v>
      </c>
      <c r="I123" s="107">
        <f>(I119+I121)*H123/100</f>
        <v>12777.703512</v>
      </c>
      <c r="J123" s="19" t="s">
        <v>310</v>
      </c>
      <c r="K123" s="112">
        <f>(K119+K121)*J123/100</f>
        <v>112520.45712667199</v>
      </c>
      <c r="L123" s="3"/>
      <c r="M123" s="3"/>
      <c r="N123" s="3"/>
      <c r="O123" s="3"/>
      <c r="P123" s="3"/>
    </row>
    <row r="124" spans="1:17" outlineLevel="1">
      <c r="A124" s="95"/>
      <c r="B124" s="15" t="s">
        <v>9</v>
      </c>
      <c r="C124" s="16" t="s">
        <v>9</v>
      </c>
      <c r="D124" s="17" t="s">
        <v>16</v>
      </c>
      <c r="E124" s="18" t="s">
        <v>15</v>
      </c>
      <c r="F124" s="19" t="s">
        <v>245</v>
      </c>
      <c r="G124" s="20"/>
      <c r="H124" s="19" t="s">
        <v>245</v>
      </c>
      <c r="I124" s="107">
        <f>(I119+I121)*H124/100</f>
        <v>6069.4091681999989</v>
      </c>
      <c r="J124" s="19" t="s">
        <v>311</v>
      </c>
      <c r="K124" s="112">
        <f>(K119+K121)*J124/100</f>
        <v>51296.090748923991</v>
      </c>
      <c r="L124" s="3"/>
      <c r="M124" s="3"/>
      <c r="N124" s="3"/>
      <c r="O124" s="3"/>
      <c r="P124" s="3"/>
      <c r="Q124" s="4"/>
    </row>
    <row r="125" spans="1:17" ht="13.5">
      <c r="A125" s="95"/>
      <c r="B125" s="21" t="s">
        <v>9</v>
      </c>
      <c r="C125" s="22" t="s">
        <v>9</v>
      </c>
      <c r="D125" s="23"/>
      <c r="E125" s="24" t="s">
        <v>9</v>
      </c>
      <c r="F125" s="21" t="s">
        <v>9</v>
      </c>
      <c r="G125" s="25"/>
      <c r="H125" s="25"/>
      <c r="I125" s="109">
        <f>I119+I120+I122</f>
        <v>15972.129389999998</v>
      </c>
      <c r="J125" s="108"/>
      <c r="K125" s="109">
        <f>K119+K120+K122</f>
        <v>165471.26048039997</v>
      </c>
      <c r="L125" s="3"/>
      <c r="M125" s="3"/>
      <c r="N125" s="3"/>
      <c r="O125" s="3"/>
      <c r="P125" s="3"/>
      <c r="Q125" s="33"/>
    </row>
    <row r="126" spans="1:17" ht="13.5">
      <c r="A126" s="95"/>
      <c r="B126" s="21"/>
      <c r="C126" s="22"/>
      <c r="D126" s="23"/>
      <c r="E126" s="24"/>
      <c r="F126" s="21"/>
      <c r="G126" s="25"/>
      <c r="H126" s="25"/>
      <c r="I126" s="109">
        <f>I125+I123+I124</f>
        <v>34819.242070199994</v>
      </c>
      <c r="J126" s="24" t="s">
        <v>9</v>
      </c>
      <c r="K126" s="109">
        <f>K125+K123+K124</f>
        <v>329287.80835599598</v>
      </c>
      <c r="L126" s="3"/>
      <c r="M126" s="3"/>
      <c r="N126" s="3"/>
      <c r="O126" s="3"/>
      <c r="P126" s="3"/>
      <c r="Q126" s="33"/>
    </row>
    <row r="127" spans="1:17" ht="17.850000000000001" customHeight="1">
      <c r="A127" s="95"/>
      <c r="B127" s="351"/>
      <c r="C127" s="352"/>
      <c r="D127" s="352"/>
      <c r="E127" s="352"/>
      <c r="F127" s="352"/>
      <c r="G127" s="352"/>
      <c r="H127" s="352"/>
      <c r="I127" s="352"/>
      <c r="J127" s="352"/>
      <c r="K127" s="352"/>
      <c r="L127" s="3"/>
      <c r="M127" s="3"/>
      <c r="N127" s="3"/>
      <c r="O127" s="3"/>
      <c r="P127" s="3"/>
    </row>
    <row r="128" spans="1:17" ht="63.75">
      <c r="A128" s="95" t="s">
        <v>337</v>
      </c>
      <c r="B128" s="95">
        <v>46</v>
      </c>
      <c r="C128" s="10" t="s">
        <v>136</v>
      </c>
      <c r="D128" s="11" t="s">
        <v>137</v>
      </c>
      <c r="E128" s="12" t="s">
        <v>8</v>
      </c>
      <c r="F128" s="13" t="s">
        <v>318</v>
      </c>
      <c r="G128" s="229">
        <v>1089.8599999999999</v>
      </c>
      <c r="H128" s="14"/>
      <c r="I128" s="106">
        <f>F128*G128</f>
        <v>6123.9233399999994</v>
      </c>
      <c r="J128" s="14" t="s">
        <v>211</v>
      </c>
      <c r="K128" s="110">
        <f>K135</f>
        <v>63443.845802399992</v>
      </c>
      <c r="L128" s="3"/>
      <c r="M128" s="228">
        <f t="shared" ref="M128" si="6">B128</f>
        <v>46</v>
      </c>
      <c r="N128" s="99"/>
      <c r="O128" s="99" t="s">
        <v>318</v>
      </c>
      <c r="P128" s="99"/>
      <c r="Q128" s="100">
        <f t="shared" ref="Q128" si="7">F128-N128-O128-P128</f>
        <v>0</v>
      </c>
    </row>
    <row r="129" spans="1:17" outlineLevel="1">
      <c r="A129" s="95"/>
      <c r="B129" s="15" t="s">
        <v>9</v>
      </c>
      <c r="C129" s="16" t="s">
        <v>9</v>
      </c>
      <c r="D129" s="17" t="s">
        <v>10</v>
      </c>
      <c r="E129" s="18" t="s">
        <v>9</v>
      </c>
      <c r="F129" s="19" t="s">
        <v>9</v>
      </c>
      <c r="G129" s="20">
        <v>1089.8599999999999</v>
      </c>
      <c r="H129" s="20">
        <v>1.1499999999999999</v>
      </c>
      <c r="I129" s="107">
        <f>F128*G129</f>
        <v>6123.9233399999994</v>
      </c>
      <c r="J129" s="20">
        <v>10.36</v>
      </c>
      <c r="K129" s="111">
        <f>I129*J129</f>
        <v>63443.845802399992</v>
      </c>
      <c r="L129" s="3"/>
      <c r="M129" s="3"/>
      <c r="N129" s="3"/>
      <c r="O129" s="3"/>
      <c r="P129" s="3"/>
    </row>
    <row r="130" spans="1:17" outlineLevel="1">
      <c r="A130" s="95"/>
      <c r="B130" s="15" t="s">
        <v>9</v>
      </c>
      <c r="C130" s="16" t="s">
        <v>9</v>
      </c>
      <c r="D130" s="17" t="s">
        <v>11</v>
      </c>
      <c r="E130" s="18" t="s">
        <v>9</v>
      </c>
      <c r="F130" s="19" t="s">
        <v>9</v>
      </c>
      <c r="G130" s="20"/>
      <c r="H130" s="20">
        <v>1.1499999999999999</v>
      </c>
      <c r="I130" s="107">
        <f>F128*G130</f>
        <v>0</v>
      </c>
      <c r="J130" s="20">
        <v>3.73</v>
      </c>
      <c r="K130" s="111">
        <f>I130*J130</f>
        <v>0</v>
      </c>
      <c r="L130" s="3"/>
      <c r="M130" s="3"/>
      <c r="N130" s="3"/>
      <c r="O130" s="3"/>
      <c r="P130" s="3"/>
    </row>
    <row r="131" spans="1:17" outlineLevel="1">
      <c r="A131" s="95"/>
      <c r="B131" s="15" t="s">
        <v>9</v>
      </c>
      <c r="C131" s="16" t="s">
        <v>9</v>
      </c>
      <c r="D131" s="17" t="s">
        <v>12</v>
      </c>
      <c r="E131" s="18" t="s">
        <v>9</v>
      </c>
      <c r="F131" s="19" t="s">
        <v>9</v>
      </c>
      <c r="G131" s="20"/>
      <c r="H131" s="20">
        <v>1.1499999999999999</v>
      </c>
      <c r="I131" s="107">
        <f>F128*G131</f>
        <v>0</v>
      </c>
      <c r="J131" s="20">
        <v>10.36</v>
      </c>
      <c r="K131" s="111">
        <f>I131*J131</f>
        <v>0</v>
      </c>
      <c r="L131" s="3"/>
      <c r="M131" s="3"/>
      <c r="N131" s="3"/>
      <c r="O131" s="3"/>
      <c r="P131" s="3"/>
    </row>
    <row r="132" spans="1:17" outlineLevel="1">
      <c r="A132" s="95"/>
      <c r="B132" s="15" t="s">
        <v>9</v>
      </c>
      <c r="C132" s="16" t="s">
        <v>9</v>
      </c>
      <c r="D132" s="17" t="s">
        <v>13</v>
      </c>
      <c r="E132" s="18" t="s">
        <v>9</v>
      </c>
      <c r="F132" s="19" t="s">
        <v>9</v>
      </c>
      <c r="G132" s="20"/>
      <c r="H132" s="20"/>
      <c r="I132" s="107">
        <f>F128*G132</f>
        <v>0</v>
      </c>
      <c r="J132" s="20">
        <v>3.77</v>
      </c>
      <c r="K132" s="111">
        <f>I132*J132</f>
        <v>0</v>
      </c>
      <c r="L132" s="3"/>
      <c r="M132" s="3"/>
      <c r="N132" s="3"/>
      <c r="O132" s="3"/>
      <c r="P132" s="3"/>
    </row>
    <row r="133" spans="1:17" outlineLevel="1">
      <c r="A133" s="95"/>
      <c r="B133" s="15" t="s">
        <v>9</v>
      </c>
      <c r="C133" s="16" t="s">
        <v>9</v>
      </c>
      <c r="D133" s="17" t="s">
        <v>14</v>
      </c>
      <c r="E133" s="18" t="s">
        <v>15</v>
      </c>
      <c r="F133" s="19">
        <v>80</v>
      </c>
      <c r="G133" s="20"/>
      <c r="H133" s="19">
        <v>80</v>
      </c>
      <c r="I133" s="107">
        <f>(I129+I131)*H133/100</f>
        <v>4899.138672</v>
      </c>
      <c r="J133" s="19" t="s">
        <v>310</v>
      </c>
      <c r="K133" s="112">
        <f>(K129+K131)*J133/100</f>
        <v>43141.81514563199</v>
      </c>
      <c r="L133" s="3"/>
      <c r="M133" s="3"/>
      <c r="N133" s="3"/>
      <c r="O133" s="3"/>
      <c r="P133" s="3"/>
    </row>
    <row r="134" spans="1:17" outlineLevel="1">
      <c r="A134" s="95"/>
      <c r="B134" s="15" t="s">
        <v>9</v>
      </c>
      <c r="C134" s="16" t="s">
        <v>9</v>
      </c>
      <c r="D134" s="17" t="s">
        <v>16</v>
      </c>
      <c r="E134" s="18" t="s">
        <v>15</v>
      </c>
      <c r="F134" s="19" t="s">
        <v>245</v>
      </c>
      <c r="G134" s="20"/>
      <c r="H134" s="19" t="s">
        <v>245</v>
      </c>
      <c r="I134" s="107">
        <f>(I129+I131)*H134/100</f>
        <v>2327.0908691999998</v>
      </c>
      <c r="J134" s="19" t="s">
        <v>311</v>
      </c>
      <c r="K134" s="112">
        <f>(K129+K131)*J134/100</f>
        <v>19667.592198743998</v>
      </c>
      <c r="L134" s="3"/>
      <c r="M134" s="3"/>
      <c r="N134" s="3"/>
      <c r="O134" s="3"/>
      <c r="P134" s="3"/>
      <c r="Q134" s="4"/>
    </row>
    <row r="135" spans="1:17" ht="13.5">
      <c r="A135" s="95"/>
      <c r="B135" s="21" t="s">
        <v>9</v>
      </c>
      <c r="C135" s="22" t="s">
        <v>9</v>
      </c>
      <c r="D135" s="23"/>
      <c r="E135" s="24" t="s">
        <v>9</v>
      </c>
      <c r="F135" s="21" t="s">
        <v>9</v>
      </c>
      <c r="G135" s="25"/>
      <c r="H135" s="25"/>
      <c r="I135" s="109">
        <f>I129+I130+I132</f>
        <v>6123.9233399999994</v>
      </c>
      <c r="J135" s="108"/>
      <c r="K135" s="109">
        <f>K129+K130+K132</f>
        <v>63443.845802399992</v>
      </c>
      <c r="L135" s="3"/>
      <c r="M135" s="3"/>
      <c r="N135" s="3"/>
      <c r="O135" s="3"/>
      <c r="P135" s="3"/>
      <c r="Q135" s="33"/>
    </row>
    <row r="136" spans="1:17" ht="13.5">
      <c r="A136" s="95"/>
      <c r="B136" s="21"/>
      <c r="C136" s="22"/>
      <c r="D136" s="23"/>
      <c r="E136" s="24"/>
      <c r="F136" s="21"/>
      <c r="G136" s="25"/>
      <c r="H136" s="25"/>
      <c r="I136" s="109">
        <f>I135+I133+I134</f>
        <v>13350.152881199998</v>
      </c>
      <c r="J136" s="24" t="s">
        <v>9</v>
      </c>
      <c r="K136" s="109">
        <f>K135+K133+K134</f>
        <v>126253.25314677598</v>
      </c>
      <c r="L136" s="3"/>
      <c r="M136" s="3"/>
      <c r="N136" s="3"/>
      <c r="O136" s="3"/>
      <c r="P136" s="3"/>
      <c r="Q136" s="33"/>
    </row>
    <row r="137" spans="1:17" ht="17.850000000000001" customHeight="1">
      <c r="A137" s="95"/>
      <c r="B137" s="351" t="s">
        <v>138</v>
      </c>
      <c r="C137" s="352"/>
      <c r="D137" s="352"/>
      <c r="E137" s="352"/>
      <c r="F137" s="352"/>
      <c r="G137" s="352"/>
      <c r="H137" s="352"/>
      <c r="I137" s="352"/>
      <c r="J137" s="352"/>
      <c r="K137" s="352"/>
      <c r="L137" s="3"/>
      <c r="M137" s="3"/>
      <c r="N137" s="3"/>
      <c r="O137" s="3"/>
      <c r="P137" s="3"/>
    </row>
    <row r="138" spans="1:17" ht="63.75">
      <c r="A138" s="95" t="s">
        <v>338</v>
      </c>
      <c r="B138" s="95">
        <v>47</v>
      </c>
      <c r="C138" s="10" t="s">
        <v>139</v>
      </c>
      <c r="D138" s="11" t="s">
        <v>140</v>
      </c>
      <c r="E138" s="12" t="s">
        <v>32</v>
      </c>
      <c r="F138" s="13">
        <v>1.86</v>
      </c>
      <c r="G138" s="229">
        <v>6761.2</v>
      </c>
      <c r="H138" s="14"/>
      <c r="I138" s="106">
        <f>F138*G138</f>
        <v>12575.832</v>
      </c>
      <c r="J138" s="14" t="s">
        <v>211</v>
      </c>
      <c r="K138" s="110">
        <f>K145</f>
        <v>56773.711674000006</v>
      </c>
      <c r="L138" s="3"/>
      <c r="M138" s="228">
        <f t="shared" ref="M138" si="8">B138</f>
        <v>47</v>
      </c>
      <c r="N138" s="99"/>
      <c r="O138" s="99" t="s">
        <v>319</v>
      </c>
      <c r="P138" s="99"/>
      <c r="Q138" s="100">
        <f t="shared" ref="Q138" si="9">F138-N138-O138-P138</f>
        <v>0</v>
      </c>
    </row>
    <row r="139" spans="1:17" outlineLevel="1">
      <c r="A139" s="95"/>
      <c r="B139" s="15" t="s">
        <v>9</v>
      </c>
      <c r="C139" s="16" t="s">
        <v>9</v>
      </c>
      <c r="D139" s="17" t="s">
        <v>10</v>
      </c>
      <c r="E139" s="18" t="s">
        <v>9</v>
      </c>
      <c r="F139" s="19" t="s">
        <v>9</v>
      </c>
      <c r="G139" s="20">
        <v>799.95</v>
      </c>
      <c r="H139" s="20">
        <v>1.1499999999999999</v>
      </c>
      <c r="I139" s="107">
        <f>F138*G139</f>
        <v>1487.9070000000002</v>
      </c>
      <c r="J139" s="20">
        <v>10.36</v>
      </c>
      <c r="K139" s="111">
        <f>I139*J139</f>
        <v>15414.71652</v>
      </c>
      <c r="L139" s="3"/>
      <c r="M139" s="3"/>
      <c r="N139" s="3"/>
      <c r="O139" s="3"/>
      <c r="P139" s="3"/>
    </row>
    <row r="140" spans="1:17" outlineLevel="1">
      <c r="A140" s="95"/>
      <c r="B140" s="15" t="s">
        <v>9</v>
      </c>
      <c r="C140" s="16" t="s">
        <v>9</v>
      </c>
      <c r="D140" s="17" t="s">
        <v>11</v>
      </c>
      <c r="E140" s="18" t="s">
        <v>9</v>
      </c>
      <c r="F140" s="19" t="s">
        <v>9</v>
      </c>
      <c r="G140" s="20">
        <v>5947.34</v>
      </c>
      <c r="H140" s="20">
        <v>1.1499999999999999</v>
      </c>
      <c r="I140" s="107">
        <f>F138*G140</f>
        <v>11062.0524</v>
      </c>
      <c r="J140" s="20">
        <v>3.73</v>
      </c>
      <c r="K140" s="111">
        <f>I140*J140</f>
        <v>41261.455452000002</v>
      </c>
      <c r="L140" s="3"/>
      <c r="M140" s="3"/>
      <c r="N140" s="3"/>
      <c r="O140" s="3"/>
      <c r="P140" s="3"/>
    </row>
    <row r="141" spans="1:17" outlineLevel="1">
      <c r="A141" s="95"/>
      <c r="B141" s="15" t="s">
        <v>9</v>
      </c>
      <c r="C141" s="16" t="s">
        <v>9</v>
      </c>
      <c r="D141" s="17" t="s">
        <v>12</v>
      </c>
      <c r="E141" s="18" t="s">
        <v>9</v>
      </c>
      <c r="F141" s="19" t="s">
        <v>9</v>
      </c>
      <c r="G141" s="20">
        <v>361.33</v>
      </c>
      <c r="H141" s="20">
        <v>1.1499999999999999</v>
      </c>
      <c r="I141" s="107">
        <f>F138*G141</f>
        <v>672.07380000000001</v>
      </c>
      <c r="J141" s="20">
        <v>10.36</v>
      </c>
      <c r="K141" s="111">
        <f>I141*J141</f>
        <v>6962.6845679999997</v>
      </c>
      <c r="L141" s="3"/>
      <c r="M141" s="3"/>
      <c r="N141" s="3"/>
      <c r="O141" s="3"/>
      <c r="P141" s="3"/>
    </row>
    <row r="142" spans="1:17" outlineLevel="1">
      <c r="A142" s="95"/>
      <c r="B142" s="15" t="s">
        <v>9</v>
      </c>
      <c r="C142" s="16" t="s">
        <v>9</v>
      </c>
      <c r="D142" s="17" t="s">
        <v>13</v>
      </c>
      <c r="E142" s="18" t="s">
        <v>9</v>
      </c>
      <c r="F142" s="19" t="s">
        <v>9</v>
      </c>
      <c r="G142" s="20">
        <v>13.91</v>
      </c>
      <c r="H142" s="20"/>
      <c r="I142" s="107">
        <f>F138*G142</f>
        <v>25.872600000000002</v>
      </c>
      <c r="J142" s="20">
        <v>3.77</v>
      </c>
      <c r="K142" s="111">
        <f>I142*J142</f>
        <v>97.539702000000005</v>
      </c>
      <c r="L142" s="3"/>
      <c r="M142" s="3"/>
      <c r="N142" s="3"/>
      <c r="O142" s="3"/>
      <c r="P142" s="3"/>
    </row>
    <row r="143" spans="1:17" outlineLevel="1">
      <c r="A143" s="95"/>
      <c r="B143" s="15" t="s">
        <v>9</v>
      </c>
      <c r="C143" s="16" t="s">
        <v>9</v>
      </c>
      <c r="D143" s="17" t="s">
        <v>14</v>
      </c>
      <c r="E143" s="18" t="s">
        <v>15</v>
      </c>
      <c r="F143" s="19">
        <v>120</v>
      </c>
      <c r="G143" s="20"/>
      <c r="H143" s="19">
        <v>120</v>
      </c>
      <c r="I143" s="107">
        <f>(I139+I141)*H143/100</f>
        <v>2591.9769600000004</v>
      </c>
      <c r="J143" s="19" t="s">
        <v>256</v>
      </c>
      <c r="K143" s="112">
        <f>(K139+K141)*J143/100</f>
        <v>22824.949109759997</v>
      </c>
      <c r="L143" s="3"/>
      <c r="M143" s="3"/>
      <c r="N143" s="3"/>
      <c r="O143" s="3"/>
      <c r="P143" s="3"/>
    </row>
    <row r="144" spans="1:17" outlineLevel="1">
      <c r="A144" s="95"/>
      <c r="B144" s="15" t="s">
        <v>9</v>
      </c>
      <c r="C144" s="16" t="s">
        <v>9</v>
      </c>
      <c r="D144" s="17" t="s">
        <v>16</v>
      </c>
      <c r="E144" s="18" t="s">
        <v>15</v>
      </c>
      <c r="F144" s="19">
        <v>70</v>
      </c>
      <c r="G144" s="20"/>
      <c r="H144" s="19">
        <v>70</v>
      </c>
      <c r="I144" s="107">
        <f>(I139+I141)*H144/100</f>
        <v>1511.9865600000003</v>
      </c>
      <c r="J144" s="19" t="s">
        <v>257</v>
      </c>
      <c r="K144" s="112">
        <f>(K139+K141)*J144/100</f>
        <v>12531.34460928</v>
      </c>
      <c r="L144" s="3"/>
      <c r="M144" s="3"/>
      <c r="N144" s="3"/>
      <c r="O144" s="3"/>
      <c r="P144" s="3"/>
      <c r="Q144" s="4"/>
    </row>
    <row r="145" spans="1:17" ht="13.5">
      <c r="A145" s="95"/>
      <c r="B145" s="21" t="s">
        <v>9</v>
      </c>
      <c r="C145" s="22" t="s">
        <v>9</v>
      </c>
      <c r="D145" s="23"/>
      <c r="E145" s="24" t="s">
        <v>9</v>
      </c>
      <c r="F145" s="21" t="s">
        <v>9</v>
      </c>
      <c r="G145" s="25"/>
      <c r="H145" s="25"/>
      <c r="I145" s="109">
        <f>I139+I140+I142</f>
        <v>12575.832</v>
      </c>
      <c r="J145" s="108"/>
      <c r="K145" s="109">
        <f>K139+K140+K142</f>
        <v>56773.711674000006</v>
      </c>
      <c r="L145" s="3"/>
      <c r="M145" s="3"/>
      <c r="N145" s="3"/>
      <c r="O145" s="3"/>
      <c r="P145" s="3"/>
      <c r="Q145" s="33"/>
    </row>
    <row r="146" spans="1:17" ht="13.5">
      <c r="A146" s="95"/>
      <c r="B146" s="21"/>
      <c r="C146" s="22"/>
      <c r="D146" s="23"/>
      <c r="E146" s="24"/>
      <c r="F146" s="21"/>
      <c r="G146" s="25"/>
      <c r="H146" s="25"/>
      <c r="I146" s="109">
        <f>I145+I143+I144</f>
        <v>16679.79552</v>
      </c>
      <c r="J146" s="24" t="s">
        <v>9</v>
      </c>
      <c r="K146" s="109">
        <f>K145+K143+K144</f>
        <v>92130.005393040003</v>
      </c>
      <c r="L146" s="3"/>
      <c r="M146" s="3"/>
      <c r="N146" s="3"/>
      <c r="O146" s="3"/>
      <c r="P146" s="3"/>
      <c r="Q146" s="33"/>
    </row>
    <row r="147" spans="1:17" ht="17.850000000000001" customHeight="1">
      <c r="A147" s="95"/>
      <c r="B147" s="351" t="s">
        <v>141</v>
      </c>
      <c r="C147" s="352"/>
      <c r="D147" s="352"/>
      <c r="E147" s="352"/>
      <c r="F147" s="352"/>
      <c r="G147" s="352"/>
      <c r="H147" s="352"/>
      <c r="I147" s="352"/>
      <c r="J147" s="352"/>
      <c r="K147" s="352"/>
      <c r="L147" s="3"/>
      <c r="M147" s="3"/>
      <c r="N147" s="3"/>
      <c r="O147" s="3"/>
      <c r="P147" s="3"/>
    </row>
    <row r="148" spans="1:17" ht="89.25">
      <c r="A148" s="95" t="s">
        <v>339</v>
      </c>
      <c r="B148" s="95">
        <v>48</v>
      </c>
      <c r="C148" s="10" t="s">
        <v>37</v>
      </c>
      <c r="D148" s="11" t="s">
        <v>38</v>
      </c>
      <c r="E148" s="12" t="s">
        <v>32</v>
      </c>
      <c r="F148" s="13">
        <v>0.93</v>
      </c>
      <c r="G148" s="229">
        <v>941.14</v>
      </c>
      <c r="H148" s="14"/>
      <c r="I148" s="106">
        <f>F148*G148</f>
        <v>875.26020000000005</v>
      </c>
      <c r="J148" s="14" t="s">
        <v>211</v>
      </c>
      <c r="K148" s="110">
        <f>K155</f>
        <v>3904.7466389999995</v>
      </c>
      <c r="L148" s="3"/>
      <c r="M148" s="228">
        <f t="shared" ref="M148" si="10">B148</f>
        <v>48</v>
      </c>
      <c r="N148" s="99"/>
      <c r="O148" s="99" t="s">
        <v>320</v>
      </c>
      <c r="P148" s="99"/>
      <c r="Q148" s="100">
        <f t="shared" ref="Q148" si="11">F148-N148-O148-P148</f>
        <v>0</v>
      </c>
    </row>
    <row r="149" spans="1:17" outlineLevel="1">
      <c r="A149" s="95"/>
      <c r="B149" s="15" t="s">
        <v>9</v>
      </c>
      <c r="C149" s="16" t="s">
        <v>9</v>
      </c>
      <c r="D149" s="17" t="s">
        <v>10</v>
      </c>
      <c r="E149" s="18" t="s">
        <v>9</v>
      </c>
      <c r="F149" s="19" t="s">
        <v>9</v>
      </c>
      <c r="G149" s="20">
        <v>103.79</v>
      </c>
      <c r="H149" s="20" t="s">
        <v>39</v>
      </c>
      <c r="I149" s="107">
        <f>F148*G149</f>
        <v>96.52470000000001</v>
      </c>
      <c r="J149" s="20">
        <v>10.36</v>
      </c>
      <c r="K149" s="111">
        <f>I149*J149</f>
        <v>999.99589200000003</v>
      </c>
      <c r="L149" s="3"/>
      <c r="M149" s="3"/>
      <c r="N149" s="3"/>
      <c r="O149" s="3"/>
      <c r="P149" s="3"/>
    </row>
    <row r="150" spans="1:17" outlineLevel="1">
      <c r="A150" s="95"/>
      <c r="B150" s="15" t="s">
        <v>9</v>
      </c>
      <c r="C150" s="16" t="s">
        <v>9</v>
      </c>
      <c r="D150" s="17" t="s">
        <v>11</v>
      </c>
      <c r="E150" s="18" t="s">
        <v>9</v>
      </c>
      <c r="F150" s="19" t="s">
        <v>9</v>
      </c>
      <c r="G150" s="20">
        <v>835.54</v>
      </c>
      <c r="H150" s="20" t="s">
        <v>39</v>
      </c>
      <c r="I150" s="107">
        <f>F148*G150</f>
        <v>777.05219999999997</v>
      </c>
      <c r="J150" s="20">
        <v>3.73</v>
      </c>
      <c r="K150" s="111">
        <f>I150*J150</f>
        <v>2898.4047059999998</v>
      </c>
      <c r="L150" s="3"/>
      <c r="M150" s="3"/>
      <c r="N150" s="3"/>
      <c r="O150" s="3"/>
      <c r="P150" s="3"/>
    </row>
    <row r="151" spans="1:17" outlineLevel="1">
      <c r="A151" s="95"/>
      <c r="B151" s="15" t="s">
        <v>9</v>
      </c>
      <c r="C151" s="16" t="s">
        <v>9</v>
      </c>
      <c r="D151" s="17" t="s">
        <v>12</v>
      </c>
      <c r="E151" s="18" t="s">
        <v>9</v>
      </c>
      <c r="F151" s="19" t="s">
        <v>9</v>
      </c>
      <c r="G151" s="20">
        <v>50.77</v>
      </c>
      <c r="H151" s="20" t="s">
        <v>39</v>
      </c>
      <c r="I151" s="107">
        <f>F148*G151</f>
        <v>47.216100000000004</v>
      </c>
      <c r="J151" s="20">
        <v>10.36</v>
      </c>
      <c r="K151" s="111">
        <f>I151*J151</f>
        <v>489.158796</v>
      </c>
      <c r="L151" s="3"/>
      <c r="M151" s="3"/>
      <c r="N151" s="3"/>
      <c r="O151" s="3"/>
      <c r="P151" s="3"/>
    </row>
    <row r="152" spans="1:17" outlineLevel="1">
      <c r="A152" s="95"/>
      <c r="B152" s="15" t="s">
        <v>9</v>
      </c>
      <c r="C152" s="16" t="s">
        <v>9</v>
      </c>
      <c r="D152" s="17" t="s">
        <v>13</v>
      </c>
      <c r="E152" s="18" t="s">
        <v>9</v>
      </c>
      <c r="F152" s="19" t="s">
        <v>9</v>
      </c>
      <c r="G152" s="20">
        <v>1.81</v>
      </c>
      <c r="H152" s="20">
        <v>0.3</v>
      </c>
      <c r="I152" s="107">
        <f>F148*G152</f>
        <v>1.6833000000000002</v>
      </c>
      <c r="J152" s="20">
        <v>3.77</v>
      </c>
      <c r="K152" s="111">
        <f>I152*J152</f>
        <v>6.3460410000000014</v>
      </c>
      <c r="L152" s="3"/>
      <c r="M152" s="3"/>
      <c r="N152" s="3"/>
      <c r="O152" s="3"/>
      <c r="P152" s="3"/>
    </row>
    <row r="153" spans="1:17" outlineLevel="1">
      <c r="A153" s="95"/>
      <c r="B153" s="15" t="s">
        <v>9</v>
      </c>
      <c r="C153" s="16" t="s">
        <v>9</v>
      </c>
      <c r="D153" s="17" t="s">
        <v>14</v>
      </c>
      <c r="E153" s="18" t="s">
        <v>15</v>
      </c>
      <c r="F153" s="19">
        <v>100</v>
      </c>
      <c r="G153" s="20"/>
      <c r="H153" s="19">
        <v>100</v>
      </c>
      <c r="I153" s="107">
        <f>(I149+I151)*H153/100</f>
        <v>143.74080000000001</v>
      </c>
      <c r="J153" s="19" t="s">
        <v>252</v>
      </c>
      <c r="K153" s="112">
        <f>(K149+K151)*J153/100</f>
        <v>1265.7814848</v>
      </c>
      <c r="L153" s="3"/>
      <c r="M153" s="3"/>
      <c r="N153" s="3"/>
      <c r="O153" s="3"/>
      <c r="P153" s="3"/>
    </row>
    <row r="154" spans="1:17" outlineLevel="1">
      <c r="A154" s="95"/>
      <c r="B154" s="15" t="s">
        <v>9</v>
      </c>
      <c r="C154" s="16" t="s">
        <v>9</v>
      </c>
      <c r="D154" s="17" t="s">
        <v>16</v>
      </c>
      <c r="E154" s="18" t="s">
        <v>15</v>
      </c>
      <c r="F154" s="19">
        <v>65</v>
      </c>
      <c r="G154" s="20"/>
      <c r="H154" s="19">
        <v>65</v>
      </c>
      <c r="I154" s="107">
        <f>(I149+I151)*H154/100</f>
        <v>93.431520000000006</v>
      </c>
      <c r="J154" s="19" t="s">
        <v>258</v>
      </c>
      <c r="K154" s="112">
        <f>(K149+K151)*J154/100</f>
        <v>774.36043776000008</v>
      </c>
      <c r="L154" s="3"/>
      <c r="M154" s="3"/>
      <c r="N154" s="3"/>
      <c r="O154" s="3"/>
      <c r="P154" s="3"/>
      <c r="Q154" s="4"/>
    </row>
    <row r="155" spans="1:17" ht="13.5">
      <c r="A155" s="95"/>
      <c r="B155" s="21" t="s">
        <v>9</v>
      </c>
      <c r="C155" s="22" t="s">
        <v>9</v>
      </c>
      <c r="D155" s="23"/>
      <c r="E155" s="24" t="s">
        <v>9</v>
      </c>
      <c r="F155" s="21" t="s">
        <v>9</v>
      </c>
      <c r="G155" s="25"/>
      <c r="H155" s="25"/>
      <c r="I155" s="109">
        <f>I149+I150+I152</f>
        <v>875.26020000000005</v>
      </c>
      <c r="J155" s="108"/>
      <c r="K155" s="109">
        <f>K149+K150+K152</f>
        <v>3904.7466389999995</v>
      </c>
      <c r="L155" s="3"/>
      <c r="M155" s="3"/>
      <c r="N155" s="3"/>
      <c r="O155" s="3"/>
      <c r="P155" s="3"/>
      <c r="Q155" s="33"/>
    </row>
    <row r="156" spans="1:17" ht="13.5">
      <c r="A156" s="95"/>
      <c r="B156" s="21"/>
      <c r="C156" s="22"/>
      <c r="D156" s="23"/>
      <c r="E156" s="24"/>
      <c r="F156" s="21"/>
      <c r="G156" s="25"/>
      <c r="H156" s="25"/>
      <c r="I156" s="109">
        <f>I155+I153+I154</f>
        <v>1112.4325200000001</v>
      </c>
      <c r="J156" s="24" t="s">
        <v>9</v>
      </c>
      <c r="K156" s="109">
        <f>K155+K153+K154</f>
        <v>5944.8885615600002</v>
      </c>
      <c r="L156" s="3"/>
      <c r="M156" s="3"/>
      <c r="N156" s="3"/>
      <c r="O156" s="3"/>
      <c r="P156" s="3"/>
      <c r="Q156" s="33"/>
    </row>
    <row r="157" spans="1:17" ht="17.850000000000001" customHeight="1">
      <c r="A157" s="95"/>
      <c r="B157" s="351" t="s">
        <v>62</v>
      </c>
      <c r="C157" s="352"/>
      <c r="D157" s="352"/>
      <c r="E157" s="352"/>
      <c r="F157" s="352"/>
      <c r="G157" s="352"/>
      <c r="H157" s="352"/>
      <c r="I157" s="352"/>
      <c r="J157" s="352"/>
      <c r="K157" s="352"/>
      <c r="L157" s="3"/>
      <c r="M157" s="3"/>
      <c r="N157" s="3"/>
      <c r="O157" s="3"/>
      <c r="P157" s="3"/>
    </row>
    <row r="158" spans="1:17" ht="89.25">
      <c r="A158" s="95" t="s">
        <v>340</v>
      </c>
      <c r="B158" s="95">
        <v>49</v>
      </c>
      <c r="C158" s="10" t="s">
        <v>63</v>
      </c>
      <c r="D158" s="11" t="s">
        <v>64</v>
      </c>
      <c r="E158" s="12" t="s">
        <v>65</v>
      </c>
      <c r="F158" s="13" t="s">
        <v>321</v>
      </c>
      <c r="G158" s="229">
        <v>124.1</v>
      </c>
      <c r="H158" s="14"/>
      <c r="I158" s="106">
        <f>F158*G158</f>
        <v>763.21500000000003</v>
      </c>
      <c r="J158" s="14" t="s">
        <v>211</v>
      </c>
      <c r="K158" s="110">
        <f>K165</f>
        <v>7906.9074000000001</v>
      </c>
      <c r="L158" s="3"/>
      <c r="M158" s="228">
        <f t="shared" ref="M158" si="12">B158</f>
        <v>49</v>
      </c>
      <c r="N158" s="99"/>
      <c r="O158" s="99" t="s">
        <v>321</v>
      </c>
      <c r="P158" s="99"/>
      <c r="Q158" s="100">
        <f t="shared" ref="Q158" si="13">F158-N158-O158-P158</f>
        <v>0</v>
      </c>
    </row>
    <row r="159" spans="1:17" outlineLevel="1">
      <c r="A159" s="95"/>
      <c r="B159" s="15" t="s">
        <v>9</v>
      </c>
      <c r="C159" s="16" t="s">
        <v>9</v>
      </c>
      <c r="D159" s="17" t="s">
        <v>10</v>
      </c>
      <c r="E159" s="18" t="s">
        <v>9</v>
      </c>
      <c r="F159" s="19" t="s">
        <v>9</v>
      </c>
      <c r="G159" s="20">
        <v>124.1</v>
      </c>
      <c r="H159" s="20" t="s">
        <v>44</v>
      </c>
      <c r="I159" s="107">
        <f>F158*G159</f>
        <v>763.21500000000003</v>
      </c>
      <c r="J159" s="20">
        <v>10.36</v>
      </c>
      <c r="K159" s="111">
        <f>I159*J159</f>
        <v>7906.9074000000001</v>
      </c>
      <c r="L159" s="3"/>
      <c r="M159" s="3"/>
      <c r="N159" s="3"/>
      <c r="O159" s="3"/>
      <c r="P159" s="3"/>
    </row>
    <row r="160" spans="1:17" outlineLevel="1">
      <c r="A160" s="95"/>
      <c r="B160" s="15" t="s">
        <v>9</v>
      </c>
      <c r="C160" s="16" t="s">
        <v>9</v>
      </c>
      <c r="D160" s="17" t="s">
        <v>11</v>
      </c>
      <c r="E160" s="18" t="s">
        <v>9</v>
      </c>
      <c r="F160" s="19" t="s">
        <v>9</v>
      </c>
      <c r="G160" s="20"/>
      <c r="H160" s="20">
        <v>1.1499999999999999</v>
      </c>
      <c r="I160" s="107">
        <f>F158*G160</f>
        <v>0</v>
      </c>
      <c r="J160" s="20">
        <v>3.73</v>
      </c>
      <c r="K160" s="111">
        <f>I160*J160</f>
        <v>0</v>
      </c>
      <c r="L160" s="3"/>
      <c r="M160" s="3"/>
      <c r="N160" s="3"/>
      <c r="O160" s="3"/>
      <c r="P160" s="3"/>
    </row>
    <row r="161" spans="1:17" outlineLevel="1">
      <c r="A161" s="95"/>
      <c r="B161" s="15" t="s">
        <v>9</v>
      </c>
      <c r="C161" s="16" t="s">
        <v>9</v>
      </c>
      <c r="D161" s="17" t="s">
        <v>12</v>
      </c>
      <c r="E161" s="18" t="s">
        <v>9</v>
      </c>
      <c r="F161" s="19" t="s">
        <v>9</v>
      </c>
      <c r="G161" s="20"/>
      <c r="H161" s="20">
        <v>1.1499999999999999</v>
      </c>
      <c r="I161" s="107">
        <f>F158*G161</f>
        <v>0</v>
      </c>
      <c r="J161" s="20">
        <v>10.36</v>
      </c>
      <c r="K161" s="111">
        <f>I161*J161</f>
        <v>0</v>
      </c>
      <c r="L161" s="3"/>
      <c r="M161" s="3"/>
      <c r="N161" s="3"/>
      <c r="O161" s="3"/>
      <c r="P161" s="3"/>
    </row>
    <row r="162" spans="1:17" outlineLevel="1">
      <c r="A162" s="95"/>
      <c r="B162" s="15" t="s">
        <v>9</v>
      </c>
      <c r="C162" s="16" t="s">
        <v>9</v>
      </c>
      <c r="D162" s="17" t="s">
        <v>13</v>
      </c>
      <c r="E162" s="18" t="s">
        <v>9</v>
      </c>
      <c r="F162" s="19" t="s">
        <v>9</v>
      </c>
      <c r="G162" s="20"/>
      <c r="H162" s="20">
        <v>0</v>
      </c>
      <c r="I162" s="107">
        <f>F158*G162</f>
        <v>0</v>
      </c>
      <c r="J162" s="20">
        <v>3.77</v>
      </c>
      <c r="K162" s="111">
        <f>I162*J162</f>
        <v>0</v>
      </c>
      <c r="L162" s="3"/>
      <c r="M162" s="3"/>
      <c r="N162" s="3"/>
      <c r="O162" s="3"/>
      <c r="P162" s="3"/>
    </row>
    <row r="163" spans="1:17" outlineLevel="1">
      <c r="A163" s="95"/>
      <c r="B163" s="15" t="s">
        <v>9</v>
      </c>
      <c r="C163" s="16" t="s">
        <v>9</v>
      </c>
      <c r="D163" s="17" t="s">
        <v>14</v>
      </c>
      <c r="E163" s="18" t="s">
        <v>15</v>
      </c>
      <c r="F163" s="19">
        <v>92</v>
      </c>
      <c r="G163" s="20"/>
      <c r="H163" s="19">
        <v>92</v>
      </c>
      <c r="I163" s="107">
        <f>(I159+I161)*H163/100</f>
        <v>702.15779999999995</v>
      </c>
      <c r="J163" s="19" t="s">
        <v>254</v>
      </c>
      <c r="K163" s="112">
        <f>(K159+K161)*J163/100</f>
        <v>6167.387772</v>
      </c>
      <c r="L163" s="3"/>
      <c r="M163" s="3"/>
      <c r="N163" s="3"/>
      <c r="O163" s="3"/>
      <c r="P163" s="3"/>
    </row>
    <row r="164" spans="1:17" outlineLevel="1">
      <c r="A164" s="95"/>
      <c r="B164" s="15" t="s">
        <v>9</v>
      </c>
      <c r="C164" s="16" t="s">
        <v>9</v>
      </c>
      <c r="D164" s="17" t="s">
        <v>16</v>
      </c>
      <c r="E164" s="18" t="s">
        <v>15</v>
      </c>
      <c r="F164" s="19">
        <v>50</v>
      </c>
      <c r="G164" s="20"/>
      <c r="H164" s="19">
        <v>50</v>
      </c>
      <c r="I164" s="107">
        <f>(I159+I161)*H164/100</f>
        <v>381.60750000000002</v>
      </c>
      <c r="J164" s="19" t="s">
        <v>255</v>
      </c>
      <c r="K164" s="112">
        <f>(K159+K161)*J164/100</f>
        <v>3162.7629599999996</v>
      </c>
      <c r="L164" s="3"/>
      <c r="M164" s="3"/>
      <c r="N164" s="3"/>
      <c r="O164" s="3"/>
      <c r="P164" s="3"/>
      <c r="Q164" s="4"/>
    </row>
    <row r="165" spans="1:17" ht="13.5">
      <c r="A165" s="95"/>
      <c r="B165" s="21" t="s">
        <v>9</v>
      </c>
      <c r="C165" s="22" t="s">
        <v>9</v>
      </c>
      <c r="D165" s="23"/>
      <c r="E165" s="24" t="s">
        <v>9</v>
      </c>
      <c r="F165" s="21" t="s">
        <v>9</v>
      </c>
      <c r="G165" s="25"/>
      <c r="H165" s="25"/>
      <c r="I165" s="109">
        <f>I159+I160+I162</f>
        <v>763.21500000000003</v>
      </c>
      <c r="J165" s="108"/>
      <c r="K165" s="109">
        <f>K159+K160+K162</f>
        <v>7906.9074000000001</v>
      </c>
      <c r="L165" s="3"/>
      <c r="M165" s="3"/>
      <c r="N165" s="3"/>
      <c r="O165" s="3"/>
      <c r="P165" s="3"/>
      <c r="Q165" s="33"/>
    </row>
    <row r="166" spans="1:17" ht="13.5">
      <c r="A166" s="95"/>
      <c r="B166" s="21"/>
      <c r="C166" s="22"/>
      <c r="D166" s="23"/>
      <c r="E166" s="24"/>
      <c r="F166" s="21"/>
      <c r="G166" s="25"/>
      <c r="H166" s="25"/>
      <c r="I166" s="109">
        <f>I165+I163+I164</f>
        <v>1846.9803000000002</v>
      </c>
      <c r="J166" s="24" t="s">
        <v>9</v>
      </c>
      <c r="K166" s="109">
        <f>K165+K163+K164</f>
        <v>17237.058131999998</v>
      </c>
      <c r="L166" s="3"/>
      <c r="M166" s="3"/>
      <c r="N166" s="3"/>
      <c r="O166" s="3"/>
      <c r="P166" s="3"/>
      <c r="Q166" s="33"/>
    </row>
    <row r="167" spans="1:17" ht="17.850000000000001" customHeight="1">
      <c r="A167" s="95"/>
      <c r="B167" s="351" t="s">
        <v>66</v>
      </c>
      <c r="C167" s="352"/>
      <c r="D167" s="352"/>
      <c r="E167" s="352"/>
      <c r="F167" s="352"/>
      <c r="G167" s="352"/>
      <c r="H167" s="352"/>
      <c r="I167" s="352"/>
      <c r="J167" s="352"/>
      <c r="K167" s="352"/>
      <c r="L167" s="3"/>
      <c r="M167" s="3"/>
      <c r="N167" s="3"/>
      <c r="O167" s="3"/>
      <c r="P167" s="3"/>
    </row>
    <row r="168" spans="1:17" ht="76.5">
      <c r="A168" s="95" t="s">
        <v>315</v>
      </c>
      <c r="B168" s="95">
        <v>50</v>
      </c>
      <c r="C168" s="10" t="s">
        <v>63</v>
      </c>
      <c r="D168" s="11" t="s">
        <v>67</v>
      </c>
      <c r="E168" s="12" t="s">
        <v>65</v>
      </c>
      <c r="F168" s="13" t="s">
        <v>321</v>
      </c>
      <c r="G168" s="229">
        <v>361.51</v>
      </c>
      <c r="H168" s="14"/>
      <c r="I168" s="106">
        <f>F168*G168</f>
        <v>2223.2865000000002</v>
      </c>
      <c r="J168" s="14" t="s">
        <v>211</v>
      </c>
      <c r="K168" s="110">
        <f>K175</f>
        <v>18440.558519999999</v>
      </c>
      <c r="L168" s="3"/>
      <c r="M168" s="228">
        <f t="shared" ref="M168" si="14">B168</f>
        <v>50</v>
      </c>
      <c r="N168" s="99"/>
      <c r="O168" s="99" t="s">
        <v>321</v>
      </c>
      <c r="P168" s="99"/>
      <c r="Q168" s="100">
        <f t="shared" ref="Q168" si="15">F168-N168-O168-P168</f>
        <v>0</v>
      </c>
    </row>
    <row r="169" spans="1:17" outlineLevel="1">
      <c r="A169" s="95"/>
      <c r="B169" s="15" t="s">
        <v>9</v>
      </c>
      <c r="C169" s="16" t="s">
        <v>9</v>
      </c>
      <c r="D169" s="17" t="s">
        <v>10</v>
      </c>
      <c r="E169" s="18" t="s">
        <v>9</v>
      </c>
      <c r="F169" s="19" t="s">
        <v>9</v>
      </c>
      <c r="G169" s="20">
        <v>248.19</v>
      </c>
      <c r="H169" s="20">
        <v>1.1499999999999999</v>
      </c>
      <c r="I169" s="107">
        <f>F168*G169</f>
        <v>1526.3685</v>
      </c>
      <c r="J169" s="20">
        <v>10.36</v>
      </c>
      <c r="K169" s="111">
        <f>I169*J169</f>
        <v>15813.177659999999</v>
      </c>
      <c r="L169" s="3"/>
      <c r="M169" s="3"/>
      <c r="N169" s="3"/>
      <c r="O169" s="3"/>
      <c r="P169" s="3"/>
    </row>
    <row r="170" spans="1:17" outlineLevel="1">
      <c r="A170" s="95"/>
      <c r="B170" s="15" t="s">
        <v>9</v>
      </c>
      <c r="C170" s="16" t="s">
        <v>9</v>
      </c>
      <c r="D170" s="17" t="s">
        <v>11</v>
      </c>
      <c r="E170" s="18" t="s">
        <v>9</v>
      </c>
      <c r="F170" s="19" t="s">
        <v>9</v>
      </c>
      <c r="G170" s="20"/>
      <c r="H170" s="20">
        <v>1.1499999999999999</v>
      </c>
      <c r="I170" s="107">
        <f>F168*G170</f>
        <v>0</v>
      </c>
      <c r="J170" s="20">
        <v>3.73</v>
      </c>
      <c r="K170" s="111">
        <f>I170*J170</f>
        <v>0</v>
      </c>
      <c r="L170" s="3"/>
      <c r="M170" s="3"/>
      <c r="N170" s="3"/>
      <c r="O170" s="3"/>
      <c r="P170" s="3"/>
    </row>
    <row r="171" spans="1:17" outlineLevel="1">
      <c r="A171" s="95"/>
      <c r="B171" s="15" t="s">
        <v>9</v>
      </c>
      <c r="C171" s="16" t="s">
        <v>9</v>
      </c>
      <c r="D171" s="17" t="s">
        <v>12</v>
      </c>
      <c r="E171" s="18" t="s">
        <v>9</v>
      </c>
      <c r="F171" s="19" t="s">
        <v>9</v>
      </c>
      <c r="G171" s="20"/>
      <c r="H171" s="20">
        <v>1.1499999999999999</v>
      </c>
      <c r="I171" s="107">
        <f>F168*G171</f>
        <v>0</v>
      </c>
      <c r="J171" s="20">
        <v>10.36</v>
      </c>
      <c r="K171" s="111">
        <f>I171*J171</f>
        <v>0</v>
      </c>
      <c r="L171" s="3"/>
      <c r="M171" s="3"/>
      <c r="N171" s="3"/>
      <c r="O171" s="3"/>
      <c r="P171" s="3"/>
    </row>
    <row r="172" spans="1:17" outlineLevel="1">
      <c r="A172" s="95"/>
      <c r="B172" s="15" t="s">
        <v>9</v>
      </c>
      <c r="C172" s="16" t="s">
        <v>9</v>
      </c>
      <c r="D172" s="17" t="s">
        <v>13</v>
      </c>
      <c r="E172" s="18" t="s">
        <v>9</v>
      </c>
      <c r="F172" s="19" t="s">
        <v>9</v>
      </c>
      <c r="G172" s="20">
        <v>113.32</v>
      </c>
      <c r="H172" s="20"/>
      <c r="I172" s="107">
        <f>F168*G172</f>
        <v>696.91800000000001</v>
      </c>
      <c r="J172" s="20">
        <v>3.77</v>
      </c>
      <c r="K172" s="111">
        <f>I172*J172</f>
        <v>2627.3808600000002</v>
      </c>
      <c r="L172" s="3"/>
      <c r="M172" s="3"/>
      <c r="N172" s="3"/>
      <c r="O172" s="3"/>
      <c r="P172" s="3"/>
    </row>
    <row r="173" spans="1:17" outlineLevel="1">
      <c r="A173" s="95"/>
      <c r="B173" s="15" t="s">
        <v>9</v>
      </c>
      <c r="C173" s="16" t="s">
        <v>9</v>
      </c>
      <c r="D173" s="17" t="s">
        <v>14</v>
      </c>
      <c r="E173" s="18" t="s">
        <v>15</v>
      </c>
      <c r="F173" s="19">
        <v>92</v>
      </c>
      <c r="G173" s="20"/>
      <c r="H173" s="19">
        <v>92</v>
      </c>
      <c r="I173" s="107">
        <f>(I169+I171)*H173/100</f>
        <v>1404.25902</v>
      </c>
      <c r="J173" s="19" t="s">
        <v>254</v>
      </c>
      <c r="K173" s="112">
        <f>(K169+K171)*J173/100</f>
        <v>12334.278574800001</v>
      </c>
      <c r="L173" s="3"/>
      <c r="M173" s="3"/>
      <c r="N173" s="3"/>
      <c r="O173" s="3"/>
      <c r="P173" s="3"/>
    </row>
    <row r="174" spans="1:17" outlineLevel="1">
      <c r="A174" s="95"/>
      <c r="B174" s="15" t="s">
        <v>9</v>
      </c>
      <c r="C174" s="16" t="s">
        <v>9</v>
      </c>
      <c r="D174" s="17" t="s">
        <v>16</v>
      </c>
      <c r="E174" s="18" t="s">
        <v>15</v>
      </c>
      <c r="F174" s="19">
        <v>50</v>
      </c>
      <c r="G174" s="20"/>
      <c r="H174" s="19">
        <v>50</v>
      </c>
      <c r="I174" s="107">
        <f>(I169+I171)*H174/100</f>
        <v>763.18425000000002</v>
      </c>
      <c r="J174" s="19" t="s">
        <v>255</v>
      </c>
      <c r="K174" s="112">
        <f>(K169+K171)*J174/100</f>
        <v>6325.2710639999996</v>
      </c>
      <c r="L174" s="3"/>
      <c r="M174" s="3"/>
      <c r="N174" s="3"/>
      <c r="O174" s="3"/>
      <c r="P174" s="3"/>
      <c r="Q174" s="4"/>
    </row>
    <row r="175" spans="1:17" ht="13.5">
      <c r="A175" s="95"/>
      <c r="B175" s="21" t="s">
        <v>9</v>
      </c>
      <c r="C175" s="22" t="s">
        <v>9</v>
      </c>
      <c r="D175" s="23"/>
      <c r="E175" s="24" t="s">
        <v>9</v>
      </c>
      <c r="F175" s="21" t="s">
        <v>9</v>
      </c>
      <c r="G175" s="25"/>
      <c r="H175" s="25"/>
      <c r="I175" s="109">
        <f>I169+I170+I172</f>
        <v>2223.2865000000002</v>
      </c>
      <c r="J175" s="108"/>
      <c r="K175" s="109">
        <f>K169+K170+K172</f>
        <v>18440.558519999999</v>
      </c>
      <c r="L175" s="3"/>
      <c r="M175" s="3"/>
      <c r="N175" s="3"/>
      <c r="O175" s="3"/>
      <c r="P175" s="3"/>
      <c r="Q175" s="33"/>
    </row>
    <row r="176" spans="1:17" ht="13.5">
      <c r="A176" s="95"/>
      <c r="B176" s="21"/>
      <c r="C176" s="22"/>
      <c r="D176" s="23"/>
      <c r="E176" s="24"/>
      <c r="F176" s="21"/>
      <c r="G176" s="25"/>
      <c r="H176" s="25"/>
      <c r="I176" s="109">
        <f>I175+I173+I174</f>
        <v>4390.7297699999999</v>
      </c>
      <c r="J176" s="24" t="s">
        <v>9</v>
      </c>
      <c r="K176" s="109">
        <f>K175+K173+K174</f>
        <v>37100.108158800002</v>
      </c>
      <c r="L176" s="3"/>
      <c r="M176" s="3"/>
      <c r="N176" s="3"/>
      <c r="O176" s="3"/>
      <c r="P176" s="3"/>
      <c r="Q176" s="33"/>
    </row>
    <row r="177" spans="1:17" ht="17.850000000000001" customHeight="1">
      <c r="A177" s="95"/>
      <c r="B177" s="351" t="s">
        <v>62</v>
      </c>
      <c r="C177" s="352"/>
      <c r="D177" s="352"/>
      <c r="E177" s="352"/>
      <c r="F177" s="352"/>
      <c r="G177" s="352"/>
      <c r="H177" s="352"/>
      <c r="I177" s="352"/>
      <c r="J177" s="352"/>
      <c r="K177" s="352"/>
      <c r="L177" s="3"/>
      <c r="M177" s="3"/>
      <c r="N177" s="3"/>
      <c r="O177" s="3"/>
      <c r="P177" s="3"/>
    </row>
    <row r="178" spans="1:17" ht="89.25">
      <c r="A178" s="95" t="s">
        <v>341</v>
      </c>
      <c r="B178" s="95">
        <v>51</v>
      </c>
      <c r="C178" s="10" t="s">
        <v>68</v>
      </c>
      <c r="D178" s="11" t="s">
        <v>69</v>
      </c>
      <c r="E178" s="12" t="s">
        <v>54</v>
      </c>
      <c r="F178" s="13" t="s">
        <v>322</v>
      </c>
      <c r="G178" s="229">
        <v>33.659999999999997</v>
      </c>
      <c r="H178" s="14"/>
      <c r="I178" s="106">
        <f>F178*G178</f>
        <v>138.00599999999997</v>
      </c>
      <c r="J178" s="14" t="s">
        <v>211</v>
      </c>
      <c r="K178" s="110">
        <f>K185</f>
        <v>846.66680999999994</v>
      </c>
      <c r="L178" s="3"/>
      <c r="M178" s="228">
        <f t="shared" ref="M178" si="16">B178</f>
        <v>51</v>
      </c>
      <c r="N178" s="99"/>
      <c r="O178" s="99" t="s">
        <v>322</v>
      </c>
      <c r="P178" s="99"/>
      <c r="Q178" s="100">
        <f t="shared" ref="Q178" si="17">F178-N178-O178-P178</f>
        <v>0</v>
      </c>
    </row>
    <row r="179" spans="1:17" outlineLevel="1">
      <c r="A179" s="95"/>
      <c r="B179" s="15" t="s">
        <v>9</v>
      </c>
      <c r="C179" s="16" t="s">
        <v>9</v>
      </c>
      <c r="D179" s="17" t="s">
        <v>10</v>
      </c>
      <c r="E179" s="18" t="s">
        <v>9</v>
      </c>
      <c r="F179" s="19" t="s">
        <v>9</v>
      </c>
      <c r="G179" s="20">
        <v>12.21</v>
      </c>
      <c r="H179" s="20" t="s">
        <v>44</v>
      </c>
      <c r="I179" s="107">
        <f>F178*G179</f>
        <v>50.061</v>
      </c>
      <c r="J179" s="20">
        <v>10.36</v>
      </c>
      <c r="K179" s="111">
        <f>I179*J179</f>
        <v>518.63195999999994</v>
      </c>
      <c r="L179" s="3"/>
      <c r="M179" s="3"/>
      <c r="N179" s="3"/>
      <c r="O179" s="3"/>
      <c r="P179" s="3"/>
    </row>
    <row r="180" spans="1:17" outlineLevel="1">
      <c r="A180" s="95"/>
      <c r="B180" s="15" t="s">
        <v>9</v>
      </c>
      <c r="C180" s="16" t="s">
        <v>9</v>
      </c>
      <c r="D180" s="17" t="s">
        <v>11</v>
      </c>
      <c r="E180" s="18" t="s">
        <v>9</v>
      </c>
      <c r="F180" s="19" t="s">
        <v>9</v>
      </c>
      <c r="G180" s="20">
        <v>21.45</v>
      </c>
      <c r="H180" s="20" t="s">
        <v>44</v>
      </c>
      <c r="I180" s="107">
        <f>F178*G180</f>
        <v>87.944999999999993</v>
      </c>
      <c r="J180" s="20">
        <v>3.73</v>
      </c>
      <c r="K180" s="111">
        <f>I180*J180</f>
        <v>328.03484999999995</v>
      </c>
      <c r="L180" s="3"/>
      <c r="M180" s="3"/>
      <c r="N180" s="3"/>
      <c r="O180" s="3"/>
      <c r="P180" s="3"/>
    </row>
    <row r="181" spans="1:17" outlineLevel="1">
      <c r="A181" s="95"/>
      <c r="B181" s="15" t="s">
        <v>9</v>
      </c>
      <c r="C181" s="16" t="s">
        <v>9</v>
      </c>
      <c r="D181" s="17" t="s">
        <v>12</v>
      </c>
      <c r="E181" s="18" t="s">
        <v>9</v>
      </c>
      <c r="F181" s="19" t="s">
        <v>9</v>
      </c>
      <c r="G181" s="20">
        <v>2.6</v>
      </c>
      <c r="H181" s="20" t="s">
        <v>44</v>
      </c>
      <c r="I181" s="107">
        <f>F178*G181</f>
        <v>10.66</v>
      </c>
      <c r="J181" s="20">
        <v>10.36</v>
      </c>
      <c r="K181" s="111">
        <f>I181*J181</f>
        <v>110.43759999999999</v>
      </c>
      <c r="L181" s="3"/>
      <c r="M181" s="3"/>
      <c r="N181" s="3"/>
      <c r="O181" s="3"/>
      <c r="P181" s="3"/>
    </row>
    <row r="182" spans="1:17" outlineLevel="1">
      <c r="A182" s="95"/>
      <c r="B182" s="15" t="s">
        <v>9</v>
      </c>
      <c r="C182" s="16" t="s">
        <v>9</v>
      </c>
      <c r="D182" s="17" t="s">
        <v>13</v>
      </c>
      <c r="E182" s="18" t="s">
        <v>9</v>
      </c>
      <c r="F182" s="19" t="s">
        <v>9</v>
      </c>
      <c r="G182" s="20"/>
      <c r="H182" s="20">
        <v>0</v>
      </c>
      <c r="I182" s="107">
        <f>F178*G182</f>
        <v>0</v>
      </c>
      <c r="J182" s="20">
        <v>3.77</v>
      </c>
      <c r="K182" s="111">
        <f>I182*J182</f>
        <v>0</v>
      </c>
      <c r="L182" s="3"/>
      <c r="M182" s="3"/>
      <c r="N182" s="3"/>
      <c r="O182" s="3"/>
      <c r="P182" s="3"/>
    </row>
    <row r="183" spans="1:17" outlineLevel="1">
      <c r="A183" s="95"/>
      <c r="B183" s="15" t="s">
        <v>9</v>
      </c>
      <c r="C183" s="16" t="s">
        <v>9</v>
      </c>
      <c r="D183" s="17" t="s">
        <v>14</v>
      </c>
      <c r="E183" s="18" t="s">
        <v>15</v>
      </c>
      <c r="F183" s="19">
        <v>120</v>
      </c>
      <c r="G183" s="20"/>
      <c r="H183" s="19">
        <v>120</v>
      </c>
      <c r="I183" s="107">
        <f>(I179+I181)*H183/100</f>
        <v>72.865200000000002</v>
      </c>
      <c r="J183" s="19" t="s">
        <v>256</v>
      </c>
      <c r="K183" s="112">
        <f>(K179+K181)*J183/100</f>
        <v>641.65095119999989</v>
      </c>
      <c r="L183" s="3"/>
      <c r="M183" s="3"/>
      <c r="N183" s="3"/>
      <c r="O183" s="3"/>
      <c r="P183" s="3"/>
    </row>
    <row r="184" spans="1:17" outlineLevel="1">
      <c r="A184" s="95"/>
      <c r="B184" s="15" t="s">
        <v>9</v>
      </c>
      <c r="C184" s="16" t="s">
        <v>9</v>
      </c>
      <c r="D184" s="17" t="s">
        <v>16</v>
      </c>
      <c r="E184" s="18" t="s">
        <v>15</v>
      </c>
      <c r="F184" s="19">
        <v>70</v>
      </c>
      <c r="G184" s="20"/>
      <c r="H184" s="19">
        <v>70</v>
      </c>
      <c r="I184" s="107">
        <f>(I179+I181)*H184/100</f>
        <v>42.5047</v>
      </c>
      <c r="J184" s="19" t="s">
        <v>257</v>
      </c>
      <c r="K184" s="112">
        <f>(K179+K181)*J184/100</f>
        <v>352.27895359999997</v>
      </c>
      <c r="L184" s="3"/>
      <c r="M184" s="3"/>
      <c r="N184" s="3"/>
      <c r="O184" s="3"/>
      <c r="P184" s="3"/>
      <c r="Q184" s="4"/>
    </row>
    <row r="185" spans="1:17" ht="13.5">
      <c r="A185" s="95"/>
      <c r="B185" s="21" t="s">
        <v>9</v>
      </c>
      <c r="C185" s="22" t="s">
        <v>9</v>
      </c>
      <c r="D185" s="23"/>
      <c r="E185" s="24" t="s">
        <v>9</v>
      </c>
      <c r="F185" s="21" t="s">
        <v>9</v>
      </c>
      <c r="G185" s="25"/>
      <c r="H185" s="25"/>
      <c r="I185" s="109">
        <f>I179+I180+I182</f>
        <v>138.006</v>
      </c>
      <c r="J185" s="108"/>
      <c r="K185" s="109">
        <f>K179+K180+K182</f>
        <v>846.66680999999994</v>
      </c>
      <c r="L185" s="3"/>
      <c r="M185" s="3"/>
      <c r="N185" s="3"/>
      <c r="O185" s="3"/>
      <c r="P185" s="3"/>
      <c r="Q185" s="33"/>
    </row>
    <row r="186" spans="1:17" ht="13.5">
      <c r="A186" s="95"/>
      <c r="B186" s="21"/>
      <c r="C186" s="22"/>
      <c r="D186" s="23"/>
      <c r="E186" s="24"/>
      <c r="F186" s="21"/>
      <c r="G186" s="25"/>
      <c r="H186" s="25"/>
      <c r="I186" s="109">
        <f>I185+I183+I184</f>
        <v>253.3759</v>
      </c>
      <c r="J186" s="24" t="s">
        <v>9</v>
      </c>
      <c r="K186" s="109">
        <f>K185+K183+K184</f>
        <v>1840.5967148</v>
      </c>
      <c r="L186" s="3"/>
      <c r="M186" s="3"/>
      <c r="N186" s="3"/>
      <c r="O186" s="3"/>
      <c r="P186" s="3"/>
      <c r="Q186" s="33"/>
    </row>
    <row r="187" spans="1:17" ht="63.75">
      <c r="A187" s="95" t="s">
        <v>342</v>
      </c>
      <c r="B187" s="95">
        <v>52</v>
      </c>
      <c r="C187" s="10" t="s">
        <v>68</v>
      </c>
      <c r="D187" s="11" t="s">
        <v>70</v>
      </c>
      <c r="E187" s="12" t="s">
        <v>54</v>
      </c>
      <c r="F187" s="13" t="s">
        <v>322</v>
      </c>
      <c r="G187" s="229">
        <v>355.31</v>
      </c>
      <c r="H187" s="14"/>
      <c r="I187" s="106">
        <f>F187*G187</f>
        <v>1456.771</v>
      </c>
      <c r="J187" s="14" t="s">
        <v>211</v>
      </c>
      <c r="K187" s="110">
        <f>K194</f>
        <v>6145.0635999999995</v>
      </c>
      <c r="L187" s="3"/>
      <c r="M187" s="228">
        <f t="shared" ref="M187" si="18">B187</f>
        <v>52</v>
      </c>
      <c r="N187" s="99"/>
      <c r="O187" s="99" t="s">
        <v>322</v>
      </c>
      <c r="P187" s="99"/>
      <c r="Q187" s="100">
        <f t="shared" ref="Q187" si="19">F187-N187-O187-P187</f>
        <v>0</v>
      </c>
    </row>
    <row r="188" spans="1:17" outlineLevel="1">
      <c r="A188" s="95"/>
      <c r="B188" s="15" t="s">
        <v>9</v>
      </c>
      <c r="C188" s="16" t="s">
        <v>9</v>
      </c>
      <c r="D188" s="17" t="s">
        <v>10</v>
      </c>
      <c r="E188" s="18" t="s">
        <v>9</v>
      </c>
      <c r="F188" s="19" t="s">
        <v>9</v>
      </c>
      <c r="G188" s="20">
        <v>24.43</v>
      </c>
      <c r="H188" s="20">
        <v>1.1499999999999999</v>
      </c>
      <c r="I188" s="107">
        <f>F187*G188</f>
        <v>100.163</v>
      </c>
      <c r="J188" s="20">
        <v>10.36</v>
      </c>
      <c r="K188" s="111">
        <f>I188*J188</f>
        <v>1037.68868</v>
      </c>
      <c r="L188" s="3"/>
      <c r="M188" s="3"/>
      <c r="N188" s="3"/>
      <c r="O188" s="3"/>
      <c r="P188" s="3"/>
    </row>
    <row r="189" spans="1:17" outlineLevel="1">
      <c r="A189" s="95"/>
      <c r="B189" s="15" t="s">
        <v>9</v>
      </c>
      <c r="C189" s="16" t="s">
        <v>9</v>
      </c>
      <c r="D189" s="17" t="s">
        <v>11</v>
      </c>
      <c r="E189" s="18" t="s">
        <v>9</v>
      </c>
      <c r="F189" s="19" t="s">
        <v>9</v>
      </c>
      <c r="G189" s="20">
        <v>42.91</v>
      </c>
      <c r="H189" s="20">
        <v>1.1499999999999999</v>
      </c>
      <c r="I189" s="107">
        <f>F187*G189</f>
        <v>175.93099999999998</v>
      </c>
      <c r="J189" s="20">
        <v>3.73</v>
      </c>
      <c r="K189" s="111">
        <f>I189*J189</f>
        <v>656.22262999999998</v>
      </c>
      <c r="L189" s="3"/>
      <c r="M189" s="3"/>
      <c r="N189" s="3"/>
      <c r="O189" s="3"/>
      <c r="P189" s="3"/>
    </row>
    <row r="190" spans="1:17" outlineLevel="1">
      <c r="A190" s="95"/>
      <c r="B190" s="15" t="s">
        <v>9</v>
      </c>
      <c r="C190" s="16" t="s">
        <v>9</v>
      </c>
      <c r="D190" s="17" t="s">
        <v>12</v>
      </c>
      <c r="E190" s="18" t="s">
        <v>9</v>
      </c>
      <c r="F190" s="19" t="s">
        <v>9</v>
      </c>
      <c r="G190" s="20">
        <v>5.2</v>
      </c>
      <c r="H190" s="20">
        <v>1.1499999999999999</v>
      </c>
      <c r="I190" s="107">
        <f>F187*G190</f>
        <v>21.32</v>
      </c>
      <c r="J190" s="20">
        <v>10.36</v>
      </c>
      <c r="K190" s="111">
        <f>I190*J190</f>
        <v>220.87519999999998</v>
      </c>
      <c r="L190" s="3"/>
      <c r="M190" s="3"/>
      <c r="N190" s="3"/>
      <c r="O190" s="3"/>
      <c r="P190" s="3"/>
    </row>
    <row r="191" spans="1:17" outlineLevel="1">
      <c r="A191" s="95"/>
      <c r="B191" s="15" t="s">
        <v>9</v>
      </c>
      <c r="C191" s="16" t="s">
        <v>9</v>
      </c>
      <c r="D191" s="17" t="s">
        <v>13</v>
      </c>
      <c r="E191" s="18" t="s">
        <v>9</v>
      </c>
      <c r="F191" s="19" t="s">
        <v>9</v>
      </c>
      <c r="G191" s="20">
        <v>287.97000000000003</v>
      </c>
      <c r="H191" s="20"/>
      <c r="I191" s="107">
        <f>F187*G191</f>
        <v>1180.6769999999999</v>
      </c>
      <c r="J191" s="20">
        <v>3.77</v>
      </c>
      <c r="K191" s="111">
        <f>I191*J191</f>
        <v>4451.15229</v>
      </c>
      <c r="L191" s="3"/>
      <c r="M191" s="3"/>
      <c r="N191" s="3"/>
      <c r="O191" s="3"/>
      <c r="P191" s="3"/>
    </row>
    <row r="192" spans="1:17" outlineLevel="1">
      <c r="A192" s="95"/>
      <c r="B192" s="15" t="s">
        <v>9</v>
      </c>
      <c r="C192" s="16" t="s">
        <v>9</v>
      </c>
      <c r="D192" s="17" t="s">
        <v>14</v>
      </c>
      <c r="E192" s="18" t="s">
        <v>15</v>
      </c>
      <c r="F192" s="19">
        <v>120</v>
      </c>
      <c r="G192" s="20"/>
      <c r="H192" s="19">
        <v>120</v>
      </c>
      <c r="I192" s="107">
        <f>(I188+I190)*H192/100</f>
        <v>145.77960000000002</v>
      </c>
      <c r="J192" s="19" t="s">
        <v>256</v>
      </c>
      <c r="K192" s="112">
        <f>(K188+K190)*J192/100</f>
        <v>1283.7351575999999</v>
      </c>
      <c r="L192" s="3"/>
      <c r="M192" s="3"/>
      <c r="N192" s="3"/>
      <c r="O192" s="3"/>
      <c r="P192" s="3"/>
    </row>
    <row r="193" spans="1:17" outlineLevel="1">
      <c r="A193" s="95"/>
      <c r="B193" s="15" t="s">
        <v>9</v>
      </c>
      <c r="C193" s="16" t="s">
        <v>9</v>
      </c>
      <c r="D193" s="17" t="s">
        <v>16</v>
      </c>
      <c r="E193" s="18" t="s">
        <v>15</v>
      </c>
      <c r="F193" s="19">
        <v>70</v>
      </c>
      <c r="G193" s="20"/>
      <c r="H193" s="19">
        <v>70</v>
      </c>
      <c r="I193" s="107">
        <f>(I188+I190)*H193/100</f>
        <v>85.0381</v>
      </c>
      <c r="J193" s="19" t="s">
        <v>257</v>
      </c>
      <c r="K193" s="112">
        <f>(K188+K190)*J193/100</f>
        <v>704.79577280000001</v>
      </c>
      <c r="L193" s="3"/>
      <c r="M193" s="3"/>
      <c r="N193" s="3"/>
      <c r="O193" s="3"/>
      <c r="P193" s="3"/>
      <c r="Q193" s="4"/>
    </row>
    <row r="194" spans="1:17" ht="13.5">
      <c r="A194" s="95"/>
      <c r="B194" s="21" t="s">
        <v>9</v>
      </c>
      <c r="C194" s="22" t="s">
        <v>9</v>
      </c>
      <c r="D194" s="23"/>
      <c r="E194" s="24" t="s">
        <v>9</v>
      </c>
      <c r="F194" s="21" t="s">
        <v>9</v>
      </c>
      <c r="G194" s="25"/>
      <c r="H194" s="25"/>
      <c r="I194" s="109">
        <f>I188+I189+I191</f>
        <v>1456.771</v>
      </c>
      <c r="J194" s="108"/>
      <c r="K194" s="109">
        <f>K188+K189+K191</f>
        <v>6145.0635999999995</v>
      </c>
      <c r="L194" s="3"/>
      <c r="M194" s="3"/>
      <c r="N194" s="3"/>
      <c r="O194" s="3"/>
      <c r="P194" s="3"/>
      <c r="Q194" s="33"/>
    </row>
    <row r="195" spans="1:17" ht="13.5">
      <c r="A195" s="95"/>
      <c r="B195" s="21"/>
      <c r="C195" s="22"/>
      <c r="D195" s="23"/>
      <c r="E195" s="24"/>
      <c r="F195" s="21"/>
      <c r="G195" s="25"/>
      <c r="H195" s="25"/>
      <c r="I195" s="109">
        <f>I194+I192+I193</f>
        <v>1687.5887</v>
      </c>
      <c r="J195" s="24" t="s">
        <v>9</v>
      </c>
      <c r="K195" s="109">
        <f>K194+K192+K193</f>
        <v>8133.5945303999997</v>
      </c>
      <c r="L195" s="3"/>
      <c r="M195" s="3"/>
      <c r="N195" s="3"/>
      <c r="O195" s="3"/>
      <c r="P195" s="3"/>
      <c r="Q195" s="33"/>
    </row>
    <row r="196" spans="1:17" ht="17.850000000000001" customHeight="1">
      <c r="A196" s="95"/>
      <c r="B196" s="351" t="s">
        <v>83</v>
      </c>
      <c r="C196" s="352"/>
      <c r="D196" s="352"/>
      <c r="E196" s="352"/>
      <c r="F196" s="352"/>
      <c r="G196" s="352"/>
      <c r="H196" s="352"/>
      <c r="I196" s="352"/>
      <c r="J196" s="352"/>
      <c r="K196" s="352"/>
      <c r="L196" s="3"/>
      <c r="M196" s="3"/>
      <c r="N196" s="3"/>
      <c r="O196" s="3"/>
      <c r="P196" s="3"/>
    </row>
    <row r="197" spans="1:17" ht="25.5">
      <c r="A197" s="95" t="s">
        <v>343</v>
      </c>
      <c r="B197" s="95">
        <v>57</v>
      </c>
      <c r="C197" s="10" t="s">
        <v>84</v>
      </c>
      <c r="D197" s="11" t="s">
        <v>85</v>
      </c>
      <c r="E197" s="12" t="s">
        <v>86</v>
      </c>
      <c r="F197" s="13">
        <v>1.4</v>
      </c>
      <c r="G197" s="229">
        <v>112.28</v>
      </c>
      <c r="H197" s="14"/>
      <c r="I197" s="106">
        <f>F197*G197</f>
        <v>157.19199999999998</v>
      </c>
      <c r="J197" s="14" t="s">
        <v>211</v>
      </c>
      <c r="K197" s="110">
        <f>K204</f>
        <v>797.23839999999996</v>
      </c>
      <c r="L197" s="3"/>
      <c r="M197" s="228">
        <f t="shared" ref="M197" si="20">B197</f>
        <v>57</v>
      </c>
      <c r="N197" s="99"/>
      <c r="O197" s="99" t="s">
        <v>323</v>
      </c>
      <c r="P197" s="99"/>
      <c r="Q197" s="100">
        <f t="shared" ref="Q197" si="21">F197-N197-O197-P197</f>
        <v>0</v>
      </c>
    </row>
    <row r="198" spans="1:17" outlineLevel="1">
      <c r="A198" s="95"/>
      <c r="B198" s="15" t="s">
        <v>9</v>
      </c>
      <c r="C198" s="16" t="s">
        <v>9</v>
      </c>
      <c r="D198" s="17" t="s">
        <v>10</v>
      </c>
      <c r="E198" s="18" t="s">
        <v>9</v>
      </c>
      <c r="F198" s="19" t="s">
        <v>9</v>
      </c>
      <c r="G198" s="20">
        <v>22.72</v>
      </c>
      <c r="H198" s="20"/>
      <c r="I198" s="107">
        <f>F197*G198</f>
        <v>31.807999999999996</v>
      </c>
      <c r="J198" s="20">
        <v>10.36</v>
      </c>
      <c r="K198" s="111">
        <f>I198*J198</f>
        <v>329.53087999999997</v>
      </c>
      <c r="L198" s="3"/>
      <c r="M198" s="3"/>
      <c r="N198" s="3"/>
      <c r="O198" s="3"/>
      <c r="P198" s="3"/>
    </row>
    <row r="199" spans="1:17" outlineLevel="1">
      <c r="A199" s="95"/>
      <c r="B199" s="15" t="s">
        <v>9</v>
      </c>
      <c r="C199" s="16" t="s">
        <v>9</v>
      </c>
      <c r="D199" s="17" t="s">
        <v>11</v>
      </c>
      <c r="E199" s="18" t="s">
        <v>9</v>
      </c>
      <c r="F199" s="19" t="s">
        <v>9</v>
      </c>
      <c r="G199" s="20">
        <v>89.11</v>
      </c>
      <c r="H199" s="20"/>
      <c r="I199" s="107">
        <f>F197*G199</f>
        <v>124.75399999999999</v>
      </c>
      <c r="J199" s="20">
        <v>3.73</v>
      </c>
      <c r="K199" s="111">
        <f>I199*J199</f>
        <v>465.33241999999996</v>
      </c>
      <c r="L199" s="3"/>
      <c r="M199" s="3"/>
      <c r="N199" s="3"/>
      <c r="O199" s="3"/>
      <c r="P199" s="3"/>
    </row>
    <row r="200" spans="1:17" outlineLevel="1">
      <c r="A200" s="95"/>
      <c r="B200" s="15" t="s">
        <v>9</v>
      </c>
      <c r="C200" s="16" t="s">
        <v>9</v>
      </c>
      <c r="D200" s="17" t="s">
        <v>12</v>
      </c>
      <c r="E200" s="18" t="s">
        <v>9</v>
      </c>
      <c r="F200" s="19" t="s">
        <v>9</v>
      </c>
      <c r="G200" s="20">
        <v>7.69</v>
      </c>
      <c r="H200" s="20"/>
      <c r="I200" s="107">
        <f>F197*G200</f>
        <v>10.766</v>
      </c>
      <c r="J200" s="20">
        <v>10.36</v>
      </c>
      <c r="K200" s="111">
        <f>I200*J200</f>
        <v>111.53576</v>
      </c>
      <c r="L200" s="3"/>
      <c r="M200" s="3"/>
      <c r="N200" s="3"/>
      <c r="O200" s="3"/>
      <c r="P200" s="3"/>
    </row>
    <row r="201" spans="1:17" outlineLevel="1">
      <c r="A201" s="95"/>
      <c r="B201" s="15" t="s">
        <v>9</v>
      </c>
      <c r="C201" s="16" t="s">
        <v>9</v>
      </c>
      <c r="D201" s="17" t="s">
        <v>13</v>
      </c>
      <c r="E201" s="18" t="s">
        <v>9</v>
      </c>
      <c r="F201" s="19" t="s">
        <v>9</v>
      </c>
      <c r="G201" s="20">
        <v>0.45</v>
      </c>
      <c r="H201" s="20"/>
      <c r="I201" s="107">
        <f>F197*G201</f>
        <v>0.63</v>
      </c>
      <c r="J201" s="20">
        <v>3.77</v>
      </c>
      <c r="K201" s="111">
        <f>I201*J201</f>
        <v>2.3751000000000002</v>
      </c>
      <c r="L201" s="3"/>
      <c r="M201" s="3"/>
      <c r="N201" s="3"/>
      <c r="O201" s="3"/>
      <c r="P201" s="3"/>
    </row>
    <row r="202" spans="1:17" outlineLevel="1">
      <c r="A202" s="95"/>
      <c r="B202" s="15" t="s">
        <v>9</v>
      </c>
      <c r="C202" s="16" t="s">
        <v>9</v>
      </c>
      <c r="D202" s="17" t="s">
        <v>14</v>
      </c>
      <c r="E202" s="18" t="s">
        <v>15</v>
      </c>
      <c r="F202" s="19">
        <v>120</v>
      </c>
      <c r="G202" s="20"/>
      <c r="H202" s="19">
        <v>120</v>
      </c>
      <c r="I202" s="107">
        <f>(I198+I200)*H202/100</f>
        <v>51.088799999999999</v>
      </c>
      <c r="J202" s="19" t="s">
        <v>256</v>
      </c>
      <c r="K202" s="112">
        <f>(K198+K200)*J202/100</f>
        <v>449.88797279999994</v>
      </c>
      <c r="L202" s="3"/>
      <c r="M202" s="3"/>
      <c r="N202" s="3"/>
      <c r="O202" s="3"/>
      <c r="P202" s="3"/>
    </row>
    <row r="203" spans="1:17" outlineLevel="1">
      <c r="A203" s="95"/>
      <c r="B203" s="15" t="s">
        <v>9</v>
      </c>
      <c r="C203" s="16" t="s">
        <v>9</v>
      </c>
      <c r="D203" s="17" t="s">
        <v>16</v>
      </c>
      <c r="E203" s="18" t="s">
        <v>15</v>
      </c>
      <c r="F203" s="19">
        <v>70</v>
      </c>
      <c r="G203" s="20"/>
      <c r="H203" s="19">
        <v>70</v>
      </c>
      <c r="I203" s="107">
        <f>(I198+I200)*H203/100</f>
        <v>29.8018</v>
      </c>
      <c r="J203" s="19" t="s">
        <v>257</v>
      </c>
      <c r="K203" s="112">
        <f>(K198+K200)*J203/100</f>
        <v>246.99731839999995</v>
      </c>
      <c r="L203" s="3"/>
      <c r="M203" s="3"/>
      <c r="N203" s="3"/>
      <c r="O203" s="3"/>
      <c r="P203" s="3"/>
      <c r="Q203" s="4"/>
    </row>
    <row r="204" spans="1:17" ht="13.5">
      <c r="A204" s="95"/>
      <c r="B204" s="21" t="s">
        <v>9</v>
      </c>
      <c r="C204" s="22" t="s">
        <v>9</v>
      </c>
      <c r="D204" s="23"/>
      <c r="E204" s="24" t="s">
        <v>9</v>
      </c>
      <c r="F204" s="21" t="s">
        <v>9</v>
      </c>
      <c r="G204" s="25"/>
      <c r="H204" s="25"/>
      <c r="I204" s="109">
        <f>I198+I199+I201</f>
        <v>157.19199999999998</v>
      </c>
      <c r="J204" s="108"/>
      <c r="K204" s="109">
        <f>K198+K199+K201</f>
        <v>797.23839999999996</v>
      </c>
      <c r="L204" s="3"/>
      <c r="M204" s="3"/>
      <c r="N204" s="3"/>
      <c r="O204" s="3"/>
      <c r="P204" s="3"/>
      <c r="Q204" s="33"/>
    </row>
    <row r="205" spans="1:17" ht="13.5">
      <c r="A205" s="95"/>
      <c r="B205" s="21"/>
      <c r="C205" s="22"/>
      <c r="D205" s="23"/>
      <c r="E205" s="24"/>
      <c r="F205" s="21"/>
      <c r="G205" s="25"/>
      <c r="H205" s="25"/>
      <c r="I205" s="109">
        <f>I204+I202+I203</f>
        <v>238.08259999999996</v>
      </c>
      <c r="J205" s="24" t="s">
        <v>9</v>
      </c>
      <c r="K205" s="109">
        <f>K204+K202+K203</f>
        <v>1494.1236911999999</v>
      </c>
      <c r="L205" s="3"/>
      <c r="M205" s="3"/>
      <c r="N205" s="3"/>
      <c r="O205" s="3"/>
      <c r="P205" s="3"/>
      <c r="Q205" s="33"/>
    </row>
    <row r="206" spans="1:17" ht="38.25">
      <c r="A206" s="95" t="s">
        <v>344</v>
      </c>
      <c r="B206" s="95">
        <v>58</v>
      </c>
      <c r="C206" s="10" t="s">
        <v>87</v>
      </c>
      <c r="D206" s="11" t="s">
        <v>88</v>
      </c>
      <c r="E206" s="12" t="s">
        <v>89</v>
      </c>
      <c r="F206" s="13">
        <v>3.64</v>
      </c>
      <c r="G206" s="229">
        <v>259.72000000000003</v>
      </c>
      <c r="H206" s="14"/>
      <c r="I206" s="106">
        <f>F206*G206</f>
        <v>945.38080000000014</v>
      </c>
      <c r="J206" s="14" t="s">
        <v>211</v>
      </c>
      <c r="K206" s="110">
        <f>K213</f>
        <v>4379.9650440000005</v>
      </c>
      <c r="L206" s="3"/>
      <c r="M206" s="228">
        <f t="shared" ref="M206" si="22">B206</f>
        <v>58</v>
      </c>
      <c r="N206" s="99"/>
      <c r="O206" s="99" t="s">
        <v>324</v>
      </c>
      <c r="P206" s="99"/>
      <c r="Q206" s="100">
        <f t="shared" ref="Q206" si="23">F206-N206-O206-P206</f>
        <v>0</v>
      </c>
    </row>
    <row r="207" spans="1:17" outlineLevel="1">
      <c r="A207" s="95"/>
      <c r="B207" s="15" t="s">
        <v>9</v>
      </c>
      <c r="C207" s="16" t="s">
        <v>9</v>
      </c>
      <c r="D207" s="17" t="s">
        <v>10</v>
      </c>
      <c r="E207" s="18" t="s">
        <v>9</v>
      </c>
      <c r="F207" s="19" t="s">
        <v>9</v>
      </c>
      <c r="G207" s="20">
        <v>35.369999999999997</v>
      </c>
      <c r="H207" s="20"/>
      <c r="I207" s="107">
        <f>F206*G207</f>
        <v>128.74680000000001</v>
      </c>
      <c r="J207" s="20">
        <v>10.36</v>
      </c>
      <c r="K207" s="111">
        <f>I207*J207</f>
        <v>1333.8168479999999</v>
      </c>
      <c r="L207" s="3"/>
      <c r="M207" s="3"/>
      <c r="N207" s="3"/>
      <c r="O207" s="3"/>
      <c r="P207" s="3"/>
    </row>
    <row r="208" spans="1:17" outlineLevel="1">
      <c r="A208" s="95"/>
      <c r="B208" s="15" t="s">
        <v>9</v>
      </c>
      <c r="C208" s="16" t="s">
        <v>9</v>
      </c>
      <c r="D208" s="17" t="s">
        <v>11</v>
      </c>
      <c r="E208" s="18" t="s">
        <v>9</v>
      </c>
      <c r="F208" s="19" t="s">
        <v>9</v>
      </c>
      <c r="G208" s="20">
        <v>223.64</v>
      </c>
      <c r="H208" s="20"/>
      <c r="I208" s="107">
        <f>F206*G208</f>
        <v>814.04959999999994</v>
      </c>
      <c r="J208" s="20">
        <v>3.73</v>
      </c>
      <c r="K208" s="111">
        <f>I208*J208</f>
        <v>3036.4050079999997</v>
      </c>
      <c r="L208" s="3"/>
      <c r="M208" s="3"/>
      <c r="N208" s="3"/>
      <c r="O208" s="3"/>
      <c r="P208" s="3"/>
    </row>
    <row r="209" spans="1:17" outlineLevel="1">
      <c r="A209" s="95"/>
      <c r="B209" s="15" t="s">
        <v>9</v>
      </c>
      <c r="C209" s="16" t="s">
        <v>9</v>
      </c>
      <c r="D209" s="17" t="s">
        <v>12</v>
      </c>
      <c r="E209" s="18" t="s">
        <v>9</v>
      </c>
      <c r="F209" s="19" t="s">
        <v>9</v>
      </c>
      <c r="G209" s="20">
        <v>19.3</v>
      </c>
      <c r="H209" s="20"/>
      <c r="I209" s="107">
        <f>F206*G209</f>
        <v>70.25200000000001</v>
      </c>
      <c r="J209" s="20">
        <v>10.36</v>
      </c>
      <c r="K209" s="111">
        <f>I209*J209</f>
        <v>727.81072000000006</v>
      </c>
      <c r="L209" s="3"/>
      <c r="M209" s="3"/>
      <c r="N209" s="3"/>
      <c r="O209" s="3"/>
      <c r="P209" s="3"/>
    </row>
    <row r="210" spans="1:17" outlineLevel="1">
      <c r="A210" s="95"/>
      <c r="B210" s="15" t="s">
        <v>9</v>
      </c>
      <c r="C210" s="16" t="s">
        <v>9</v>
      </c>
      <c r="D210" s="17" t="s">
        <v>13</v>
      </c>
      <c r="E210" s="18" t="s">
        <v>9</v>
      </c>
      <c r="F210" s="19" t="s">
        <v>9</v>
      </c>
      <c r="G210" s="20">
        <v>0.71</v>
      </c>
      <c r="H210" s="20"/>
      <c r="I210" s="107">
        <f>F206*G210</f>
        <v>2.5844</v>
      </c>
      <c r="J210" s="20">
        <v>3.77</v>
      </c>
      <c r="K210" s="111">
        <f>I210*J210</f>
        <v>9.743188</v>
      </c>
      <c r="L210" s="3"/>
      <c r="M210" s="3"/>
      <c r="N210" s="3"/>
      <c r="O210" s="3"/>
      <c r="P210" s="3"/>
    </row>
    <row r="211" spans="1:17" outlineLevel="1">
      <c r="A211" s="95"/>
      <c r="B211" s="15" t="s">
        <v>9</v>
      </c>
      <c r="C211" s="16" t="s">
        <v>9</v>
      </c>
      <c r="D211" s="17" t="s">
        <v>14</v>
      </c>
      <c r="E211" s="18" t="s">
        <v>15</v>
      </c>
      <c r="F211" s="19">
        <v>120</v>
      </c>
      <c r="G211" s="20"/>
      <c r="H211" s="19">
        <v>120</v>
      </c>
      <c r="I211" s="107">
        <f>(I207+I209)*H211/100</f>
        <v>238.79856000000004</v>
      </c>
      <c r="J211" s="19" t="s">
        <v>256</v>
      </c>
      <c r="K211" s="112">
        <f>(K207+K209)*J211/100</f>
        <v>2102.8601193599998</v>
      </c>
      <c r="L211" s="3"/>
      <c r="M211" s="3"/>
      <c r="N211" s="3"/>
      <c r="O211" s="3"/>
      <c r="P211" s="3"/>
    </row>
    <row r="212" spans="1:17" outlineLevel="1">
      <c r="A212" s="95"/>
      <c r="B212" s="15" t="s">
        <v>9</v>
      </c>
      <c r="C212" s="16" t="s">
        <v>9</v>
      </c>
      <c r="D212" s="17" t="s">
        <v>16</v>
      </c>
      <c r="E212" s="18" t="s">
        <v>15</v>
      </c>
      <c r="F212" s="19">
        <v>70</v>
      </c>
      <c r="G212" s="20"/>
      <c r="H212" s="19">
        <v>70</v>
      </c>
      <c r="I212" s="107">
        <f>(I207+I209)*H212/100</f>
        <v>139.29916</v>
      </c>
      <c r="J212" s="19" t="s">
        <v>257</v>
      </c>
      <c r="K212" s="112">
        <f>(K207+K209)*J212/100</f>
        <v>1154.5114380799998</v>
      </c>
      <c r="L212" s="3"/>
      <c r="M212" s="3"/>
      <c r="N212" s="3"/>
      <c r="O212" s="3"/>
      <c r="P212" s="3"/>
      <c r="Q212" s="4"/>
    </row>
    <row r="213" spans="1:17" ht="13.5">
      <c r="A213" s="95"/>
      <c r="B213" s="21" t="s">
        <v>9</v>
      </c>
      <c r="C213" s="22" t="s">
        <v>9</v>
      </c>
      <c r="D213" s="23"/>
      <c r="E213" s="24" t="s">
        <v>9</v>
      </c>
      <c r="F213" s="21" t="s">
        <v>9</v>
      </c>
      <c r="G213" s="25"/>
      <c r="H213" s="25"/>
      <c r="I213" s="109">
        <f>I207+I208+I210</f>
        <v>945.38079999999991</v>
      </c>
      <c r="J213" s="108"/>
      <c r="K213" s="109">
        <f>K207+K208+K210</f>
        <v>4379.9650440000005</v>
      </c>
      <c r="L213" s="3"/>
      <c r="M213" s="3"/>
      <c r="N213" s="3"/>
      <c r="O213" s="3"/>
      <c r="P213" s="3"/>
      <c r="Q213" s="33"/>
    </row>
    <row r="214" spans="1:17" ht="13.5">
      <c r="A214" s="95"/>
      <c r="B214" s="21"/>
      <c r="C214" s="22"/>
      <c r="D214" s="23"/>
      <c r="E214" s="24"/>
      <c r="F214" s="21"/>
      <c r="G214" s="25"/>
      <c r="H214" s="25"/>
      <c r="I214" s="109">
        <f>I213+I211+I212</f>
        <v>1323.4785199999999</v>
      </c>
      <c r="J214" s="24" t="s">
        <v>9</v>
      </c>
      <c r="K214" s="109">
        <f>K213+K211+K212</f>
        <v>7637.3366014399999</v>
      </c>
      <c r="L214" s="3"/>
      <c r="M214" s="3"/>
      <c r="N214" s="3"/>
      <c r="O214" s="3"/>
      <c r="P214" s="3"/>
      <c r="Q214" s="33"/>
    </row>
    <row r="215" spans="1:17" ht="38.25">
      <c r="A215" s="95" t="s">
        <v>345</v>
      </c>
      <c r="B215" s="95">
        <v>59</v>
      </c>
      <c r="C215" s="10" t="s">
        <v>90</v>
      </c>
      <c r="D215" s="11" t="s">
        <v>91</v>
      </c>
      <c r="E215" s="12" t="s">
        <v>89</v>
      </c>
      <c r="F215" s="13">
        <v>3.64</v>
      </c>
      <c r="G215" s="229">
        <v>413.26</v>
      </c>
      <c r="H215" s="14"/>
      <c r="I215" s="106">
        <f>F215*G215</f>
        <v>1504.2664</v>
      </c>
      <c r="J215" s="14" t="s">
        <v>211</v>
      </c>
      <c r="K215" s="110">
        <f>K222</f>
        <v>6749.1722480000008</v>
      </c>
      <c r="L215" s="3"/>
      <c r="M215" s="228">
        <f t="shared" ref="M215" si="24">B215</f>
        <v>59</v>
      </c>
      <c r="N215" s="99"/>
      <c r="O215" s="99" t="s">
        <v>324</v>
      </c>
      <c r="P215" s="99"/>
      <c r="Q215" s="100">
        <f t="shared" ref="Q215" si="25">F215-N215-O215-P215</f>
        <v>0</v>
      </c>
    </row>
    <row r="216" spans="1:17" outlineLevel="1">
      <c r="A216" s="95"/>
      <c r="B216" s="15" t="s">
        <v>9</v>
      </c>
      <c r="C216" s="16" t="s">
        <v>9</v>
      </c>
      <c r="D216" s="17" t="s">
        <v>10</v>
      </c>
      <c r="E216" s="18" t="s">
        <v>9</v>
      </c>
      <c r="F216" s="19" t="s">
        <v>9</v>
      </c>
      <c r="G216" s="20">
        <v>47.16</v>
      </c>
      <c r="H216" s="20"/>
      <c r="I216" s="107">
        <f>F215*G216</f>
        <v>171.66239999999999</v>
      </c>
      <c r="J216" s="20">
        <v>10.36</v>
      </c>
      <c r="K216" s="111">
        <f>I216*J216</f>
        <v>1778.4224639999998</v>
      </c>
      <c r="L216" s="3"/>
      <c r="M216" s="3"/>
      <c r="N216" s="3"/>
      <c r="O216" s="3"/>
      <c r="P216" s="3"/>
    </row>
    <row r="217" spans="1:17" outlineLevel="1">
      <c r="A217" s="95"/>
      <c r="B217" s="15" t="s">
        <v>9</v>
      </c>
      <c r="C217" s="16" t="s">
        <v>9</v>
      </c>
      <c r="D217" s="17" t="s">
        <v>11</v>
      </c>
      <c r="E217" s="18" t="s">
        <v>9</v>
      </c>
      <c r="F217" s="19" t="s">
        <v>9</v>
      </c>
      <c r="G217" s="20">
        <v>365.16</v>
      </c>
      <c r="H217" s="20"/>
      <c r="I217" s="107">
        <f>F215*G217</f>
        <v>1329.1824000000001</v>
      </c>
      <c r="J217" s="20">
        <v>3.73</v>
      </c>
      <c r="K217" s="111">
        <f>I217*J217</f>
        <v>4957.8503520000004</v>
      </c>
      <c r="L217" s="3"/>
      <c r="M217" s="3"/>
      <c r="N217" s="3"/>
      <c r="O217" s="3"/>
      <c r="P217" s="3"/>
    </row>
    <row r="218" spans="1:17" outlineLevel="1">
      <c r="A218" s="95"/>
      <c r="B218" s="15" t="s">
        <v>9</v>
      </c>
      <c r="C218" s="16" t="s">
        <v>9</v>
      </c>
      <c r="D218" s="17" t="s">
        <v>12</v>
      </c>
      <c r="E218" s="18" t="s">
        <v>9</v>
      </c>
      <c r="F218" s="19" t="s">
        <v>9</v>
      </c>
      <c r="G218" s="20">
        <v>31.52</v>
      </c>
      <c r="H218" s="20"/>
      <c r="I218" s="107">
        <f>F215*G218</f>
        <v>114.7328</v>
      </c>
      <c r="J218" s="20">
        <v>10.36</v>
      </c>
      <c r="K218" s="111">
        <f>I218*J218</f>
        <v>1188.6318079999999</v>
      </c>
      <c r="L218" s="3"/>
      <c r="M218" s="3"/>
      <c r="N218" s="3"/>
      <c r="O218" s="3"/>
      <c r="P218" s="3"/>
    </row>
    <row r="219" spans="1:17" outlineLevel="1">
      <c r="A219" s="95"/>
      <c r="B219" s="15" t="s">
        <v>9</v>
      </c>
      <c r="C219" s="16" t="s">
        <v>9</v>
      </c>
      <c r="D219" s="17" t="s">
        <v>13</v>
      </c>
      <c r="E219" s="18" t="s">
        <v>9</v>
      </c>
      <c r="F219" s="19" t="s">
        <v>9</v>
      </c>
      <c r="G219" s="20">
        <v>0.94</v>
      </c>
      <c r="H219" s="20"/>
      <c r="I219" s="107">
        <f>F215*G219</f>
        <v>3.4215999999999998</v>
      </c>
      <c r="J219" s="20">
        <v>3.77</v>
      </c>
      <c r="K219" s="111">
        <f>I219*J219</f>
        <v>12.899431999999999</v>
      </c>
      <c r="L219" s="3"/>
      <c r="M219" s="3"/>
      <c r="N219" s="3"/>
      <c r="O219" s="3"/>
      <c r="P219" s="3"/>
    </row>
    <row r="220" spans="1:17" outlineLevel="1">
      <c r="A220" s="95"/>
      <c r="B220" s="15" t="s">
        <v>9</v>
      </c>
      <c r="C220" s="16" t="s">
        <v>9</v>
      </c>
      <c r="D220" s="17" t="s">
        <v>14</v>
      </c>
      <c r="E220" s="18" t="s">
        <v>15</v>
      </c>
      <c r="F220" s="19">
        <v>120</v>
      </c>
      <c r="G220" s="20"/>
      <c r="H220" s="19">
        <v>120</v>
      </c>
      <c r="I220" s="107">
        <f>(I216+I218)*H220/100</f>
        <v>343.67424</v>
      </c>
      <c r="J220" s="19" t="s">
        <v>256</v>
      </c>
      <c r="K220" s="112">
        <f>(K216+K218)*J220/100</f>
        <v>3026.3953574399993</v>
      </c>
      <c r="L220" s="3"/>
      <c r="M220" s="3"/>
      <c r="N220" s="3"/>
      <c r="O220" s="3"/>
      <c r="P220" s="3"/>
    </row>
    <row r="221" spans="1:17" outlineLevel="1">
      <c r="A221" s="95"/>
      <c r="B221" s="15" t="s">
        <v>9</v>
      </c>
      <c r="C221" s="16" t="s">
        <v>9</v>
      </c>
      <c r="D221" s="17" t="s">
        <v>16</v>
      </c>
      <c r="E221" s="18" t="s">
        <v>15</v>
      </c>
      <c r="F221" s="19">
        <v>70</v>
      </c>
      <c r="G221" s="20"/>
      <c r="H221" s="19">
        <v>70</v>
      </c>
      <c r="I221" s="107">
        <f>(I216+I218)*H221/100</f>
        <v>200.47664</v>
      </c>
      <c r="J221" s="19" t="s">
        <v>257</v>
      </c>
      <c r="K221" s="112">
        <f>(K216+K218)*J221/100</f>
        <v>1661.5503923199994</v>
      </c>
      <c r="L221" s="3"/>
      <c r="M221" s="3"/>
      <c r="N221" s="3"/>
      <c r="O221" s="3"/>
      <c r="P221" s="3"/>
      <c r="Q221" s="4"/>
    </row>
    <row r="222" spans="1:17" ht="13.5">
      <c r="A222" s="95"/>
      <c r="B222" s="21" t="s">
        <v>9</v>
      </c>
      <c r="C222" s="22" t="s">
        <v>9</v>
      </c>
      <c r="D222" s="23"/>
      <c r="E222" s="24" t="s">
        <v>9</v>
      </c>
      <c r="F222" s="21" t="s">
        <v>9</v>
      </c>
      <c r="G222" s="25"/>
      <c r="H222" s="25"/>
      <c r="I222" s="109">
        <f>I216+I217+I219</f>
        <v>1504.2664</v>
      </c>
      <c r="J222" s="108"/>
      <c r="K222" s="109">
        <f>K216+K217+K219</f>
        <v>6749.1722480000008</v>
      </c>
      <c r="L222" s="3"/>
      <c r="M222" s="3"/>
      <c r="N222" s="3"/>
      <c r="O222" s="3"/>
      <c r="P222" s="3"/>
      <c r="Q222" s="33"/>
    </row>
    <row r="223" spans="1:17" ht="13.5">
      <c r="A223" s="95"/>
      <c r="B223" s="21"/>
      <c r="C223" s="22"/>
      <c r="D223" s="23"/>
      <c r="E223" s="24"/>
      <c r="F223" s="21"/>
      <c r="G223" s="25"/>
      <c r="H223" s="25"/>
      <c r="I223" s="109">
        <f>I222+I220+I221</f>
        <v>2048.4172800000001</v>
      </c>
      <c r="J223" s="24" t="s">
        <v>9</v>
      </c>
      <c r="K223" s="109">
        <f>K222+K220+K221</f>
        <v>11437.117997759999</v>
      </c>
      <c r="L223" s="3"/>
      <c r="M223" s="3"/>
      <c r="N223" s="3"/>
      <c r="O223" s="3"/>
      <c r="P223" s="3"/>
      <c r="Q223" s="33"/>
    </row>
    <row r="224" spans="1:17" ht="51">
      <c r="A224" s="95" t="s">
        <v>346</v>
      </c>
      <c r="B224" s="95">
        <v>60</v>
      </c>
      <c r="C224" s="10" t="s">
        <v>92</v>
      </c>
      <c r="D224" s="11" t="s">
        <v>93</v>
      </c>
      <c r="E224" s="12" t="s">
        <v>94</v>
      </c>
      <c r="F224" s="13">
        <v>2</v>
      </c>
      <c r="G224" s="229">
        <v>209.05</v>
      </c>
      <c r="H224" s="14"/>
      <c r="I224" s="106">
        <f>F224*G224</f>
        <v>418.1</v>
      </c>
      <c r="J224" s="14" t="s">
        <v>211</v>
      </c>
      <c r="K224" s="110">
        <f>K231</f>
        <v>2028.5759999999998</v>
      </c>
      <c r="L224" s="3"/>
      <c r="M224" s="228">
        <f t="shared" ref="M224" si="26">B224</f>
        <v>60</v>
      </c>
      <c r="N224" s="99"/>
      <c r="O224" s="99" t="s">
        <v>325</v>
      </c>
      <c r="P224" s="99"/>
      <c r="Q224" s="100">
        <f t="shared" ref="Q224" si="27">F224-N224-O224-P224</f>
        <v>0</v>
      </c>
    </row>
    <row r="225" spans="1:17" outlineLevel="1">
      <c r="A225" s="95"/>
      <c r="B225" s="15" t="s">
        <v>9</v>
      </c>
      <c r="C225" s="16" t="s">
        <v>9</v>
      </c>
      <c r="D225" s="17" t="s">
        <v>10</v>
      </c>
      <c r="E225" s="18" t="s">
        <v>9</v>
      </c>
      <c r="F225" s="19" t="s">
        <v>9</v>
      </c>
      <c r="G225" s="20">
        <v>35.369999999999997</v>
      </c>
      <c r="H225" s="20"/>
      <c r="I225" s="107">
        <f>F224*G225</f>
        <v>70.739999999999995</v>
      </c>
      <c r="J225" s="20">
        <v>10.36</v>
      </c>
      <c r="K225" s="111">
        <f>I225*J225</f>
        <v>732.86639999999989</v>
      </c>
      <c r="L225" s="3"/>
      <c r="M225" s="3"/>
      <c r="N225" s="3"/>
      <c r="O225" s="3"/>
      <c r="P225" s="3"/>
    </row>
    <row r="226" spans="1:17" outlineLevel="1">
      <c r="A226" s="95"/>
      <c r="B226" s="15" t="s">
        <v>9</v>
      </c>
      <c r="C226" s="16" t="s">
        <v>9</v>
      </c>
      <c r="D226" s="17" t="s">
        <v>11</v>
      </c>
      <c r="E226" s="18" t="s">
        <v>9</v>
      </c>
      <c r="F226" s="19" t="s">
        <v>9</v>
      </c>
      <c r="G226" s="20">
        <v>172.97</v>
      </c>
      <c r="H226" s="20"/>
      <c r="I226" s="107">
        <f>F224*G226</f>
        <v>345.94</v>
      </c>
      <c r="J226" s="20">
        <v>3.73</v>
      </c>
      <c r="K226" s="111">
        <f>I226*J226</f>
        <v>1290.3561999999999</v>
      </c>
      <c r="L226" s="3"/>
      <c r="M226" s="3"/>
      <c r="N226" s="3"/>
      <c r="O226" s="3"/>
      <c r="P226" s="3"/>
    </row>
    <row r="227" spans="1:17" outlineLevel="1">
      <c r="A227" s="95"/>
      <c r="B227" s="15" t="s">
        <v>9</v>
      </c>
      <c r="C227" s="16" t="s">
        <v>9</v>
      </c>
      <c r="D227" s="17" t="s">
        <v>12</v>
      </c>
      <c r="E227" s="18" t="s">
        <v>9</v>
      </c>
      <c r="F227" s="19" t="s">
        <v>9</v>
      </c>
      <c r="G227" s="20">
        <v>14.93</v>
      </c>
      <c r="H227" s="20"/>
      <c r="I227" s="107">
        <f>F224*G227</f>
        <v>29.86</v>
      </c>
      <c r="J227" s="20">
        <v>10.36</v>
      </c>
      <c r="K227" s="111">
        <f>I227*J227</f>
        <v>309.34959999999995</v>
      </c>
      <c r="L227" s="3"/>
      <c r="M227" s="3"/>
      <c r="N227" s="3"/>
      <c r="O227" s="3"/>
      <c r="P227" s="3"/>
    </row>
    <row r="228" spans="1:17" outlineLevel="1">
      <c r="A228" s="95"/>
      <c r="B228" s="15" t="s">
        <v>9</v>
      </c>
      <c r="C228" s="16" t="s">
        <v>9</v>
      </c>
      <c r="D228" s="17" t="s">
        <v>13</v>
      </c>
      <c r="E228" s="18" t="s">
        <v>9</v>
      </c>
      <c r="F228" s="19" t="s">
        <v>9</v>
      </c>
      <c r="G228" s="20">
        <v>0.71</v>
      </c>
      <c r="H228" s="20"/>
      <c r="I228" s="107">
        <f>F224*G228</f>
        <v>1.42</v>
      </c>
      <c r="J228" s="20">
        <v>3.77</v>
      </c>
      <c r="K228" s="111">
        <f>I228*J228</f>
        <v>5.3533999999999997</v>
      </c>
      <c r="L228" s="3"/>
      <c r="M228" s="3"/>
      <c r="N228" s="3"/>
      <c r="O228" s="3"/>
      <c r="P228" s="3"/>
    </row>
    <row r="229" spans="1:17" outlineLevel="1">
      <c r="A229" s="95"/>
      <c r="B229" s="15" t="s">
        <v>9</v>
      </c>
      <c r="C229" s="16" t="s">
        <v>9</v>
      </c>
      <c r="D229" s="17" t="s">
        <v>14</v>
      </c>
      <c r="E229" s="18" t="s">
        <v>15</v>
      </c>
      <c r="F229" s="19">
        <v>120</v>
      </c>
      <c r="G229" s="20"/>
      <c r="H229" s="19">
        <v>120</v>
      </c>
      <c r="I229" s="107">
        <f>(I225+I227)*H229/100</f>
        <v>120.72</v>
      </c>
      <c r="J229" s="19" t="s">
        <v>256</v>
      </c>
      <c r="K229" s="112">
        <f>(K225+K227)*J229/100</f>
        <v>1063.0603199999998</v>
      </c>
      <c r="L229" s="3"/>
      <c r="M229" s="3"/>
      <c r="N229" s="3"/>
      <c r="O229" s="3"/>
      <c r="P229" s="3"/>
    </row>
    <row r="230" spans="1:17" outlineLevel="1">
      <c r="A230" s="95"/>
      <c r="B230" s="15" t="s">
        <v>9</v>
      </c>
      <c r="C230" s="16" t="s">
        <v>9</v>
      </c>
      <c r="D230" s="17" t="s">
        <v>16</v>
      </c>
      <c r="E230" s="18" t="s">
        <v>15</v>
      </c>
      <c r="F230" s="19">
        <v>70</v>
      </c>
      <c r="G230" s="20"/>
      <c r="H230" s="19">
        <v>70</v>
      </c>
      <c r="I230" s="107">
        <f>(I225+I227)*H230/100</f>
        <v>70.42</v>
      </c>
      <c r="J230" s="19" t="s">
        <v>257</v>
      </c>
      <c r="K230" s="112">
        <f>(K225+K227)*J230/100</f>
        <v>583.64095999999995</v>
      </c>
      <c r="L230" s="3"/>
      <c r="M230" s="3"/>
      <c r="N230" s="3"/>
      <c r="O230" s="3"/>
      <c r="P230" s="3"/>
      <c r="Q230" s="4"/>
    </row>
    <row r="231" spans="1:17" ht="13.5">
      <c r="A231" s="95"/>
      <c r="B231" s="21" t="s">
        <v>9</v>
      </c>
      <c r="C231" s="22" t="s">
        <v>9</v>
      </c>
      <c r="D231" s="23"/>
      <c r="E231" s="24" t="s">
        <v>9</v>
      </c>
      <c r="F231" s="21" t="s">
        <v>9</v>
      </c>
      <c r="G231" s="25"/>
      <c r="H231" s="25"/>
      <c r="I231" s="109">
        <f>I225+I226+I228</f>
        <v>418.1</v>
      </c>
      <c r="J231" s="108"/>
      <c r="K231" s="109">
        <f>K225+K226+K228</f>
        <v>2028.5759999999998</v>
      </c>
      <c r="L231" s="3"/>
      <c r="M231" s="3"/>
      <c r="N231" s="3"/>
      <c r="O231" s="3"/>
      <c r="P231" s="3"/>
      <c r="Q231" s="33"/>
    </row>
    <row r="232" spans="1:17" ht="13.5">
      <c r="A232" s="95"/>
      <c r="B232" s="21"/>
      <c r="C232" s="22"/>
      <c r="D232" s="23"/>
      <c r="E232" s="24"/>
      <c r="F232" s="21"/>
      <c r="G232" s="25"/>
      <c r="H232" s="25"/>
      <c r="I232" s="109">
        <f>I231+I229+I230</f>
        <v>609.24</v>
      </c>
      <c r="J232" s="24" t="s">
        <v>9</v>
      </c>
      <c r="K232" s="109">
        <f>K231+K229+K230</f>
        <v>3675.2772799999993</v>
      </c>
      <c r="L232" s="3"/>
      <c r="M232" s="3"/>
      <c r="N232" s="3"/>
      <c r="O232" s="3"/>
      <c r="P232" s="3"/>
      <c r="Q232" s="33"/>
    </row>
    <row r="233" spans="1:17" ht="38.25">
      <c r="A233" s="95" t="s">
        <v>347</v>
      </c>
      <c r="B233" s="95">
        <v>61</v>
      </c>
      <c r="C233" s="10" t="s">
        <v>95</v>
      </c>
      <c r="D233" s="11" t="s">
        <v>96</v>
      </c>
      <c r="E233" s="12" t="s">
        <v>94</v>
      </c>
      <c r="F233" s="13">
        <v>2</v>
      </c>
      <c r="G233" s="229">
        <v>2056.0700000000002</v>
      </c>
      <c r="H233" s="14"/>
      <c r="I233" s="106">
        <f>F233*G233</f>
        <v>4112.1400000000003</v>
      </c>
      <c r="J233" s="14" t="s">
        <v>211</v>
      </c>
      <c r="K233" s="110">
        <f>K240</f>
        <v>20310.321399999997</v>
      </c>
      <c r="L233" s="3"/>
      <c r="M233" s="228">
        <f t="shared" ref="M233" si="28">B233</f>
        <v>61</v>
      </c>
      <c r="N233" s="99"/>
      <c r="O233" s="99" t="s">
        <v>325</v>
      </c>
      <c r="P233" s="99"/>
      <c r="Q233" s="100">
        <f t="shared" ref="Q233" si="29">F233-N233-O233-P233</f>
        <v>0</v>
      </c>
    </row>
    <row r="234" spans="1:17" outlineLevel="1">
      <c r="A234" s="95"/>
      <c r="B234" s="15" t="s">
        <v>9</v>
      </c>
      <c r="C234" s="16" t="s">
        <v>9</v>
      </c>
      <c r="D234" s="17" t="s">
        <v>10</v>
      </c>
      <c r="E234" s="18" t="s">
        <v>9</v>
      </c>
      <c r="F234" s="19" t="s">
        <v>9</v>
      </c>
      <c r="G234" s="20">
        <v>374.92</v>
      </c>
      <c r="H234" s="20"/>
      <c r="I234" s="107">
        <f>F233*G234</f>
        <v>749.84</v>
      </c>
      <c r="J234" s="20">
        <v>10.36</v>
      </c>
      <c r="K234" s="111">
        <f>I234*J234</f>
        <v>7768.3423999999995</v>
      </c>
      <c r="L234" s="3"/>
      <c r="M234" s="3"/>
      <c r="N234" s="3"/>
      <c r="O234" s="3"/>
      <c r="P234" s="3"/>
    </row>
    <row r="235" spans="1:17" outlineLevel="1">
      <c r="A235" s="95"/>
      <c r="B235" s="15" t="s">
        <v>9</v>
      </c>
      <c r="C235" s="16" t="s">
        <v>9</v>
      </c>
      <c r="D235" s="17" t="s">
        <v>11</v>
      </c>
      <c r="E235" s="18" t="s">
        <v>9</v>
      </c>
      <c r="F235" s="19" t="s">
        <v>9</v>
      </c>
      <c r="G235" s="20">
        <v>1673.65</v>
      </c>
      <c r="H235" s="20"/>
      <c r="I235" s="107">
        <f>F233*G235</f>
        <v>3347.3</v>
      </c>
      <c r="J235" s="20">
        <v>3.73</v>
      </c>
      <c r="K235" s="111">
        <f>I235*J235</f>
        <v>12485.429</v>
      </c>
      <c r="L235" s="3"/>
      <c r="M235" s="3"/>
      <c r="N235" s="3"/>
      <c r="O235" s="3"/>
      <c r="P235" s="3"/>
    </row>
    <row r="236" spans="1:17" outlineLevel="1">
      <c r="A236" s="95"/>
      <c r="B236" s="15" t="s">
        <v>9</v>
      </c>
      <c r="C236" s="16" t="s">
        <v>9</v>
      </c>
      <c r="D236" s="17" t="s">
        <v>12</v>
      </c>
      <c r="E236" s="18" t="s">
        <v>9</v>
      </c>
      <c r="F236" s="19" t="s">
        <v>9</v>
      </c>
      <c r="G236" s="20">
        <v>202.48</v>
      </c>
      <c r="H236" s="20"/>
      <c r="I236" s="107">
        <f>F233*G236</f>
        <v>404.96</v>
      </c>
      <c r="J236" s="20">
        <v>10.36</v>
      </c>
      <c r="K236" s="111">
        <f>I236*J236</f>
        <v>4195.3855999999996</v>
      </c>
      <c r="L236" s="3"/>
      <c r="M236" s="3"/>
      <c r="N236" s="3"/>
      <c r="O236" s="3"/>
      <c r="P236" s="3"/>
    </row>
    <row r="237" spans="1:17" outlineLevel="1">
      <c r="A237" s="95"/>
      <c r="B237" s="15" t="s">
        <v>9</v>
      </c>
      <c r="C237" s="16" t="s">
        <v>9</v>
      </c>
      <c r="D237" s="17" t="s">
        <v>13</v>
      </c>
      <c r="E237" s="18" t="s">
        <v>9</v>
      </c>
      <c r="F237" s="19" t="s">
        <v>9</v>
      </c>
      <c r="G237" s="20">
        <v>7.5</v>
      </c>
      <c r="H237" s="20"/>
      <c r="I237" s="107">
        <f>F233*G237</f>
        <v>15</v>
      </c>
      <c r="J237" s="20">
        <v>3.77</v>
      </c>
      <c r="K237" s="111">
        <f>I237*J237</f>
        <v>56.55</v>
      </c>
      <c r="L237" s="3"/>
      <c r="M237" s="3"/>
      <c r="N237" s="3"/>
      <c r="O237" s="3"/>
      <c r="P237" s="3"/>
    </row>
    <row r="238" spans="1:17" outlineLevel="1">
      <c r="A238" s="95"/>
      <c r="B238" s="15" t="s">
        <v>9</v>
      </c>
      <c r="C238" s="16" t="s">
        <v>9</v>
      </c>
      <c r="D238" s="17" t="s">
        <v>14</v>
      </c>
      <c r="E238" s="18" t="s">
        <v>15</v>
      </c>
      <c r="F238" s="19">
        <v>120</v>
      </c>
      <c r="G238" s="20"/>
      <c r="H238" s="19">
        <v>120</v>
      </c>
      <c r="I238" s="107">
        <f>(I234+I236)*H238/100</f>
        <v>1385.76</v>
      </c>
      <c r="J238" s="19" t="s">
        <v>256</v>
      </c>
      <c r="K238" s="112">
        <f>(K234+K236)*J238/100</f>
        <v>12203.002559999999</v>
      </c>
      <c r="L238" s="3"/>
      <c r="M238" s="3"/>
      <c r="N238" s="3"/>
      <c r="O238" s="3"/>
      <c r="P238" s="3"/>
    </row>
    <row r="239" spans="1:17" outlineLevel="1">
      <c r="A239" s="95"/>
      <c r="B239" s="15" t="s">
        <v>9</v>
      </c>
      <c r="C239" s="16" t="s">
        <v>9</v>
      </c>
      <c r="D239" s="17" t="s">
        <v>16</v>
      </c>
      <c r="E239" s="18" t="s">
        <v>15</v>
      </c>
      <c r="F239" s="19">
        <v>70</v>
      </c>
      <c r="G239" s="20"/>
      <c r="H239" s="19">
        <v>70</v>
      </c>
      <c r="I239" s="107">
        <f>(I234+I236)*H239/100</f>
        <v>808.36</v>
      </c>
      <c r="J239" s="19" t="s">
        <v>257</v>
      </c>
      <c r="K239" s="112">
        <f>(K234+K236)*J239/100</f>
        <v>6699.6876799999991</v>
      </c>
      <c r="L239" s="3"/>
      <c r="M239" s="3"/>
      <c r="N239" s="3"/>
      <c r="O239" s="3"/>
      <c r="P239" s="3"/>
      <c r="Q239" s="4"/>
    </row>
    <row r="240" spans="1:17" ht="13.5">
      <c r="A240" s="95"/>
      <c r="B240" s="21" t="s">
        <v>9</v>
      </c>
      <c r="C240" s="22" t="s">
        <v>9</v>
      </c>
      <c r="D240" s="23"/>
      <c r="E240" s="24" t="s">
        <v>9</v>
      </c>
      <c r="F240" s="21" t="s">
        <v>9</v>
      </c>
      <c r="G240" s="25"/>
      <c r="H240" s="25"/>
      <c r="I240" s="109">
        <f>I234+I235+I237</f>
        <v>4112.1400000000003</v>
      </c>
      <c r="J240" s="108"/>
      <c r="K240" s="109">
        <f>K234+K235+K237</f>
        <v>20310.321399999997</v>
      </c>
      <c r="L240" s="3"/>
      <c r="M240" s="3"/>
      <c r="N240" s="3"/>
      <c r="O240" s="3"/>
      <c r="P240" s="3"/>
      <c r="Q240" s="33"/>
    </row>
    <row r="241" spans="1:17" ht="13.5">
      <c r="A241" s="95"/>
      <c r="B241" s="21"/>
      <c r="C241" s="22"/>
      <c r="D241" s="23"/>
      <c r="E241" s="24"/>
      <c r="F241" s="21"/>
      <c r="G241" s="25"/>
      <c r="H241" s="25"/>
      <c r="I241" s="109">
        <f>I240+I238+I239</f>
        <v>6306.26</v>
      </c>
      <c r="J241" s="24" t="s">
        <v>9</v>
      </c>
      <c r="K241" s="109">
        <f>K240+K238+K239</f>
        <v>39213.011639999997</v>
      </c>
      <c r="L241" s="3"/>
      <c r="M241" s="3"/>
      <c r="N241" s="3"/>
      <c r="O241" s="3"/>
      <c r="P241" s="3"/>
      <c r="Q241" s="33"/>
    </row>
    <row r="242" spans="1:17" ht="140.25">
      <c r="A242" s="95" t="s">
        <v>348</v>
      </c>
      <c r="B242" s="95">
        <v>62</v>
      </c>
      <c r="C242" s="10" t="s">
        <v>142</v>
      </c>
      <c r="D242" s="11" t="s">
        <v>143</v>
      </c>
      <c r="E242" s="12" t="s">
        <v>104</v>
      </c>
      <c r="F242" s="13">
        <v>0.93</v>
      </c>
      <c r="G242" s="229">
        <v>126109.88</v>
      </c>
      <c r="H242" s="14"/>
      <c r="I242" s="130">
        <f t="shared" ref="I242:I245" si="30">F242*G242</f>
        <v>117282.18840000001</v>
      </c>
      <c r="J242" s="14">
        <v>3.77</v>
      </c>
      <c r="K242" s="130">
        <f t="shared" ref="K242:K245" si="31">I242*J242</f>
        <v>442153.85026800004</v>
      </c>
      <c r="L242" s="3"/>
      <c r="M242" s="228">
        <f t="shared" ref="M242:M247" si="32">B242</f>
        <v>62</v>
      </c>
      <c r="N242" s="99"/>
      <c r="O242" s="99" t="s">
        <v>320</v>
      </c>
      <c r="P242" s="99"/>
      <c r="Q242" s="100">
        <f t="shared" ref="Q242:Q247" si="33">F242-N242-O242-P242</f>
        <v>0</v>
      </c>
    </row>
    <row r="243" spans="1:17" ht="114.75">
      <c r="A243" s="95" t="s">
        <v>349</v>
      </c>
      <c r="B243" s="95">
        <v>63</v>
      </c>
      <c r="C243" s="10" t="s">
        <v>144</v>
      </c>
      <c r="D243" s="11" t="s">
        <v>145</v>
      </c>
      <c r="E243" s="12" t="s">
        <v>104</v>
      </c>
      <c r="F243" s="13">
        <v>0.93</v>
      </c>
      <c r="G243" s="229">
        <v>92726.37</v>
      </c>
      <c r="H243" s="14"/>
      <c r="I243" s="130">
        <f t="shared" si="30"/>
        <v>86235.524099999995</v>
      </c>
      <c r="J243" s="14">
        <v>3.77</v>
      </c>
      <c r="K243" s="130">
        <f t="shared" si="31"/>
        <v>325107.92585699999</v>
      </c>
      <c r="L243" s="3"/>
      <c r="M243" s="228">
        <f t="shared" si="32"/>
        <v>63</v>
      </c>
      <c r="N243" s="99"/>
      <c r="O243" s="99" t="s">
        <v>320</v>
      </c>
      <c r="P243" s="99"/>
      <c r="Q243" s="100">
        <f t="shared" si="33"/>
        <v>0</v>
      </c>
    </row>
    <row r="244" spans="1:17" ht="76.5">
      <c r="A244" s="95" t="s">
        <v>350</v>
      </c>
      <c r="B244" s="95">
        <v>64</v>
      </c>
      <c r="C244" s="10" t="s">
        <v>107</v>
      </c>
      <c r="D244" s="11" t="s">
        <v>108</v>
      </c>
      <c r="E244" s="12" t="s">
        <v>104</v>
      </c>
      <c r="F244" s="13">
        <v>0.93</v>
      </c>
      <c r="G244" s="229">
        <v>1382.99</v>
      </c>
      <c r="H244" s="14"/>
      <c r="I244" s="130">
        <f t="shared" si="30"/>
        <v>1286.1807000000001</v>
      </c>
      <c r="J244" s="14">
        <v>3.77</v>
      </c>
      <c r="K244" s="130">
        <f t="shared" si="31"/>
        <v>4848.9012390000007</v>
      </c>
      <c r="L244" s="3"/>
      <c r="M244" s="228">
        <f t="shared" si="32"/>
        <v>64</v>
      </c>
      <c r="N244" s="99"/>
      <c r="O244" s="99" t="s">
        <v>320</v>
      </c>
      <c r="P244" s="99"/>
      <c r="Q244" s="100">
        <f t="shared" si="33"/>
        <v>0</v>
      </c>
    </row>
    <row r="245" spans="1:17" ht="63.75">
      <c r="A245" s="95" t="s">
        <v>351</v>
      </c>
      <c r="B245" s="95">
        <v>65</v>
      </c>
      <c r="C245" s="10" t="s">
        <v>113</v>
      </c>
      <c r="D245" s="11" t="s">
        <v>114</v>
      </c>
      <c r="E245" s="12" t="s">
        <v>112</v>
      </c>
      <c r="F245" s="13" t="s">
        <v>321</v>
      </c>
      <c r="G245" s="229">
        <v>129.15</v>
      </c>
      <c r="H245" s="14"/>
      <c r="I245" s="130">
        <f t="shared" si="30"/>
        <v>794.27250000000004</v>
      </c>
      <c r="J245" s="14">
        <v>3.77</v>
      </c>
      <c r="K245" s="130">
        <f t="shared" si="31"/>
        <v>2994.4073250000001</v>
      </c>
      <c r="L245" s="3"/>
      <c r="M245" s="228">
        <f t="shared" si="32"/>
        <v>65</v>
      </c>
      <c r="N245" s="99"/>
      <c r="O245" s="99" t="s">
        <v>321</v>
      </c>
      <c r="P245" s="99"/>
      <c r="Q245" s="100">
        <f t="shared" si="33"/>
        <v>0</v>
      </c>
    </row>
    <row r="246" spans="1:17" ht="17.850000000000001" customHeight="1">
      <c r="A246" s="95"/>
      <c r="B246" s="351" t="s">
        <v>146</v>
      </c>
      <c r="C246" s="352"/>
      <c r="D246" s="352"/>
      <c r="E246" s="352"/>
      <c r="F246" s="352"/>
      <c r="G246" s="352"/>
      <c r="H246" s="352"/>
      <c r="I246" s="352"/>
      <c r="J246" s="352"/>
      <c r="K246" s="352"/>
      <c r="L246" s="3"/>
      <c r="M246" s="3"/>
      <c r="N246" s="3"/>
      <c r="O246" s="3"/>
      <c r="P246" s="3"/>
    </row>
    <row r="247" spans="1:17" ht="63.75">
      <c r="A247" s="95" t="s">
        <v>352</v>
      </c>
      <c r="B247" s="95">
        <v>66</v>
      </c>
      <c r="C247" s="10" t="s">
        <v>116</v>
      </c>
      <c r="D247" s="11" t="s">
        <v>117</v>
      </c>
      <c r="E247" s="12" t="s">
        <v>112</v>
      </c>
      <c r="F247" s="13" t="s">
        <v>321</v>
      </c>
      <c r="G247" s="229">
        <v>2945.75</v>
      </c>
      <c r="H247" s="14"/>
      <c r="I247" s="130">
        <f t="shared" ref="I247" si="34">F247*G247</f>
        <v>18116.362499999999</v>
      </c>
      <c r="J247" s="14">
        <v>3.77</v>
      </c>
      <c r="K247" s="130">
        <f t="shared" ref="K247" si="35">I247*J247</f>
        <v>68298.686625000002</v>
      </c>
      <c r="L247" s="3"/>
      <c r="M247" s="228">
        <f t="shared" si="32"/>
        <v>66</v>
      </c>
      <c r="N247" s="99"/>
      <c r="O247" s="99" t="s">
        <v>321</v>
      </c>
      <c r="P247" s="99"/>
      <c r="Q247" s="100">
        <f t="shared" si="33"/>
        <v>0</v>
      </c>
    </row>
    <row r="248" spans="1:17" ht="13.5" thickBot="1">
      <c r="A248" s="95"/>
      <c r="B248" s="26"/>
      <c r="C248" s="27"/>
      <c r="D248" s="28"/>
      <c r="E248" s="29"/>
      <c r="F248" s="30"/>
      <c r="G248" s="31"/>
      <c r="H248" s="31"/>
      <c r="I248" s="31"/>
      <c r="J248" s="31"/>
      <c r="K248" s="31"/>
      <c r="L248" s="3"/>
      <c r="M248" s="3"/>
      <c r="N248" s="3"/>
      <c r="O248" s="3"/>
      <c r="P248" s="3"/>
    </row>
    <row r="249" spans="1:17" outlineLevel="1">
      <c r="A249" s="113"/>
      <c r="B249" s="114"/>
      <c r="C249" s="350" t="s">
        <v>213</v>
      </c>
      <c r="D249" s="350"/>
      <c r="E249" s="115"/>
      <c r="F249" s="115"/>
      <c r="G249" s="115"/>
      <c r="H249" s="115"/>
      <c r="I249" s="116">
        <f>I108+I118+I128+I138+I148+I158+I168+I178+I187+I197+I206+I215+I224+I233+I242+I243+I244+I245+I247</f>
        <v>271269.22382999997</v>
      </c>
      <c r="J249" s="117"/>
      <c r="K249" s="116">
        <f>K108+K118+K128+K138+K148+K158+K168+K178+K187+K197+K206+K215+K224+K233+K242+K243+K244+K245+K247</f>
        <v>1203597.8448118002</v>
      </c>
    </row>
    <row r="250" spans="1:17" ht="12.75" customHeight="1" outlineLevel="1">
      <c r="A250" s="118"/>
      <c r="B250" s="119"/>
      <c r="C250" s="338" t="s">
        <v>10</v>
      </c>
      <c r="D250" s="338"/>
      <c r="E250" s="321"/>
      <c r="F250" s="321"/>
      <c r="G250" s="121"/>
      <c r="H250" s="121"/>
      <c r="I250" s="122">
        <f>I109+I119+I129+I139+I149+I159+I169+I179+I188+I198+I207+I216+I225+I234</f>
        <v>27562.282130000003</v>
      </c>
      <c r="J250" s="123"/>
      <c r="K250" s="122">
        <f>K109+K119+K129+K139+K149+K159+K169+K179+K188+K198+K207+K216+K225+K234</f>
        <v>285545.24286679999</v>
      </c>
    </row>
    <row r="251" spans="1:17">
      <c r="A251" s="118"/>
      <c r="B251" s="119"/>
      <c r="C251" s="338" t="s">
        <v>11</v>
      </c>
      <c r="D251" s="338"/>
      <c r="E251" s="321"/>
      <c r="F251" s="321"/>
      <c r="G251" s="119"/>
      <c r="H251" s="119"/>
      <c r="I251" s="122">
        <f>I110+I120+I130+I140+I150+I160+I170+I180+I189+I199+I208+I217+I226+I235</f>
        <v>18064.206600000001</v>
      </c>
      <c r="J251" s="123"/>
      <c r="K251" s="122">
        <f>K110+K120+K130+K140+K150+K160+K170+K180+K189+K199+K208+K217+K226+K235</f>
        <v>67379.490617999996</v>
      </c>
    </row>
    <row r="252" spans="1:17" ht="17.850000000000001" customHeight="1">
      <c r="A252" s="118"/>
      <c r="B252" s="119"/>
      <c r="C252" s="338" t="s">
        <v>214</v>
      </c>
      <c r="D252" s="338"/>
      <c r="E252" s="321"/>
      <c r="F252" s="321"/>
      <c r="G252" s="119"/>
      <c r="H252" s="119"/>
      <c r="I252" s="122">
        <f>I111+I121+I131+I141+I151+I161+I171+I181+I190+I200+I209+I218+I227+I236</f>
        <v>1381.8407</v>
      </c>
      <c r="J252" s="123"/>
      <c r="K252" s="122">
        <f>K111+K121+K131+K141+K151+K161+K171+K181+K190+K200+K209+K218+K227+K236</f>
        <v>14315.869651999999</v>
      </c>
    </row>
    <row r="253" spans="1:17" ht="14.25" customHeight="1">
      <c r="A253" s="118"/>
      <c r="B253" s="124"/>
      <c r="C253" s="338" t="s">
        <v>215</v>
      </c>
      <c r="D253" s="338"/>
      <c r="E253" s="321"/>
      <c r="F253" s="321"/>
      <c r="G253" s="124"/>
      <c r="H253" s="124"/>
      <c r="I253" s="122">
        <f>I112+I122+I132+I142+I152+I162+I172+I182+I191+I201+I210+I219+I228+I237+I242+I243+I244+I245+I247</f>
        <v>225642.73509999999</v>
      </c>
      <c r="J253" s="123"/>
      <c r="K253" s="122">
        <f>K112+K122+K132+K142+K152+K162+K172+K182+K191+K201+K210+K219+K228+K237+K242+K243+K244+K245+K247</f>
        <v>850673.11132700008</v>
      </c>
    </row>
    <row r="254" spans="1:17" outlineLevel="1">
      <c r="A254" s="118"/>
      <c r="B254" s="124"/>
      <c r="C254" s="338" t="s">
        <v>216</v>
      </c>
      <c r="D254" s="338"/>
      <c r="E254" s="321"/>
      <c r="F254" s="321"/>
      <c r="G254" s="124"/>
      <c r="H254" s="124"/>
      <c r="I254" s="122">
        <f>I113+I123+I133+I143+I153+I163+I173+I183+I192+I202+I211+I220+I229+I238</f>
        <v>25109.017564000005</v>
      </c>
      <c r="J254" s="123"/>
      <c r="K254" s="122">
        <f>K113+K123+K133+K143+K153+K163+K173+K183+K192+K202+K211+K220+K229+K238</f>
        <v>221062.56849846392</v>
      </c>
    </row>
    <row r="255" spans="1:17" ht="15" customHeight="1" outlineLevel="1">
      <c r="A255" s="118"/>
      <c r="B255" s="124"/>
      <c r="C255" s="338" t="s">
        <v>217</v>
      </c>
      <c r="D255" s="338"/>
      <c r="E255" s="321"/>
      <c r="F255" s="321"/>
      <c r="G255" s="124"/>
      <c r="H255" s="124"/>
      <c r="I255" s="122">
        <f>I114+I124+I134+I144+I154+I164+I174+I184+I193+I203+I212+I221+I230+I239</f>
        <v>12632.503607399998</v>
      </c>
      <c r="J255" s="123"/>
      <c r="K255" s="122">
        <f>K114+K124+K134+K144+K154+K164+K174+K184+K193+K203+K212+K221+K230+K239</f>
        <v>106089.65677270798</v>
      </c>
    </row>
    <row r="256" spans="1:17" ht="14.25" customHeight="1" outlineLevel="1">
      <c r="A256" s="118"/>
      <c r="B256" s="119"/>
      <c r="C256" s="338" t="s">
        <v>218</v>
      </c>
      <c r="D256" s="338"/>
      <c r="E256" s="119"/>
      <c r="F256" s="119"/>
      <c r="G256" s="119"/>
      <c r="H256" s="119"/>
      <c r="I256" s="122">
        <f>I250+I251+I253</f>
        <v>271269.22382999997</v>
      </c>
      <c r="J256" s="125"/>
      <c r="K256" s="122">
        <f>K250+K251+K253</f>
        <v>1203597.8448117999</v>
      </c>
    </row>
    <row r="257" spans="1:17" ht="13.5" outlineLevel="1" thickBot="1">
      <c r="A257" s="126"/>
      <c r="B257" s="127"/>
      <c r="C257" s="339" t="s">
        <v>219</v>
      </c>
      <c r="D257" s="339"/>
      <c r="E257" s="127"/>
      <c r="F257" s="127"/>
      <c r="G257" s="127"/>
      <c r="H257" s="127"/>
      <c r="I257" s="128">
        <f>I254+I255+I256</f>
        <v>309010.74500140001</v>
      </c>
      <c r="J257" s="129"/>
      <c r="K257" s="128">
        <f>K254+K255+K256</f>
        <v>1530750.0700829718</v>
      </c>
    </row>
    <row r="258" spans="1:17">
      <c r="A258" s="95"/>
      <c r="B258" s="26"/>
      <c r="C258" s="27"/>
      <c r="D258" s="28"/>
      <c r="E258" s="29"/>
      <c r="F258" s="30"/>
      <c r="G258" s="31"/>
      <c r="H258" s="31"/>
      <c r="I258" s="31"/>
      <c r="J258" s="31"/>
      <c r="K258" s="31"/>
      <c r="L258" s="3"/>
      <c r="M258" s="3"/>
      <c r="N258" s="3"/>
      <c r="O258" s="3"/>
      <c r="P258" s="3"/>
    </row>
    <row r="259" spans="1:17" ht="21" customHeight="1">
      <c r="A259" s="95"/>
      <c r="B259" s="353" t="s">
        <v>147</v>
      </c>
      <c r="C259" s="354"/>
      <c r="D259" s="354"/>
      <c r="E259" s="354"/>
      <c r="F259" s="354"/>
      <c r="G259" s="354"/>
      <c r="H259" s="354"/>
      <c r="I259" s="354"/>
      <c r="J259" s="354"/>
      <c r="K259" s="354"/>
      <c r="L259" s="3"/>
      <c r="M259" s="3"/>
      <c r="N259" s="3"/>
      <c r="O259" s="3"/>
      <c r="P259" s="3"/>
    </row>
    <row r="260" spans="1:17" ht="17.850000000000001" customHeight="1">
      <c r="A260" s="95"/>
      <c r="B260" s="351" t="s">
        <v>131</v>
      </c>
      <c r="C260" s="352"/>
      <c r="D260" s="352"/>
      <c r="E260" s="352"/>
      <c r="F260" s="352"/>
      <c r="G260" s="352"/>
      <c r="H260" s="352"/>
      <c r="I260" s="352"/>
      <c r="J260" s="352"/>
      <c r="K260" s="352"/>
      <c r="L260" s="3"/>
      <c r="M260" s="3"/>
      <c r="N260" s="3"/>
      <c r="O260" s="3"/>
      <c r="P260" s="3"/>
    </row>
    <row r="261" spans="1:17" ht="76.5">
      <c r="A261" s="95" t="s">
        <v>353</v>
      </c>
      <c r="B261" s="95">
        <v>68</v>
      </c>
      <c r="C261" s="10" t="s">
        <v>132</v>
      </c>
      <c r="D261" s="11" t="s">
        <v>133</v>
      </c>
      <c r="E261" s="12" t="s">
        <v>8</v>
      </c>
      <c r="F261" s="13">
        <v>7.0000000000000007E-2</v>
      </c>
      <c r="G261" s="229">
        <v>2891.93</v>
      </c>
      <c r="H261" s="14"/>
      <c r="I261" s="106">
        <f>F261*G261</f>
        <v>202.43510000000001</v>
      </c>
      <c r="J261" s="14" t="s">
        <v>211</v>
      </c>
      <c r="K261" s="110">
        <f>K268</f>
        <v>2097.2276360000001</v>
      </c>
      <c r="L261" s="3"/>
      <c r="M261" s="228">
        <f t="shared" ref="M261" si="36">B261</f>
        <v>68</v>
      </c>
      <c r="N261" s="99"/>
      <c r="O261" s="99" t="s">
        <v>326</v>
      </c>
      <c r="P261" s="99"/>
      <c r="Q261" s="100">
        <f t="shared" ref="Q261" si="37">F261-N261-O261-P261</f>
        <v>0</v>
      </c>
    </row>
    <row r="262" spans="1:17" outlineLevel="1">
      <c r="A262" s="95"/>
      <c r="B262" s="15" t="s">
        <v>9</v>
      </c>
      <c r="C262" s="16" t="s">
        <v>9</v>
      </c>
      <c r="D262" s="17" t="s">
        <v>10</v>
      </c>
      <c r="E262" s="18" t="s">
        <v>9</v>
      </c>
      <c r="F262" s="19" t="s">
        <v>9</v>
      </c>
      <c r="G262" s="14">
        <v>2891.93</v>
      </c>
      <c r="H262" s="20">
        <v>1.1499999999999999</v>
      </c>
      <c r="I262" s="107">
        <f>F261*G262</f>
        <v>202.43510000000001</v>
      </c>
      <c r="J262" s="20">
        <v>10.36</v>
      </c>
      <c r="K262" s="111">
        <f>I262*J262</f>
        <v>2097.2276360000001</v>
      </c>
      <c r="L262" s="3"/>
      <c r="M262" s="3"/>
      <c r="N262" s="3"/>
      <c r="O262" s="3"/>
      <c r="P262" s="3"/>
    </row>
    <row r="263" spans="1:17" outlineLevel="1">
      <c r="A263" s="95"/>
      <c r="B263" s="15" t="s">
        <v>9</v>
      </c>
      <c r="C263" s="16" t="s">
        <v>9</v>
      </c>
      <c r="D263" s="17" t="s">
        <v>11</v>
      </c>
      <c r="E263" s="18" t="s">
        <v>9</v>
      </c>
      <c r="F263" s="19" t="s">
        <v>9</v>
      </c>
      <c r="G263" s="20"/>
      <c r="H263" s="20">
        <v>1.1499999999999999</v>
      </c>
      <c r="I263" s="107">
        <f>F261*G263</f>
        <v>0</v>
      </c>
      <c r="J263" s="20">
        <v>3.73</v>
      </c>
      <c r="K263" s="111">
        <f>I263*J263</f>
        <v>0</v>
      </c>
      <c r="L263" s="3"/>
      <c r="M263" s="3"/>
      <c r="N263" s="3"/>
      <c r="O263" s="3"/>
      <c r="P263" s="3"/>
    </row>
    <row r="264" spans="1:17" outlineLevel="1">
      <c r="A264" s="95"/>
      <c r="B264" s="15" t="s">
        <v>9</v>
      </c>
      <c r="C264" s="16" t="s">
        <v>9</v>
      </c>
      <c r="D264" s="17" t="s">
        <v>12</v>
      </c>
      <c r="E264" s="18" t="s">
        <v>9</v>
      </c>
      <c r="F264" s="19" t="s">
        <v>9</v>
      </c>
      <c r="G264" s="20"/>
      <c r="H264" s="20">
        <v>1.1499999999999999</v>
      </c>
      <c r="I264" s="107">
        <f>F261*G264</f>
        <v>0</v>
      </c>
      <c r="J264" s="20">
        <v>10.36</v>
      </c>
      <c r="K264" s="111">
        <f>I264*J264</f>
        <v>0</v>
      </c>
      <c r="L264" s="3"/>
      <c r="M264" s="3"/>
      <c r="N264" s="3"/>
      <c r="O264" s="3"/>
      <c r="P264" s="3"/>
    </row>
    <row r="265" spans="1:17" outlineLevel="1">
      <c r="A265" s="95"/>
      <c r="B265" s="15" t="s">
        <v>9</v>
      </c>
      <c r="C265" s="16" t="s">
        <v>9</v>
      </c>
      <c r="D265" s="17" t="s">
        <v>13</v>
      </c>
      <c r="E265" s="18" t="s">
        <v>9</v>
      </c>
      <c r="F265" s="19" t="s">
        <v>9</v>
      </c>
      <c r="G265" s="20"/>
      <c r="H265" s="20"/>
      <c r="I265" s="107">
        <f>F261*G265</f>
        <v>0</v>
      </c>
      <c r="J265" s="20">
        <v>3.77</v>
      </c>
      <c r="K265" s="111">
        <f>I265*J265</f>
        <v>0</v>
      </c>
      <c r="L265" s="3"/>
      <c r="M265" s="3"/>
      <c r="N265" s="3"/>
      <c r="O265" s="3"/>
      <c r="P265" s="3"/>
    </row>
    <row r="266" spans="1:17" outlineLevel="1">
      <c r="A266" s="95"/>
      <c r="B266" s="15" t="s">
        <v>9</v>
      </c>
      <c r="C266" s="16" t="s">
        <v>9</v>
      </c>
      <c r="D266" s="17" t="s">
        <v>14</v>
      </c>
      <c r="E266" s="18" t="s">
        <v>15</v>
      </c>
      <c r="F266" s="19">
        <v>80</v>
      </c>
      <c r="G266" s="20"/>
      <c r="H266" s="19">
        <v>80</v>
      </c>
      <c r="I266" s="107">
        <f>(I262+I264)*H266/100</f>
        <v>161.94808</v>
      </c>
      <c r="J266" s="19" t="s">
        <v>310</v>
      </c>
      <c r="K266" s="112">
        <f>(K262+K264)*J266/100</f>
        <v>1426.1147924800002</v>
      </c>
      <c r="L266" s="3"/>
      <c r="M266" s="3"/>
      <c r="N266" s="3"/>
      <c r="O266" s="3"/>
      <c r="P266" s="3"/>
    </row>
    <row r="267" spans="1:17" outlineLevel="1">
      <c r="A267" s="95"/>
      <c r="B267" s="15" t="s">
        <v>9</v>
      </c>
      <c r="C267" s="16" t="s">
        <v>9</v>
      </c>
      <c r="D267" s="17" t="s">
        <v>16</v>
      </c>
      <c r="E267" s="18" t="s">
        <v>15</v>
      </c>
      <c r="F267" s="19" t="s">
        <v>245</v>
      </c>
      <c r="G267" s="20"/>
      <c r="H267" s="19" t="s">
        <v>245</v>
      </c>
      <c r="I267" s="107">
        <f>(I262+I264)*H267/100</f>
        <v>76.925337999999996</v>
      </c>
      <c r="J267" s="19" t="s">
        <v>311</v>
      </c>
      <c r="K267" s="112">
        <f>(K262+K264)*J267/100</f>
        <v>650.14056716000005</v>
      </c>
      <c r="L267" s="3"/>
      <c r="M267" s="3"/>
      <c r="N267" s="3"/>
      <c r="O267" s="3"/>
      <c r="P267" s="3"/>
      <c r="Q267" s="4"/>
    </row>
    <row r="268" spans="1:17" ht="13.5">
      <c r="A268" s="95"/>
      <c r="B268" s="21" t="s">
        <v>9</v>
      </c>
      <c r="C268" s="22" t="s">
        <v>9</v>
      </c>
      <c r="D268" s="23"/>
      <c r="E268" s="24" t="s">
        <v>9</v>
      </c>
      <c r="F268" s="21" t="s">
        <v>9</v>
      </c>
      <c r="G268" s="25"/>
      <c r="H268" s="25"/>
      <c r="I268" s="109">
        <f>I262+I263+I265</f>
        <v>202.43510000000001</v>
      </c>
      <c r="J268" s="108"/>
      <c r="K268" s="109">
        <f>K262+K263+K265</f>
        <v>2097.2276360000001</v>
      </c>
      <c r="L268" s="3"/>
      <c r="M268" s="3"/>
      <c r="N268" s="3"/>
      <c r="O268" s="3"/>
      <c r="P268" s="3"/>
      <c r="Q268" s="33"/>
    </row>
    <row r="269" spans="1:17" ht="13.5">
      <c r="A269" s="95"/>
      <c r="B269" s="21"/>
      <c r="C269" s="22"/>
      <c r="D269" s="23"/>
      <c r="E269" s="24"/>
      <c r="F269" s="21"/>
      <c r="G269" s="25"/>
      <c r="H269" s="25"/>
      <c r="I269" s="109">
        <f>I268+I266+I267</f>
        <v>441.30851800000005</v>
      </c>
      <c r="J269" s="24" t="s">
        <v>9</v>
      </c>
      <c r="K269" s="109">
        <f>K268+K266+K267</f>
        <v>4173.4829956400008</v>
      </c>
      <c r="L269" s="3"/>
      <c r="M269" s="3"/>
      <c r="N269" s="3"/>
      <c r="O269" s="3"/>
      <c r="P269" s="3"/>
      <c r="Q269" s="33"/>
    </row>
    <row r="270" spans="1:17" ht="63.75">
      <c r="A270" s="95" t="s">
        <v>354</v>
      </c>
      <c r="B270" s="95">
        <v>71</v>
      </c>
      <c r="C270" s="10" t="s">
        <v>136</v>
      </c>
      <c r="D270" s="11" t="s">
        <v>137</v>
      </c>
      <c r="E270" s="12" t="s">
        <v>8</v>
      </c>
      <c r="F270" s="13" t="s">
        <v>327</v>
      </c>
      <c r="G270" s="229">
        <v>1089.8599999999999</v>
      </c>
      <c r="H270" s="14"/>
      <c r="I270" s="106">
        <f>F270*G270</f>
        <v>82.284429999999986</v>
      </c>
      <c r="J270" s="14" t="s">
        <v>211</v>
      </c>
      <c r="K270" s="110">
        <f>K277</f>
        <v>852.4666947999998</v>
      </c>
      <c r="L270" s="3"/>
      <c r="M270" s="228">
        <f t="shared" ref="M270" si="38">B270</f>
        <v>71</v>
      </c>
      <c r="N270" s="99"/>
      <c r="O270" s="99" t="s">
        <v>327</v>
      </c>
      <c r="P270" s="99"/>
      <c r="Q270" s="100">
        <f t="shared" ref="Q270" si="39">F270-N270-O270-P270</f>
        <v>0</v>
      </c>
    </row>
    <row r="271" spans="1:17" outlineLevel="1">
      <c r="A271" s="95"/>
      <c r="B271" s="15" t="s">
        <v>9</v>
      </c>
      <c r="C271" s="16" t="s">
        <v>9</v>
      </c>
      <c r="D271" s="17" t="s">
        <v>10</v>
      </c>
      <c r="E271" s="18" t="s">
        <v>9</v>
      </c>
      <c r="F271" s="19" t="s">
        <v>9</v>
      </c>
      <c r="G271" s="229">
        <v>1089.8599999999999</v>
      </c>
      <c r="H271" s="20">
        <v>1.1499999999999999</v>
      </c>
      <c r="I271" s="107">
        <f>F270*G271</f>
        <v>82.284429999999986</v>
      </c>
      <c r="J271" s="20">
        <v>10.36</v>
      </c>
      <c r="K271" s="111">
        <f>I271*J271</f>
        <v>852.4666947999998</v>
      </c>
      <c r="L271" s="3"/>
      <c r="M271" s="3"/>
      <c r="N271" s="3"/>
      <c r="O271" s="3"/>
      <c r="P271" s="3"/>
    </row>
    <row r="272" spans="1:17" outlineLevel="1">
      <c r="A272" s="95"/>
      <c r="B272" s="15" t="s">
        <v>9</v>
      </c>
      <c r="C272" s="16" t="s">
        <v>9</v>
      </c>
      <c r="D272" s="17" t="s">
        <v>11</v>
      </c>
      <c r="E272" s="18" t="s">
        <v>9</v>
      </c>
      <c r="F272" s="19" t="s">
        <v>9</v>
      </c>
      <c r="G272" s="20"/>
      <c r="H272" s="20">
        <v>1.1499999999999999</v>
      </c>
      <c r="I272" s="107">
        <f>F270*G272</f>
        <v>0</v>
      </c>
      <c r="J272" s="20">
        <v>3.73</v>
      </c>
      <c r="K272" s="111">
        <f>I272*J272</f>
        <v>0</v>
      </c>
      <c r="L272" s="3"/>
      <c r="M272" s="3"/>
      <c r="N272" s="3"/>
      <c r="O272" s="3"/>
      <c r="P272" s="3"/>
    </row>
    <row r="273" spans="1:17" outlineLevel="1">
      <c r="A273" s="95"/>
      <c r="B273" s="15" t="s">
        <v>9</v>
      </c>
      <c r="C273" s="16" t="s">
        <v>9</v>
      </c>
      <c r="D273" s="17" t="s">
        <v>12</v>
      </c>
      <c r="E273" s="18" t="s">
        <v>9</v>
      </c>
      <c r="F273" s="19" t="s">
        <v>9</v>
      </c>
      <c r="G273" s="20"/>
      <c r="H273" s="20">
        <v>1.1499999999999999</v>
      </c>
      <c r="I273" s="107">
        <f>F270*G273</f>
        <v>0</v>
      </c>
      <c r="J273" s="20">
        <v>10.36</v>
      </c>
      <c r="K273" s="111">
        <f>I273*J273</f>
        <v>0</v>
      </c>
      <c r="L273" s="3"/>
      <c r="M273" s="3"/>
      <c r="N273" s="3"/>
      <c r="O273" s="3"/>
      <c r="P273" s="3"/>
    </row>
    <row r="274" spans="1:17" outlineLevel="1">
      <c r="A274" s="95"/>
      <c r="B274" s="15" t="s">
        <v>9</v>
      </c>
      <c r="C274" s="16" t="s">
        <v>9</v>
      </c>
      <c r="D274" s="17" t="s">
        <v>13</v>
      </c>
      <c r="E274" s="18" t="s">
        <v>9</v>
      </c>
      <c r="F274" s="19" t="s">
        <v>9</v>
      </c>
      <c r="G274" s="20"/>
      <c r="H274" s="20"/>
      <c r="I274" s="107">
        <f>F270*G274</f>
        <v>0</v>
      </c>
      <c r="J274" s="20">
        <v>3.77</v>
      </c>
      <c r="K274" s="111">
        <f>I274*J274</f>
        <v>0</v>
      </c>
      <c r="L274" s="3"/>
      <c r="M274" s="3"/>
      <c r="N274" s="3"/>
      <c r="O274" s="3"/>
      <c r="P274" s="3"/>
    </row>
    <row r="275" spans="1:17" outlineLevel="1">
      <c r="A275" s="95"/>
      <c r="B275" s="15" t="s">
        <v>9</v>
      </c>
      <c r="C275" s="16" t="s">
        <v>9</v>
      </c>
      <c r="D275" s="17" t="s">
        <v>14</v>
      </c>
      <c r="E275" s="18" t="s">
        <v>15</v>
      </c>
      <c r="F275" s="19">
        <v>80</v>
      </c>
      <c r="G275" s="20"/>
      <c r="H275" s="19">
        <v>80</v>
      </c>
      <c r="I275" s="107">
        <f>(I271+I273)*H275/100</f>
        <v>65.827543999999989</v>
      </c>
      <c r="J275" s="19" t="s">
        <v>310</v>
      </c>
      <c r="K275" s="112">
        <f>(K271+K273)*J275/100</f>
        <v>579.6773524639998</v>
      </c>
      <c r="L275" s="3"/>
      <c r="M275" s="3"/>
      <c r="N275" s="3"/>
      <c r="O275" s="3"/>
      <c r="P275" s="3"/>
    </row>
    <row r="276" spans="1:17" outlineLevel="1">
      <c r="A276" s="95"/>
      <c r="B276" s="15" t="s">
        <v>9</v>
      </c>
      <c r="C276" s="16" t="s">
        <v>9</v>
      </c>
      <c r="D276" s="17" t="s">
        <v>16</v>
      </c>
      <c r="E276" s="18" t="s">
        <v>15</v>
      </c>
      <c r="F276" s="19" t="s">
        <v>245</v>
      </c>
      <c r="G276" s="20"/>
      <c r="H276" s="19" t="s">
        <v>245</v>
      </c>
      <c r="I276" s="107">
        <f>(I271+I273)*H276/100</f>
        <v>31.268083399999995</v>
      </c>
      <c r="J276" s="19" t="s">
        <v>311</v>
      </c>
      <c r="K276" s="112">
        <f>(K271+K273)*J276/100</f>
        <v>264.26467538799994</v>
      </c>
      <c r="L276" s="3"/>
      <c r="M276" s="3"/>
      <c r="N276" s="3"/>
      <c r="O276" s="3"/>
      <c r="P276" s="3"/>
      <c r="Q276" s="4"/>
    </row>
    <row r="277" spans="1:17" ht="13.5">
      <c r="A277" s="95"/>
      <c r="B277" s="21" t="s">
        <v>9</v>
      </c>
      <c r="C277" s="22" t="s">
        <v>9</v>
      </c>
      <c r="D277" s="23"/>
      <c r="E277" s="24" t="s">
        <v>9</v>
      </c>
      <c r="F277" s="21" t="s">
        <v>9</v>
      </c>
      <c r="G277" s="25"/>
      <c r="H277" s="25"/>
      <c r="I277" s="109">
        <f>I271+I272+I274</f>
        <v>82.284429999999986</v>
      </c>
      <c r="J277" s="108"/>
      <c r="K277" s="109">
        <f>K271+K272+K274</f>
        <v>852.4666947999998</v>
      </c>
      <c r="L277" s="3"/>
      <c r="M277" s="3"/>
      <c r="N277" s="3"/>
      <c r="O277" s="3"/>
      <c r="P277" s="3"/>
      <c r="Q277" s="33"/>
    </row>
    <row r="278" spans="1:17" ht="13.5">
      <c r="A278" s="95"/>
      <c r="B278" s="21"/>
      <c r="C278" s="22"/>
      <c r="D278" s="23"/>
      <c r="E278" s="24"/>
      <c r="F278" s="21"/>
      <c r="G278" s="25"/>
      <c r="H278" s="25"/>
      <c r="I278" s="109">
        <f>I277+I275+I276</f>
        <v>179.38005739999997</v>
      </c>
      <c r="J278" s="24" t="s">
        <v>9</v>
      </c>
      <c r="K278" s="109">
        <f>K277+K275+K276</f>
        <v>1696.4087226519996</v>
      </c>
      <c r="L278" s="3"/>
      <c r="M278" s="3"/>
      <c r="N278" s="3"/>
      <c r="O278" s="3"/>
      <c r="P278" s="3"/>
      <c r="Q278" s="33"/>
    </row>
    <row r="279" spans="1:17" ht="17.850000000000001" customHeight="1">
      <c r="A279" s="95"/>
      <c r="B279" s="351" t="s">
        <v>148</v>
      </c>
      <c r="C279" s="352"/>
      <c r="D279" s="352"/>
      <c r="E279" s="352"/>
      <c r="F279" s="352"/>
      <c r="G279" s="352"/>
      <c r="H279" s="352"/>
      <c r="I279" s="352"/>
      <c r="J279" s="352"/>
      <c r="K279" s="352"/>
      <c r="L279" s="3"/>
      <c r="M279" s="3"/>
      <c r="N279" s="3"/>
      <c r="O279" s="3"/>
      <c r="P279" s="3"/>
    </row>
    <row r="280" spans="1:17" ht="76.5">
      <c r="A280" s="95" t="s">
        <v>355</v>
      </c>
      <c r="B280" s="95">
        <v>72</v>
      </c>
      <c r="C280" s="10" t="s">
        <v>149</v>
      </c>
      <c r="D280" s="11" t="s">
        <v>150</v>
      </c>
      <c r="E280" s="12" t="s">
        <v>151</v>
      </c>
      <c r="F280" s="13">
        <v>0.14430000000000001</v>
      </c>
      <c r="G280" s="229">
        <v>7623.61</v>
      </c>
      <c r="H280" s="14"/>
      <c r="I280" s="106">
        <f>F280*G280</f>
        <v>1100.0869230000001</v>
      </c>
      <c r="J280" s="14" t="s">
        <v>211</v>
      </c>
      <c r="K280" s="110">
        <f>K287</f>
        <v>4300.7889603900003</v>
      </c>
      <c r="L280" s="3"/>
      <c r="M280" s="228">
        <f t="shared" ref="M280" si="40">B280</f>
        <v>72</v>
      </c>
      <c r="N280" s="99"/>
      <c r="O280" s="99" t="s">
        <v>328</v>
      </c>
      <c r="P280" s="99"/>
      <c r="Q280" s="100">
        <f t="shared" ref="Q280" si="41">F280-N280-O280-P280</f>
        <v>0</v>
      </c>
    </row>
    <row r="281" spans="1:17" outlineLevel="1">
      <c r="A281" s="95"/>
      <c r="B281" s="15" t="s">
        <v>9</v>
      </c>
      <c r="C281" s="16" t="s">
        <v>9</v>
      </c>
      <c r="D281" s="17" t="s">
        <v>10</v>
      </c>
      <c r="E281" s="18" t="s">
        <v>9</v>
      </c>
      <c r="F281" s="19" t="s">
        <v>9</v>
      </c>
      <c r="G281" s="20">
        <v>206.4</v>
      </c>
      <c r="H281" s="20">
        <v>1.1499999999999999</v>
      </c>
      <c r="I281" s="107">
        <f>F280*G281</f>
        <v>29.783520000000003</v>
      </c>
      <c r="J281" s="20">
        <v>10.36</v>
      </c>
      <c r="K281" s="111">
        <f>I281*J281</f>
        <v>308.55726720000001</v>
      </c>
      <c r="L281" s="3"/>
      <c r="M281" s="3"/>
      <c r="N281" s="3"/>
      <c r="O281" s="3"/>
      <c r="P281" s="3"/>
    </row>
    <row r="282" spans="1:17" outlineLevel="1">
      <c r="A282" s="95"/>
      <c r="B282" s="15" t="s">
        <v>9</v>
      </c>
      <c r="C282" s="16" t="s">
        <v>9</v>
      </c>
      <c r="D282" s="17" t="s">
        <v>11</v>
      </c>
      <c r="E282" s="18" t="s">
        <v>9</v>
      </c>
      <c r="F282" s="19" t="s">
        <v>9</v>
      </c>
      <c r="G282" s="20">
        <v>7417.21</v>
      </c>
      <c r="H282" s="20">
        <v>1.1499999999999999</v>
      </c>
      <c r="I282" s="107">
        <f>F280*G282</f>
        <v>1070.3034030000001</v>
      </c>
      <c r="J282" s="20">
        <v>3.73</v>
      </c>
      <c r="K282" s="111">
        <f>I282*J282</f>
        <v>3992.2316931900004</v>
      </c>
      <c r="L282" s="3"/>
      <c r="M282" s="3"/>
      <c r="N282" s="3"/>
      <c r="O282" s="3"/>
      <c r="P282" s="3"/>
    </row>
    <row r="283" spans="1:17" outlineLevel="1">
      <c r="A283" s="95"/>
      <c r="B283" s="15" t="s">
        <v>9</v>
      </c>
      <c r="C283" s="16" t="s">
        <v>9</v>
      </c>
      <c r="D283" s="17" t="s">
        <v>12</v>
      </c>
      <c r="E283" s="18" t="s">
        <v>9</v>
      </c>
      <c r="F283" s="19" t="s">
        <v>9</v>
      </c>
      <c r="G283" s="20">
        <v>1407.82</v>
      </c>
      <c r="H283" s="20">
        <v>1.1499999999999999</v>
      </c>
      <c r="I283" s="107">
        <f>F280*G283</f>
        <v>203.148426</v>
      </c>
      <c r="J283" s="20">
        <v>10.36</v>
      </c>
      <c r="K283" s="111">
        <f>I283*J283</f>
        <v>2104.61769336</v>
      </c>
      <c r="L283" s="3"/>
      <c r="M283" s="3"/>
      <c r="N283" s="3"/>
      <c r="O283" s="3"/>
      <c r="P283" s="3"/>
    </row>
    <row r="284" spans="1:17" outlineLevel="1">
      <c r="A284" s="95"/>
      <c r="B284" s="15" t="s">
        <v>9</v>
      </c>
      <c r="C284" s="16" t="s">
        <v>9</v>
      </c>
      <c r="D284" s="17" t="s">
        <v>13</v>
      </c>
      <c r="E284" s="18" t="s">
        <v>9</v>
      </c>
      <c r="F284" s="19" t="s">
        <v>9</v>
      </c>
      <c r="G284" s="20"/>
      <c r="H284" s="20"/>
      <c r="I284" s="107">
        <f>F280*G284</f>
        <v>0</v>
      </c>
      <c r="J284" s="20">
        <v>3.77</v>
      </c>
      <c r="K284" s="111">
        <f>I284*J284</f>
        <v>0</v>
      </c>
      <c r="L284" s="3"/>
      <c r="M284" s="3"/>
      <c r="N284" s="3"/>
      <c r="O284" s="3"/>
      <c r="P284" s="3"/>
    </row>
    <row r="285" spans="1:17" outlineLevel="1">
      <c r="A285" s="95"/>
      <c r="B285" s="15" t="s">
        <v>9</v>
      </c>
      <c r="C285" s="16" t="s">
        <v>9</v>
      </c>
      <c r="D285" s="17" t="s">
        <v>14</v>
      </c>
      <c r="E285" s="18" t="s">
        <v>15</v>
      </c>
      <c r="F285" s="19">
        <v>95</v>
      </c>
      <c r="G285" s="20"/>
      <c r="H285" s="19">
        <v>95</v>
      </c>
      <c r="I285" s="107">
        <f>(I281+I283)*H285/100</f>
        <v>221.28534869999999</v>
      </c>
      <c r="J285" s="19" t="s">
        <v>259</v>
      </c>
      <c r="K285" s="112">
        <f>(K281+K283)*J285/100</f>
        <v>1954.6717180535998</v>
      </c>
      <c r="L285" s="3"/>
      <c r="M285" s="3"/>
      <c r="N285" s="3"/>
      <c r="O285" s="3"/>
      <c r="P285" s="3"/>
    </row>
    <row r="286" spans="1:17" outlineLevel="1">
      <c r="A286" s="95"/>
      <c r="B286" s="15" t="s">
        <v>9</v>
      </c>
      <c r="C286" s="16" t="s">
        <v>9</v>
      </c>
      <c r="D286" s="17" t="s">
        <v>16</v>
      </c>
      <c r="E286" s="18" t="s">
        <v>15</v>
      </c>
      <c r="F286" s="19" t="s">
        <v>312</v>
      </c>
      <c r="G286" s="20"/>
      <c r="H286" s="19" t="s">
        <v>312</v>
      </c>
      <c r="I286" s="107">
        <f>(I281+I283)*H286/100</f>
        <v>100.16073678000001</v>
      </c>
      <c r="J286" s="19" t="s">
        <v>313</v>
      </c>
      <c r="K286" s="112">
        <f>(K281+K283)*J286/100</f>
        <v>820.47948659039992</v>
      </c>
      <c r="L286" s="3"/>
      <c r="M286" s="3"/>
      <c r="N286" s="3"/>
      <c r="O286" s="3"/>
      <c r="P286" s="3"/>
      <c r="Q286" s="4"/>
    </row>
    <row r="287" spans="1:17" ht="13.5">
      <c r="A287" s="95"/>
      <c r="B287" s="21" t="s">
        <v>9</v>
      </c>
      <c r="C287" s="22" t="s">
        <v>9</v>
      </c>
      <c r="D287" s="23"/>
      <c r="E287" s="24" t="s">
        <v>9</v>
      </c>
      <c r="F287" s="21" t="s">
        <v>9</v>
      </c>
      <c r="G287" s="25"/>
      <c r="H287" s="25"/>
      <c r="I287" s="109">
        <f>I281+I282+I284</f>
        <v>1100.0869230000001</v>
      </c>
      <c r="J287" s="108"/>
      <c r="K287" s="109">
        <f>K281+K282+K284</f>
        <v>4300.7889603900003</v>
      </c>
      <c r="L287" s="3"/>
      <c r="M287" s="3"/>
      <c r="N287" s="3"/>
      <c r="O287" s="3"/>
      <c r="P287" s="3"/>
      <c r="Q287" s="33"/>
    </row>
    <row r="288" spans="1:17" ht="13.5">
      <c r="A288" s="95"/>
      <c r="B288" s="21"/>
      <c r="C288" s="22"/>
      <c r="D288" s="23"/>
      <c r="E288" s="24"/>
      <c r="F288" s="21"/>
      <c r="G288" s="25"/>
      <c r="H288" s="25"/>
      <c r="I288" s="109">
        <f>I287+I285+I286</f>
        <v>1421.53300848</v>
      </c>
      <c r="J288" s="24" t="s">
        <v>9</v>
      </c>
      <c r="K288" s="109">
        <f>K287+K285+K286</f>
        <v>7075.9401650339996</v>
      </c>
      <c r="L288" s="3"/>
      <c r="M288" s="3"/>
      <c r="N288" s="3"/>
      <c r="O288" s="3"/>
      <c r="P288" s="3"/>
      <c r="Q288" s="33"/>
    </row>
    <row r="289" spans="1:17" ht="76.5">
      <c r="A289" s="95" t="s">
        <v>356</v>
      </c>
      <c r="B289" s="95">
        <v>73</v>
      </c>
      <c r="C289" s="10" t="s">
        <v>152</v>
      </c>
      <c r="D289" s="11" t="s">
        <v>153</v>
      </c>
      <c r="E289" s="12" t="s">
        <v>151</v>
      </c>
      <c r="F289" s="13">
        <v>0.14430000000000001</v>
      </c>
      <c r="G289" s="229">
        <v>515.04999999999995</v>
      </c>
      <c r="H289" s="14"/>
      <c r="I289" s="106">
        <f>F289*G289</f>
        <v>74.321714999999998</v>
      </c>
      <c r="J289" s="14" t="s">
        <v>211</v>
      </c>
      <c r="K289" s="110">
        <f>K296</f>
        <v>277.21999695</v>
      </c>
      <c r="L289" s="3"/>
      <c r="M289" s="228">
        <f t="shared" ref="M289" si="42">B289</f>
        <v>73</v>
      </c>
      <c r="N289" s="99"/>
      <c r="O289" s="99" t="s">
        <v>328</v>
      </c>
      <c r="P289" s="99"/>
      <c r="Q289" s="100">
        <f t="shared" ref="Q289" si="43">F289-N289-O289-P289</f>
        <v>0</v>
      </c>
    </row>
    <row r="290" spans="1:17" outlineLevel="1">
      <c r="A290" s="95"/>
      <c r="B290" s="15" t="s">
        <v>9</v>
      </c>
      <c r="C290" s="16" t="s">
        <v>9</v>
      </c>
      <c r="D290" s="17" t="s">
        <v>10</v>
      </c>
      <c r="E290" s="18" t="s">
        <v>9</v>
      </c>
      <c r="F290" s="19" t="s">
        <v>9</v>
      </c>
      <c r="G290" s="20"/>
      <c r="H290" s="20">
        <v>1.1499999999999999</v>
      </c>
      <c r="I290" s="107">
        <f>F289*G290</f>
        <v>0</v>
      </c>
      <c r="J290" s="20">
        <v>10.36</v>
      </c>
      <c r="K290" s="111">
        <f>I290*J290</f>
        <v>0</v>
      </c>
      <c r="L290" s="3"/>
      <c r="M290" s="3"/>
      <c r="N290" s="3"/>
      <c r="O290" s="3"/>
      <c r="P290" s="3"/>
    </row>
    <row r="291" spans="1:17" outlineLevel="1">
      <c r="A291" s="95"/>
      <c r="B291" s="15" t="s">
        <v>9</v>
      </c>
      <c r="C291" s="16" t="s">
        <v>9</v>
      </c>
      <c r="D291" s="17" t="s">
        <v>11</v>
      </c>
      <c r="E291" s="18" t="s">
        <v>9</v>
      </c>
      <c r="F291" s="19" t="s">
        <v>9</v>
      </c>
      <c r="G291" s="20">
        <v>515.04999999999995</v>
      </c>
      <c r="H291" s="20">
        <v>1.1499999999999999</v>
      </c>
      <c r="I291" s="107">
        <f>F289*G291</f>
        <v>74.321714999999998</v>
      </c>
      <c r="J291" s="20">
        <v>3.73</v>
      </c>
      <c r="K291" s="111">
        <f>I291*J291</f>
        <v>277.21999695</v>
      </c>
      <c r="L291" s="3"/>
      <c r="M291" s="3"/>
      <c r="N291" s="3"/>
      <c r="O291" s="3"/>
      <c r="P291" s="3"/>
    </row>
    <row r="292" spans="1:17" outlineLevel="1">
      <c r="A292" s="95"/>
      <c r="B292" s="15" t="s">
        <v>9</v>
      </c>
      <c r="C292" s="16" t="s">
        <v>9</v>
      </c>
      <c r="D292" s="17" t="s">
        <v>12</v>
      </c>
      <c r="E292" s="18" t="s">
        <v>9</v>
      </c>
      <c r="F292" s="19" t="s">
        <v>9</v>
      </c>
      <c r="G292" s="20">
        <v>102.48</v>
      </c>
      <c r="H292" s="20">
        <v>1.1499999999999999</v>
      </c>
      <c r="I292" s="107">
        <f>F289*G292</f>
        <v>14.787864000000003</v>
      </c>
      <c r="J292" s="20">
        <v>10.36</v>
      </c>
      <c r="K292" s="111">
        <f>I292*J292</f>
        <v>153.20227104000003</v>
      </c>
      <c r="L292" s="3"/>
      <c r="M292" s="3"/>
      <c r="N292" s="3"/>
      <c r="O292" s="3"/>
      <c r="P292" s="3"/>
    </row>
    <row r="293" spans="1:17" outlineLevel="1">
      <c r="A293" s="95"/>
      <c r="B293" s="15" t="s">
        <v>9</v>
      </c>
      <c r="C293" s="16" t="s">
        <v>9</v>
      </c>
      <c r="D293" s="17" t="s">
        <v>13</v>
      </c>
      <c r="E293" s="18" t="s">
        <v>9</v>
      </c>
      <c r="F293" s="19" t="s">
        <v>9</v>
      </c>
      <c r="G293" s="20"/>
      <c r="H293" s="20"/>
      <c r="I293" s="107">
        <f>F289*G293</f>
        <v>0</v>
      </c>
      <c r="J293" s="20">
        <v>3.77</v>
      </c>
      <c r="K293" s="111">
        <f>I293*J293</f>
        <v>0</v>
      </c>
      <c r="L293" s="3"/>
      <c r="M293" s="3"/>
      <c r="N293" s="3"/>
      <c r="O293" s="3"/>
      <c r="P293" s="3"/>
    </row>
    <row r="294" spans="1:17" outlineLevel="1">
      <c r="A294" s="95"/>
      <c r="B294" s="15" t="s">
        <v>9</v>
      </c>
      <c r="C294" s="16" t="s">
        <v>9</v>
      </c>
      <c r="D294" s="17" t="s">
        <v>14</v>
      </c>
      <c r="E294" s="18" t="s">
        <v>15</v>
      </c>
      <c r="F294" s="19">
        <v>95</v>
      </c>
      <c r="G294" s="20"/>
      <c r="H294" s="19">
        <v>95</v>
      </c>
      <c r="I294" s="107">
        <f>(I290+I292)*H294/100</f>
        <v>14.048470800000002</v>
      </c>
      <c r="J294" s="19" t="s">
        <v>259</v>
      </c>
      <c r="K294" s="112">
        <f>(K290+K292)*J294/100</f>
        <v>124.09383954240002</v>
      </c>
      <c r="L294" s="3"/>
      <c r="M294" s="3"/>
      <c r="N294" s="3"/>
      <c r="O294" s="3"/>
      <c r="P294" s="3"/>
    </row>
    <row r="295" spans="1:17" outlineLevel="1">
      <c r="A295" s="95"/>
      <c r="B295" s="15" t="s">
        <v>9</v>
      </c>
      <c r="C295" s="16" t="s">
        <v>9</v>
      </c>
      <c r="D295" s="17" t="s">
        <v>16</v>
      </c>
      <c r="E295" s="18" t="s">
        <v>15</v>
      </c>
      <c r="F295" s="19" t="s">
        <v>312</v>
      </c>
      <c r="G295" s="20"/>
      <c r="H295" s="19" t="s">
        <v>312</v>
      </c>
      <c r="I295" s="107">
        <f>(I290+I292)*H295/100</f>
        <v>6.3587815200000009</v>
      </c>
      <c r="J295" s="19" t="s">
        <v>313</v>
      </c>
      <c r="K295" s="112">
        <f>(K290+K292)*J295/100</f>
        <v>52.088772153600011</v>
      </c>
      <c r="L295" s="3"/>
      <c r="M295" s="3"/>
      <c r="N295" s="3"/>
      <c r="O295" s="3"/>
      <c r="P295" s="3"/>
      <c r="Q295" s="4"/>
    </row>
    <row r="296" spans="1:17" ht="13.5">
      <c r="A296" s="95"/>
      <c r="B296" s="21" t="s">
        <v>9</v>
      </c>
      <c r="C296" s="22" t="s">
        <v>9</v>
      </c>
      <c r="D296" s="23"/>
      <c r="E296" s="24" t="s">
        <v>9</v>
      </c>
      <c r="F296" s="21" t="s">
        <v>9</v>
      </c>
      <c r="G296" s="25"/>
      <c r="H296" s="25"/>
      <c r="I296" s="109">
        <f>I290+I291+I293</f>
        <v>74.321714999999998</v>
      </c>
      <c r="J296" s="108"/>
      <c r="K296" s="109">
        <f>K290+K291+K293</f>
        <v>277.21999695</v>
      </c>
      <c r="L296" s="3"/>
      <c r="M296" s="3"/>
      <c r="N296" s="3"/>
      <c r="O296" s="3"/>
      <c r="P296" s="3"/>
      <c r="Q296" s="33"/>
    </row>
    <row r="297" spans="1:17" ht="13.5">
      <c r="A297" s="95"/>
      <c r="B297" s="21"/>
      <c r="C297" s="22"/>
      <c r="D297" s="23"/>
      <c r="E297" s="24"/>
      <c r="F297" s="21"/>
      <c r="G297" s="25"/>
      <c r="H297" s="25"/>
      <c r="I297" s="109">
        <f>I296+I294+I295</f>
        <v>94.72896732000001</v>
      </c>
      <c r="J297" s="24" t="s">
        <v>9</v>
      </c>
      <c r="K297" s="109">
        <f>K296+K294+K295</f>
        <v>453.40260864600003</v>
      </c>
      <c r="L297" s="3"/>
      <c r="M297" s="3"/>
      <c r="N297" s="3"/>
      <c r="O297" s="3"/>
      <c r="P297" s="3"/>
      <c r="Q297" s="33"/>
    </row>
    <row r="298" spans="1:17" ht="17.850000000000001" customHeight="1">
      <c r="A298" s="95"/>
      <c r="B298" s="351" t="s">
        <v>154</v>
      </c>
      <c r="C298" s="352"/>
      <c r="D298" s="352"/>
      <c r="E298" s="352"/>
      <c r="F298" s="352"/>
      <c r="G298" s="352"/>
      <c r="H298" s="352"/>
      <c r="I298" s="352"/>
      <c r="J298" s="352"/>
      <c r="K298" s="352"/>
      <c r="L298" s="3"/>
      <c r="M298" s="3"/>
      <c r="N298" s="3"/>
      <c r="O298" s="3"/>
      <c r="P298" s="3"/>
    </row>
    <row r="299" spans="1:17" ht="63.75">
      <c r="A299" s="95" t="s">
        <v>357</v>
      </c>
      <c r="B299" s="95">
        <v>74</v>
      </c>
      <c r="C299" s="10" t="s">
        <v>139</v>
      </c>
      <c r="D299" s="11" t="s">
        <v>140</v>
      </c>
      <c r="E299" s="12" t="s">
        <v>32</v>
      </c>
      <c r="F299" s="13">
        <v>0.3</v>
      </c>
      <c r="G299" s="229">
        <v>6761.2</v>
      </c>
      <c r="H299" s="14"/>
      <c r="I299" s="106">
        <f>F299*G299</f>
        <v>2028.36</v>
      </c>
      <c r="J299" s="14" t="s">
        <v>211</v>
      </c>
      <c r="K299" s="110">
        <f>K306</f>
        <v>9157.0502699999997</v>
      </c>
      <c r="L299" s="3"/>
      <c r="M299" s="228">
        <f t="shared" ref="M299" si="44">B299</f>
        <v>74</v>
      </c>
      <c r="N299" s="99"/>
      <c r="O299" s="99" t="s">
        <v>329</v>
      </c>
      <c r="P299" s="99"/>
      <c r="Q299" s="100">
        <f t="shared" ref="Q299" si="45">F299-N299-O299-P299</f>
        <v>0</v>
      </c>
    </row>
    <row r="300" spans="1:17" outlineLevel="1">
      <c r="A300" s="95"/>
      <c r="B300" s="15" t="s">
        <v>9</v>
      </c>
      <c r="C300" s="16" t="s">
        <v>9</v>
      </c>
      <c r="D300" s="17" t="s">
        <v>10</v>
      </c>
      <c r="E300" s="18" t="s">
        <v>9</v>
      </c>
      <c r="F300" s="19" t="s">
        <v>9</v>
      </c>
      <c r="G300" s="20">
        <v>799.95</v>
      </c>
      <c r="H300" s="20">
        <v>1.1499999999999999</v>
      </c>
      <c r="I300" s="107">
        <f>F299*G300</f>
        <v>239.98500000000001</v>
      </c>
      <c r="J300" s="20">
        <v>10.36</v>
      </c>
      <c r="K300" s="111">
        <f>I300*J300</f>
        <v>2486.2446</v>
      </c>
      <c r="L300" s="3"/>
      <c r="M300" s="3"/>
      <c r="N300" s="3"/>
      <c r="O300" s="3"/>
      <c r="P300" s="3"/>
    </row>
    <row r="301" spans="1:17" outlineLevel="1">
      <c r="A301" s="95"/>
      <c r="B301" s="15" t="s">
        <v>9</v>
      </c>
      <c r="C301" s="16" t="s">
        <v>9</v>
      </c>
      <c r="D301" s="17" t="s">
        <v>11</v>
      </c>
      <c r="E301" s="18" t="s">
        <v>9</v>
      </c>
      <c r="F301" s="19" t="s">
        <v>9</v>
      </c>
      <c r="G301" s="20">
        <v>5947.34</v>
      </c>
      <c r="H301" s="20">
        <v>1.1499999999999999</v>
      </c>
      <c r="I301" s="107">
        <f>F299*G301</f>
        <v>1784.202</v>
      </c>
      <c r="J301" s="20">
        <v>3.73</v>
      </c>
      <c r="K301" s="111">
        <f>I301*J301</f>
        <v>6655.0734599999996</v>
      </c>
      <c r="L301" s="3"/>
      <c r="M301" s="3"/>
      <c r="N301" s="3"/>
      <c r="O301" s="3"/>
      <c r="P301" s="3"/>
    </row>
    <row r="302" spans="1:17" outlineLevel="1">
      <c r="A302" s="95"/>
      <c r="B302" s="15" t="s">
        <v>9</v>
      </c>
      <c r="C302" s="16" t="s">
        <v>9</v>
      </c>
      <c r="D302" s="17" t="s">
        <v>12</v>
      </c>
      <c r="E302" s="18" t="s">
        <v>9</v>
      </c>
      <c r="F302" s="19" t="s">
        <v>9</v>
      </c>
      <c r="G302" s="20">
        <v>361.33</v>
      </c>
      <c r="H302" s="20">
        <v>1.1499999999999999</v>
      </c>
      <c r="I302" s="107">
        <f>F299*G302</f>
        <v>108.39899999999999</v>
      </c>
      <c r="J302" s="20">
        <v>10.36</v>
      </c>
      <c r="K302" s="111">
        <f>I302*J302</f>
        <v>1123.0136399999999</v>
      </c>
      <c r="L302" s="3"/>
      <c r="M302" s="3"/>
      <c r="N302" s="3"/>
      <c r="O302" s="3"/>
      <c r="P302" s="3"/>
    </row>
    <row r="303" spans="1:17" outlineLevel="1">
      <c r="A303" s="95"/>
      <c r="B303" s="15" t="s">
        <v>9</v>
      </c>
      <c r="C303" s="16" t="s">
        <v>9</v>
      </c>
      <c r="D303" s="17" t="s">
        <v>13</v>
      </c>
      <c r="E303" s="18" t="s">
        <v>9</v>
      </c>
      <c r="F303" s="19" t="s">
        <v>9</v>
      </c>
      <c r="G303" s="20">
        <v>13.91</v>
      </c>
      <c r="H303" s="20"/>
      <c r="I303" s="107">
        <f>F299*G303</f>
        <v>4.173</v>
      </c>
      <c r="J303" s="20">
        <v>3.77</v>
      </c>
      <c r="K303" s="111">
        <f>I303*J303</f>
        <v>15.73221</v>
      </c>
      <c r="L303" s="3"/>
      <c r="M303" s="3"/>
      <c r="N303" s="3"/>
      <c r="O303" s="3"/>
      <c r="P303" s="3"/>
    </row>
    <row r="304" spans="1:17" outlineLevel="1">
      <c r="A304" s="95"/>
      <c r="B304" s="15" t="s">
        <v>9</v>
      </c>
      <c r="C304" s="16" t="s">
        <v>9</v>
      </c>
      <c r="D304" s="17" t="s">
        <v>14</v>
      </c>
      <c r="E304" s="18" t="s">
        <v>15</v>
      </c>
      <c r="F304" s="19">
        <v>120</v>
      </c>
      <c r="G304" s="20"/>
      <c r="H304" s="19">
        <v>120</v>
      </c>
      <c r="I304" s="107">
        <f>(I300+I302)*H304/100</f>
        <v>418.06080000000003</v>
      </c>
      <c r="J304" s="19" t="s">
        <v>256</v>
      </c>
      <c r="K304" s="112">
        <f>(K300+K302)*J304/100</f>
        <v>3681.4434048000003</v>
      </c>
      <c r="L304" s="3"/>
      <c r="M304" s="3"/>
      <c r="N304" s="3"/>
      <c r="O304" s="3"/>
      <c r="P304" s="3"/>
    </row>
    <row r="305" spans="1:17" outlineLevel="1">
      <c r="A305" s="95"/>
      <c r="B305" s="15" t="s">
        <v>9</v>
      </c>
      <c r="C305" s="16" t="s">
        <v>9</v>
      </c>
      <c r="D305" s="17" t="s">
        <v>16</v>
      </c>
      <c r="E305" s="18" t="s">
        <v>15</v>
      </c>
      <c r="F305" s="19">
        <v>70</v>
      </c>
      <c r="G305" s="20"/>
      <c r="H305" s="19">
        <v>70</v>
      </c>
      <c r="I305" s="107">
        <f>(I300+I302)*H305/100</f>
        <v>243.86880000000002</v>
      </c>
      <c r="J305" s="19" t="s">
        <v>257</v>
      </c>
      <c r="K305" s="112">
        <f>(K300+K302)*J305/100</f>
        <v>2021.1846144000001</v>
      </c>
      <c r="L305" s="3"/>
      <c r="M305" s="3"/>
      <c r="N305" s="3"/>
      <c r="O305" s="3"/>
      <c r="P305" s="3"/>
      <c r="Q305" s="4"/>
    </row>
    <row r="306" spans="1:17" ht="13.5">
      <c r="A306" s="95"/>
      <c r="B306" s="21" t="s">
        <v>9</v>
      </c>
      <c r="C306" s="22" t="s">
        <v>9</v>
      </c>
      <c r="D306" s="23"/>
      <c r="E306" s="24" t="s">
        <v>9</v>
      </c>
      <c r="F306" s="21" t="s">
        <v>9</v>
      </c>
      <c r="G306" s="25"/>
      <c r="H306" s="25"/>
      <c r="I306" s="109">
        <f>I300+I301+I303</f>
        <v>2028.36</v>
      </c>
      <c r="J306" s="108"/>
      <c r="K306" s="109">
        <f>K300+K301+K303</f>
        <v>9157.0502699999997</v>
      </c>
      <c r="L306" s="3"/>
      <c r="M306" s="3"/>
      <c r="N306" s="3"/>
      <c r="O306" s="3"/>
      <c r="P306" s="3"/>
      <c r="Q306" s="33"/>
    </row>
    <row r="307" spans="1:17" ht="13.5">
      <c r="A307" s="95"/>
      <c r="B307" s="21"/>
      <c r="C307" s="22"/>
      <c r="D307" s="23"/>
      <c r="E307" s="24"/>
      <c r="F307" s="21"/>
      <c r="G307" s="25"/>
      <c r="H307" s="25"/>
      <c r="I307" s="109">
        <f>I306+I304+I305</f>
        <v>2690.2896000000001</v>
      </c>
      <c r="J307" s="24" t="s">
        <v>9</v>
      </c>
      <c r="K307" s="109">
        <f>K306+K304+K305</f>
        <v>14859.678289200001</v>
      </c>
      <c r="L307" s="3"/>
      <c r="M307" s="3"/>
      <c r="N307" s="3"/>
      <c r="O307" s="3"/>
      <c r="P307" s="3"/>
      <c r="Q307" s="33"/>
    </row>
    <row r="308" spans="1:17" ht="17.850000000000001" customHeight="1">
      <c r="A308" s="95"/>
      <c r="B308" s="351" t="s">
        <v>36</v>
      </c>
      <c r="C308" s="352"/>
      <c r="D308" s="352"/>
      <c r="E308" s="352"/>
      <c r="F308" s="352"/>
      <c r="G308" s="352"/>
      <c r="H308" s="352"/>
      <c r="I308" s="352"/>
      <c r="J308" s="352"/>
      <c r="K308" s="352"/>
      <c r="L308" s="3"/>
      <c r="M308" s="3"/>
      <c r="N308" s="3"/>
      <c r="O308" s="3"/>
      <c r="P308" s="3"/>
    </row>
    <row r="309" spans="1:17" ht="89.25">
      <c r="A309" s="95" t="s">
        <v>358</v>
      </c>
      <c r="B309" s="95">
        <v>76</v>
      </c>
      <c r="C309" s="10" t="s">
        <v>37</v>
      </c>
      <c r="D309" s="11" t="s">
        <v>38</v>
      </c>
      <c r="E309" s="12" t="s">
        <v>32</v>
      </c>
      <c r="F309" s="13" t="s">
        <v>330</v>
      </c>
      <c r="G309" s="229">
        <v>941.14</v>
      </c>
      <c r="H309" s="14"/>
      <c r="I309" s="106">
        <f>F309*G309</f>
        <v>283.28314</v>
      </c>
      <c r="J309" s="14" t="s">
        <v>211</v>
      </c>
      <c r="K309" s="110">
        <f>K316</f>
        <v>1263.7943422999999</v>
      </c>
      <c r="L309" s="3"/>
      <c r="M309" s="228">
        <f t="shared" ref="M309" si="46">B309</f>
        <v>76</v>
      </c>
      <c r="N309" s="99"/>
      <c r="O309" s="99" t="s">
        <v>330</v>
      </c>
      <c r="P309" s="99"/>
      <c r="Q309" s="100">
        <f t="shared" ref="Q309" si="47">F309-N309-O309-P309</f>
        <v>0</v>
      </c>
    </row>
    <row r="310" spans="1:17" outlineLevel="1">
      <c r="A310" s="95"/>
      <c r="B310" s="15" t="s">
        <v>9</v>
      </c>
      <c r="C310" s="16" t="s">
        <v>9</v>
      </c>
      <c r="D310" s="17" t="s">
        <v>10</v>
      </c>
      <c r="E310" s="18" t="s">
        <v>9</v>
      </c>
      <c r="F310" s="19" t="s">
        <v>9</v>
      </c>
      <c r="G310" s="20">
        <v>103.79</v>
      </c>
      <c r="H310" s="20" t="s">
        <v>39</v>
      </c>
      <c r="I310" s="107">
        <f>F309*G310</f>
        <v>31.240790000000001</v>
      </c>
      <c r="J310" s="20">
        <v>10.36</v>
      </c>
      <c r="K310" s="111">
        <f>I310*J310</f>
        <v>323.65458439999998</v>
      </c>
      <c r="L310" s="3"/>
      <c r="M310" s="3"/>
      <c r="N310" s="3"/>
      <c r="O310" s="3"/>
      <c r="P310" s="3"/>
    </row>
    <row r="311" spans="1:17" outlineLevel="1">
      <c r="A311" s="95"/>
      <c r="B311" s="15" t="s">
        <v>9</v>
      </c>
      <c r="C311" s="16" t="s">
        <v>9</v>
      </c>
      <c r="D311" s="17" t="s">
        <v>11</v>
      </c>
      <c r="E311" s="18" t="s">
        <v>9</v>
      </c>
      <c r="F311" s="19" t="s">
        <v>9</v>
      </c>
      <c r="G311" s="20">
        <v>835.54</v>
      </c>
      <c r="H311" s="20" t="s">
        <v>39</v>
      </c>
      <c r="I311" s="107">
        <f>F309*G311</f>
        <v>251.49753999999999</v>
      </c>
      <c r="J311" s="20">
        <v>3.73</v>
      </c>
      <c r="K311" s="111">
        <f>I311*J311</f>
        <v>938.08582419999993</v>
      </c>
      <c r="L311" s="3"/>
      <c r="M311" s="3"/>
      <c r="N311" s="3"/>
      <c r="O311" s="3"/>
      <c r="P311" s="3"/>
    </row>
    <row r="312" spans="1:17" outlineLevel="1">
      <c r="A312" s="95"/>
      <c r="B312" s="15" t="s">
        <v>9</v>
      </c>
      <c r="C312" s="16" t="s">
        <v>9</v>
      </c>
      <c r="D312" s="17" t="s">
        <v>12</v>
      </c>
      <c r="E312" s="18" t="s">
        <v>9</v>
      </c>
      <c r="F312" s="19" t="s">
        <v>9</v>
      </c>
      <c r="G312" s="20">
        <v>50.77</v>
      </c>
      <c r="H312" s="20" t="s">
        <v>39</v>
      </c>
      <c r="I312" s="107">
        <f>F309*G312</f>
        <v>15.28177</v>
      </c>
      <c r="J312" s="20">
        <v>10.36</v>
      </c>
      <c r="K312" s="111">
        <f>I312*J312</f>
        <v>158.3191372</v>
      </c>
      <c r="L312" s="3"/>
      <c r="M312" s="3"/>
      <c r="N312" s="3"/>
      <c r="O312" s="3"/>
      <c r="P312" s="3"/>
    </row>
    <row r="313" spans="1:17" outlineLevel="1">
      <c r="A313" s="95"/>
      <c r="B313" s="15" t="s">
        <v>9</v>
      </c>
      <c r="C313" s="16" t="s">
        <v>9</v>
      </c>
      <c r="D313" s="17" t="s">
        <v>13</v>
      </c>
      <c r="E313" s="18" t="s">
        <v>9</v>
      </c>
      <c r="F313" s="19" t="s">
        <v>9</v>
      </c>
      <c r="G313" s="20">
        <v>1.81</v>
      </c>
      <c r="H313" s="20">
        <v>0.3</v>
      </c>
      <c r="I313" s="107">
        <f>F309*G313</f>
        <v>0.54481000000000002</v>
      </c>
      <c r="J313" s="20">
        <v>3.77</v>
      </c>
      <c r="K313" s="111">
        <f>I313*J313</f>
        <v>2.0539337</v>
      </c>
      <c r="L313" s="3"/>
      <c r="M313" s="3"/>
      <c r="N313" s="3"/>
      <c r="O313" s="3"/>
      <c r="P313" s="3"/>
    </row>
    <row r="314" spans="1:17" outlineLevel="1">
      <c r="A314" s="95"/>
      <c r="B314" s="15" t="s">
        <v>9</v>
      </c>
      <c r="C314" s="16" t="s">
        <v>9</v>
      </c>
      <c r="D314" s="17" t="s">
        <v>14</v>
      </c>
      <c r="E314" s="18" t="s">
        <v>15</v>
      </c>
      <c r="F314" s="19">
        <v>100</v>
      </c>
      <c r="G314" s="20"/>
      <c r="H314" s="19">
        <v>100</v>
      </c>
      <c r="I314" s="107">
        <f>(I310+I312)*H314/100</f>
        <v>46.522559999999991</v>
      </c>
      <c r="J314" s="19" t="s">
        <v>252</v>
      </c>
      <c r="K314" s="112">
        <f>(K310+K312)*J314/100</f>
        <v>409.67766336</v>
      </c>
      <c r="L314" s="3"/>
      <c r="M314" s="3"/>
      <c r="N314" s="3"/>
      <c r="O314" s="3"/>
      <c r="P314" s="3"/>
    </row>
    <row r="315" spans="1:17" outlineLevel="1">
      <c r="A315" s="95"/>
      <c r="B315" s="15" t="s">
        <v>9</v>
      </c>
      <c r="C315" s="16" t="s">
        <v>9</v>
      </c>
      <c r="D315" s="17" t="s">
        <v>16</v>
      </c>
      <c r="E315" s="18" t="s">
        <v>15</v>
      </c>
      <c r="F315" s="19">
        <v>65</v>
      </c>
      <c r="G315" s="20"/>
      <c r="H315" s="19">
        <v>65</v>
      </c>
      <c r="I315" s="107">
        <f>(I310+I312)*H315/100</f>
        <v>30.239663999999998</v>
      </c>
      <c r="J315" s="19" t="s">
        <v>258</v>
      </c>
      <c r="K315" s="112">
        <f>(K310+K312)*J315/100</f>
        <v>250.62633523199997</v>
      </c>
      <c r="L315" s="3"/>
      <c r="M315" s="3"/>
      <c r="N315" s="3"/>
      <c r="O315" s="3"/>
      <c r="P315" s="3"/>
      <c r="Q315" s="4"/>
    </row>
    <row r="316" spans="1:17" ht="13.5">
      <c r="A316" s="95"/>
      <c r="B316" s="21" t="s">
        <v>9</v>
      </c>
      <c r="C316" s="22" t="s">
        <v>9</v>
      </c>
      <c r="D316" s="23"/>
      <c r="E316" s="24" t="s">
        <v>9</v>
      </c>
      <c r="F316" s="21" t="s">
        <v>9</v>
      </c>
      <c r="G316" s="25"/>
      <c r="H316" s="25"/>
      <c r="I316" s="109">
        <f>I310+I311+I313</f>
        <v>283.28313999999995</v>
      </c>
      <c r="J316" s="108"/>
      <c r="K316" s="109">
        <f>K310+K311+K313</f>
        <v>1263.7943422999999</v>
      </c>
      <c r="L316" s="3"/>
      <c r="M316" s="3"/>
      <c r="N316" s="3"/>
      <c r="O316" s="3"/>
      <c r="P316" s="3"/>
      <c r="Q316" s="33"/>
    </row>
    <row r="317" spans="1:17" ht="13.5">
      <c r="A317" s="95"/>
      <c r="B317" s="21"/>
      <c r="C317" s="22"/>
      <c r="D317" s="23"/>
      <c r="E317" s="24"/>
      <c r="F317" s="21"/>
      <c r="G317" s="25"/>
      <c r="H317" s="25"/>
      <c r="I317" s="109">
        <f>I316+I314+I315</f>
        <v>360.04536399999995</v>
      </c>
      <c r="J317" s="24" t="s">
        <v>9</v>
      </c>
      <c r="K317" s="109">
        <f>K316+K314+K315</f>
        <v>1924.0983408919999</v>
      </c>
      <c r="L317" s="3"/>
      <c r="M317" s="3"/>
      <c r="N317" s="3"/>
      <c r="O317" s="3"/>
      <c r="P317" s="3"/>
      <c r="Q317" s="33"/>
    </row>
    <row r="318" spans="1:17" ht="17.850000000000001" customHeight="1">
      <c r="A318" s="95"/>
      <c r="B318" s="351" t="s">
        <v>157</v>
      </c>
      <c r="C318" s="352"/>
      <c r="D318" s="352"/>
      <c r="E318" s="352"/>
      <c r="F318" s="352"/>
      <c r="G318" s="352"/>
      <c r="H318" s="352"/>
      <c r="I318" s="352"/>
      <c r="J318" s="352"/>
      <c r="K318" s="352"/>
      <c r="L318" s="3"/>
      <c r="M318" s="3"/>
      <c r="N318" s="3"/>
      <c r="O318" s="3"/>
      <c r="P318" s="3"/>
    </row>
    <row r="319" spans="1:17" ht="89.25">
      <c r="A319" s="95" t="s">
        <v>359</v>
      </c>
      <c r="B319" s="95">
        <v>82</v>
      </c>
      <c r="C319" s="10" t="s">
        <v>59</v>
      </c>
      <c r="D319" s="11" t="s">
        <v>60</v>
      </c>
      <c r="E319" s="12" t="s">
        <v>61</v>
      </c>
      <c r="F319" s="13">
        <v>1</v>
      </c>
      <c r="G319" s="229">
        <v>1723.73</v>
      </c>
      <c r="H319" s="14"/>
      <c r="I319" s="106">
        <f>F319*G319</f>
        <v>1723.73</v>
      </c>
      <c r="J319" s="14" t="s">
        <v>211</v>
      </c>
      <c r="K319" s="110">
        <f>K326</f>
        <v>13546.4012</v>
      </c>
      <c r="L319" s="3"/>
      <c r="M319" s="228">
        <f t="shared" ref="M319" si="48">B319</f>
        <v>82</v>
      </c>
      <c r="N319" s="99"/>
      <c r="O319" s="99" t="s">
        <v>294</v>
      </c>
      <c r="P319" s="99"/>
      <c r="Q319" s="100">
        <f t="shared" ref="Q319" si="49">F319-N319-O319-P319</f>
        <v>0</v>
      </c>
    </row>
    <row r="320" spans="1:17" outlineLevel="1">
      <c r="A320" s="95"/>
      <c r="B320" s="15" t="s">
        <v>9</v>
      </c>
      <c r="C320" s="16" t="s">
        <v>9</v>
      </c>
      <c r="D320" s="17" t="s">
        <v>10</v>
      </c>
      <c r="E320" s="18" t="s">
        <v>9</v>
      </c>
      <c r="F320" s="19" t="s">
        <v>9</v>
      </c>
      <c r="G320" s="20">
        <v>1069.49</v>
      </c>
      <c r="H320" s="20">
        <v>1.1499999999999999</v>
      </c>
      <c r="I320" s="107">
        <f>F319*G320</f>
        <v>1069.49</v>
      </c>
      <c r="J320" s="20">
        <v>10.36</v>
      </c>
      <c r="K320" s="111">
        <f>I320*J320</f>
        <v>11079.9164</v>
      </c>
      <c r="L320" s="3"/>
      <c r="M320" s="3"/>
      <c r="N320" s="3"/>
      <c r="O320" s="3"/>
      <c r="P320" s="3"/>
    </row>
    <row r="321" spans="1:17" outlineLevel="1">
      <c r="A321" s="95"/>
      <c r="B321" s="15" t="s">
        <v>9</v>
      </c>
      <c r="C321" s="16" t="s">
        <v>9</v>
      </c>
      <c r="D321" s="17" t="s">
        <v>11</v>
      </c>
      <c r="E321" s="18" t="s">
        <v>9</v>
      </c>
      <c r="F321" s="19" t="s">
        <v>9</v>
      </c>
      <c r="G321" s="20"/>
      <c r="H321" s="20">
        <v>1.1499999999999999</v>
      </c>
      <c r="I321" s="107">
        <f>F319*G321</f>
        <v>0</v>
      </c>
      <c r="J321" s="20">
        <v>3.73</v>
      </c>
      <c r="K321" s="111">
        <f>I321*J321</f>
        <v>0</v>
      </c>
      <c r="L321" s="3"/>
      <c r="M321" s="3"/>
      <c r="N321" s="3"/>
      <c r="O321" s="3"/>
      <c r="P321" s="3"/>
    </row>
    <row r="322" spans="1:17" outlineLevel="1">
      <c r="A322" s="95"/>
      <c r="B322" s="15" t="s">
        <v>9</v>
      </c>
      <c r="C322" s="16" t="s">
        <v>9</v>
      </c>
      <c r="D322" s="17" t="s">
        <v>12</v>
      </c>
      <c r="E322" s="18" t="s">
        <v>9</v>
      </c>
      <c r="F322" s="19" t="s">
        <v>9</v>
      </c>
      <c r="G322" s="20"/>
      <c r="H322" s="20">
        <v>1.1499999999999999</v>
      </c>
      <c r="I322" s="107">
        <f>F319*G322</f>
        <v>0</v>
      </c>
      <c r="J322" s="20">
        <v>10.36</v>
      </c>
      <c r="K322" s="111">
        <f>I322*J322</f>
        <v>0</v>
      </c>
      <c r="L322" s="3"/>
      <c r="M322" s="3"/>
      <c r="N322" s="3"/>
      <c r="O322" s="3"/>
      <c r="P322" s="3"/>
    </row>
    <row r="323" spans="1:17" outlineLevel="1">
      <c r="A323" s="95"/>
      <c r="B323" s="15" t="s">
        <v>9</v>
      </c>
      <c r="C323" s="16" t="s">
        <v>9</v>
      </c>
      <c r="D323" s="17" t="s">
        <v>13</v>
      </c>
      <c r="E323" s="18" t="s">
        <v>9</v>
      </c>
      <c r="F323" s="19" t="s">
        <v>9</v>
      </c>
      <c r="G323" s="20">
        <v>654.24</v>
      </c>
      <c r="H323" s="20"/>
      <c r="I323" s="107">
        <f>F319*G323</f>
        <v>654.24</v>
      </c>
      <c r="J323" s="20">
        <v>3.77</v>
      </c>
      <c r="K323" s="111">
        <f>I323*J323</f>
        <v>2466.4848000000002</v>
      </c>
      <c r="L323" s="3"/>
      <c r="M323" s="3"/>
      <c r="N323" s="3"/>
      <c r="O323" s="3"/>
      <c r="P323" s="3"/>
    </row>
    <row r="324" spans="1:17" outlineLevel="1">
      <c r="A324" s="95"/>
      <c r="B324" s="15" t="s">
        <v>9</v>
      </c>
      <c r="C324" s="16" t="s">
        <v>9</v>
      </c>
      <c r="D324" s="17" t="s">
        <v>14</v>
      </c>
      <c r="E324" s="18" t="s">
        <v>15</v>
      </c>
      <c r="F324" s="19">
        <v>92</v>
      </c>
      <c r="G324" s="20"/>
      <c r="H324" s="19">
        <v>92</v>
      </c>
      <c r="I324" s="107">
        <f>(I320+I322)*H324/100</f>
        <v>983.93079999999998</v>
      </c>
      <c r="J324" s="19" t="s">
        <v>254</v>
      </c>
      <c r="K324" s="112">
        <f>(K320+K322)*J324/100</f>
        <v>8642.3347920000015</v>
      </c>
      <c r="L324" s="3"/>
      <c r="M324" s="3"/>
      <c r="N324" s="3"/>
      <c r="O324" s="3"/>
      <c r="P324" s="3"/>
    </row>
    <row r="325" spans="1:17" outlineLevel="1">
      <c r="A325" s="95"/>
      <c r="B325" s="15" t="s">
        <v>9</v>
      </c>
      <c r="C325" s="16" t="s">
        <v>9</v>
      </c>
      <c r="D325" s="17" t="s">
        <v>16</v>
      </c>
      <c r="E325" s="18" t="s">
        <v>15</v>
      </c>
      <c r="F325" s="19">
        <v>50</v>
      </c>
      <c r="G325" s="20"/>
      <c r="H325" s="19">
        <v>50</v>
      </c>
      <c r="I325" s="107">
        <f>(I320+I322)*H325/100</f>
        <v>534.745</v>
      </c>
      <c r="J325" s="19" t="s">
        <v>255</v>
      </c>
      <c r="K325" s="112">
        <f>(K320+K322)*J325/100</f>
        <v>4431.9665599999998</v>
      </c>
      <c r="L325" s="3"/>
      <c r="M325" s="3"/>
      <c r="N325" s="3"/>
      <c r="O325" s="3"/>
      <c r="P325" s="3"/>
      <c r="Q325" s="4"/>
    </row>
    <row r="326" spans="1:17" ht="13.5">
      <c r="A326" s="95"/>
      <c r="B326" s="21" t="s">
        <v>9</v>
      </c>
      <c r="C326" s="22" t="s">
        <v>9</v>
      </c>
      <c r="D326" s="23"/>
      <c r="E326" s="24" t="s">
        <v>9</v>
      </c>
      <c r="F326" s="21" t="s">
        <v>9</v>
      </c>
      <c r="G326" s="25"/>
      <c r="H326" s="25"/>
      <c r="I326" s="109">
        <f>I320+I321+I323</f>
        <v>1723.73</v>
      </c>
      <c r="J326" s="108"/>
      <c r="K326" s="109">
        <f>K320+K321+K323</f>
        <v>13546.4012</v>
      </c>
      <c r="L326" s="3"/>
      <c r="M326" s="3"/>
      <c r="N326" s="3"/>
      <c r="O326" s="3"/>
      <c r="P326" s="3"/>
      <c r="Q326" s="33"/>
    </row>
    <row r="327" spans="1:17" ht="13.5">
      <c r="A327" s="95"/>
      <c r="B327" s="21"/>
      <c r="C327" s="22"/>
      <c r="D327" s="23"/>
      <c r="E327" s="24"/>
      <c r="F327" s="21"/>
      <c r="G327" s="25"/>
      <c r="H327" s="25"/>
      <c r="I327" s="109">
        <f>I326+I324+I325</f>
        <v>3242.4058</v>
      </c>
      <c r="J327" s="24" t="s">
        <v>9</v>
      </c>
      <c r="K327" s="109">
        <f>K326+K324+K325</f>
        <v>26620.702552000002</v>
      </c>
      <c r="L327" s="3"/>
      <c r="M327" s="3"/>
      <c r="N327" s="3"/>
      <c r="O327" s="3"/>
      <c r="P327" s="3"/>
      <c r="Q327" s="33"/>
    </row>
    <row r="328" spans="1:17" ht="17.850000000000001" customHeight="1">
      <c r="A328" s="95"/>
      <c r="B328" s="351" t="s">
        <v>62</v>
      </c>
      <c r="C328" s="352"/>
      <c r="D328" s="352"/>
      <c r="E328" s="352"/>
      <c r="F328" s="352"/>
      <c r="G328" s="352"/>
      <c r="H328" s="352"/>
      <c r="I328" s="352"/>
      <c r="J328" s="352"/>
      <c r="K328" s="352"/>
      <c r="L328" s="3"/>
      <c r="M328" s="3"/>
      <c r="N328" s="3"/>
      <c r="O328" s="3"/>
      <c r="P328" s="3"/>
    </row>
    <row r="329" spans="1:17" ht="89.25">
      <c r="A329" s="95" t="s">
        <v>360</v>
      </c>
      <c r="B329" s="95">
        <v>83</v>
      </c>
      <c r="C329" s="10" t="s">
        <v>63</v>
      </c>
      <c r="D329" s="11" t="s">
        <v>64</v>
      </c>
      <c r="E329" s="12" t="s">
        <v>65</v>
      </c>
      <c r="F329" s="13" t="s">
        <v>331</v>
      </c>
      <c r="G329" s="229">
        <v>124.1</v>
      </c>
      <c r="H329" s="14"/>
      <c r="I329" s="106">
        <f>F329*G329</f>
        <v>126.58199999999999</v>
      </c>
      <c r="J329" s="14" t="s">
        <v>211</v>
      </c>
      <c r="K329" s="110">
        <f>K336</f>
        <v>1311.3895199999999</v>
      </c>
      <c r="L329" s="3"/>
      <c r="M329" s="228">
        <f t="shared" ref="M329" si="50">B329</f>
        <v>83</v>
      </c>
      <c r="N329" s="99"/>
      <c r="O329" s="99" t="s">
        <v>331</v>
      </c>
      <c r="P329" s="99"/>
      <c r="Q329" s="100">
        <f t="shared" ref="Q329" si="51">F329-N329-O329-P329</f>
        <v>0</v>
      </c>
    </row>
    <row r="330" spans="1:17" outlineLevel="1">
      <c r="A330" s="95"/>
      <c r="B330" s="15" t="s">
        <v>9</v>
      </c>
      <c r="C330" s="16" t="s">
        <v>9</v>
      </c>
      <c r="D330" s="17" t="s">
        <v>10</v>
      </c>
      <c r="E330" s="18" t="s">
        <v>9</v>
      </c>
      <c r="F330" s="19" t="s">
        <v>9</v>
      </c>
      <c r="G330" s="20">
        <v>124.1</v>
      </c>
      <c r="H330" s="20" t="s">
        <v>44</v>
      </c>
      <c r="I330" s="107">
        <f>F329*G330</f>
        <v>126.58199999999999</v>
      </c>
      <c r="J330" s="20">
        <v>10.36</v>
      </c>
      <c r="K330" s="111">
        <f>I330*J330</f>
        <v>1311.3895199999999</v>
      </c>
      <c r="L330" s="3"/>
      <c r="M330" s="3"/>
      <c r="N330" s="3"/>
      <c r="O330" s="3"/>
      <c r="P330" s="3"/>
    </row>
    <row r="331" spans="1:17" outlineLevel="1">
      <c r="A331" s="95"/>
      <c r="B331" s="15" t="s">
        <v>9</v>
      </c>
      <c r="C331" s="16" t="s">
        <v>9</v>
      </c>
      <c r="D331" s="17" t="s">
        <v>11</v>
      </c>
      <c r="E331" s="18" t="s">
        <v>9</v>
      </c>
      <c r="F331" s="19" t="s">
        <v>9</v>
      </c>
      <c r="G331" s="20"/>
      <c r="H331" s="20">
        <v>1.1499999999999999</v>
      </c>
      <c r="I331" s="107">
        <f>F329*G331</f>
        <v>0</v>
      </c>
      <c r="J331" s="20">
        <v>3.73</v>
      </c>
      <c r="K331" s="111">
        <f>I331*J331</f>
        <v>0</v>
      </c>
      <c r="L331" s="3"/>
      <c r="M331" s="3"/>
      <c r="N331" s="3"/>
      <c r="O331" s="3"/>
      <c r="P331" s="3"/>
    </row>
    <row r="332" spans="1:17" outlineLevel="1">
      <c r="A332" s="95"/>
      <c r="B332" s="15" t="s">
        <v>9</v>
      </c>
      <c r="C332" s="16" t="s">
        <v>9</v>
      </c>
      <c r="D332" s="17" t="s">
        <v>12</v>
      </c>
      <c r="E332" s="18" t="s">
        <v>9</v>
      </c>
      <c r="F332" s="19" t="s">
        <v>9</v>
      </c>
      <c r="G332" s="20"/>
      <c r="H332" s="20">
        <v>1.1499999999999999</v>
      </c>
      <c r="I332" s="107">
        <f>F329*G332</f>
        <v>0</v>
      </c>
      <c r="J332" s="20">
        <v>10.36</v>
      </c>
      <c r="K332" s="111">
        <f>I332*J332</f>
        <v>0</v>
      </c>
      <c r="L332" s="3"/>
      <c r="M332" s="3"/>
      <c r="N332" s="3"/>
      <c r="O332" s="3"/>
      <c r="P332" s="3"/>
    </row>
    <row r="333" spans="1:17" outlineLevel="1">
      <c r="A333" s="95"/>
      <c r="B333" s="15" t="s">
        <v>9</v>
      </c>
      <c r="C333" s="16" t="s">
        <v>9</v>
      </c>
      <c r="D333" s="17" t="s">
        <v>13</v>
      </c>
      <c r="E333" s="18" t="s">
        <v>9</v>
      </c>
      <c r="F333" s="19" t="s">
        <v>9</v>
      </c>
      <c r="G333" s="20"/>
      <c r="H333" s="20">
        <v>0</v>
      </c>
      <c r="I333" s="107">
        <f>F329*G333</f>
        <v>0</v>
      </c>
      <c r="J333" s="20">
        <v>3.77</v>
      </c>
      <c r="K333" s="111">
        <f>I333*J333</f>
        <v>0</v>
      </c>
      <c r="L333" s="3"/>
      <c r="M333" s="3"/>
      <c r="N333" s="3"/>
      <c r="O333" s="3"/>
      <c r="P333" s="3"/>
    </row>
    <row r="334" spans="1:17" outlineLevel="1">
      <c r="A334" s="95"/>
      <c r="B334" s="15" t="s">
        <v>9</v>
      </c>
      <c r="C334" s="16" t="s">
        <v>9</v>
      </c>
      <c r="D334" s="17" t="s">
        <v>14</v>
      </c>
      <c r="E334" s="18" t="s">
        <v>15</v>
      </c>
      <c r="F334" s="19">
        <v>92</v>
      </c>
      <c r="G334" s="20"/>
      <c r="H334" s="19">
        <v>92</v>
      </c>
      <c r="I334" s="107">
        <f>(I330+I332)*H334/100</f>
        <v>116.45544</v>
      </c>
      <c r="J334" s="19" t="s">
        <v>254</v>
      </c>
      <c r="K334" s="112">
        <f>(K330+K332)*J334/100</f>
        <v>1022.8838256</v>
      </c>
      <c r="L334" s="3"/>
      <c r="M334" s="3"/>
      <c r="N334" s="3"/>
      <c r="O334" s="3"/>
      <c r="P334" s="3"/>
    </row>
    <row r="335" spans="1:17" outlineLevel="1">
      <c r="A335" s="95"/>
      <c r="B335" s="15" t="s">
        <v>9</v>
      </c>
      <c r="C335" s="16" t="s">
        <v>9</v>
      </c>
      <c r="D335" s="17" t="s">
        <v>16</v>
      </c>
      <c r="E335" s="18" t="s">
        <v>15</v>
      </c>
      <c r="F335" s="19">
        <v>50</v>
      </c>
      <c r="G335" s="20"/>
      <c r="H335" s="19">
        <v>50</v>
      </c>
      <c r="I335" s="107">
        <f>(I330+I332)*H335/100</f>
        <v>63.290999999999997</v>
      </c>
      <c r="J335" s="19" t="s">
        <v>255</v>
      </c>
      <c r="K335" s="112">
        <f>(K330+K332)*J335/100</f>
        <v>524.55580799999996</v>
      </c>
      <c r="L335" s="3"/>
      <c r="M335" s="3"/>
      <c r="N335" s="3"/>
      <c r="O335" s="3"/>
      <c r="P335" s="3"/>
      <c r="Q335" s="4"/>
    </row>
    <row r="336" spans="1:17" ht="13.5">
      <c r="A336" s="95"/>
      <c r="B336" s="21" t="s">
        <v>9</v>
      </c>
      <c r="C336" s="22" t="s">
        <v>9</v>
      </c>
      <c r="D336" s="23"/>
      <c r="E336" s="24" t="s">
        <v>9</v>
      </c>
      <c r="F336" s="21" t="s">
        <v>9</v>
      </c>
      <c r="G336" s="25"/>
      <c r="H336" s="25"/>
      <c r="I336" s="109">
        <f>I330+I331+I333</f>
        <v>126.58199999999999</v>
      </c>
      <c r="J336" s="108"/>
      <c r="K336" s="109">
        <f>K330+K331+K333</f>
        <v>1311.3895199999999</v>
      </c>
      <c r="L336" s="3"/>
      <c r="M336" s="3"/>
      <c r="N336" s="3"/>
      <c r="O336" s="3"/>
      <c r="P336" s="3"/>
      <c r="Q336" s="33"/>
    </row>
    <row r="337" spans="1:17" ht="13.5">
      <c r="A337" s="95"/>
      <c r="B337" s="21"/>
      <c r="C337" s="22"/>
      <c r="D337" s="23"/>
      <c r="E337" s="24"/>
      <c r="F337" s="21"/>
      <c r="G337" s="25"/>
      <c r="H337" s="25"/>
      <c r="I337" s="109">
        <f>I336+I334+I335</f>
        <v>306.32844</v>
      </c>
      <c r="J337" s="24" t="s">
        <v>9</v>
      </c>
      <c r="K337" s="109">
        <f>K336+K334+K335</f>
        <v>2858.8291536000002</v>
      </c>
      <c r="L337" s="3"/>
      <c r="M337" s="3"/>
      <c r="N337" s="3"/>
      <c r="O337" s="3"/>
      <c r="P337" s="3"/>
      <c r="Q337" s="33"/>
    </row>
    <row r="338" spans="1:17" ht="17.850000000000001" customHeight="1">
      <c r="A338" s="95"/>
      <c r="B338" s="351" t="s">
        <v>66</v>
      </c>
      <c r="C338" s="352"/>
      <c r="D338" s="352"/>
      <c r="E338" s="352"/>
      <c r="F338" s="352"/>
      <c r="G338" s="352"/>
      <c r="H338" s="352"/>
      <c r="I338" s="352"/>
      <c r="J338" s="352"/>
      <c r="K338" s="352"/>
      <c r="L338" s="3"/>
      <c r="M338" s="3"/>
      <c r="N338" s="3"/>
      <c r="O338" s="3"/>
      <c r="P338" s="3"/>
    </row>
    <row r="339" spans="1:17" ht="76.5">
      <c r="A339" s="95" t="s">
        <v>361</v>
      </c>
      <c r="B339" s="95">
        <v>84</v>
      </c>
      <c r="C339" s="10" t="s">
        <v>63</v>
      </c>
      <c r="D339" s="11" t="s">
        <v>67</v>
      </c>
      <c r="E339" s="12" t="s">
        <v>65</v>
      </c>
      <c r="F339" s="13" t="s">
        <v>332</v>
      </c>
      <c r="G339" s="229">
        <v>361.51</v>
      </c>
      <c r="H339" s="14"/>
      <c r="I339" s="106">
        <f>F339*G339</f>
        <v>737.48040000000003</v>
      </c>
      <c r="J339" s="14" t="s">
        <v>211</v>
      </c>
      <c r="K339" s="110">
        <f>K346</f>
        <v>6116.8681919999999</v>
      </c>
      <c r="L339" s="3"/>
      <c r="M339" s="228">
        <f t="shared" ref="M339" si="52">B339</f>
        <v>84</v>
      </c>
      <c r="N339" s="99"/>
      <c r="O339" s="99" t="s">
        <v>332</v>
      </c>
      <c r="P339" s="99"/>
      <c r="Q339" s="100">
        <f t="shared" ref="Q339" si="53">F339-N339-O339-P339</f>
        <v>0</v>
      </c>
    </row>
    <row r="340" spans="1:17" outlineLevel="1">
      <c r="A340" s="95"/>
      <c r="B340" s="15" t="s">
        <v>9</v>
      </c>
      <c r="C340" s="16" t="s">
        <v>9</v>
      </c>
      <c r="D340" s="17" t="s">
        <v>10</v>
      </c>
      <c r="E340" s="18" t="s">
        <v>9</v>
      </c>
      <c r="F340" s="19" t="s">
        <v>9</v>
      </c>
      <c r="G340" s="20">
        <v>248.19</v>
      </c>
      <c r="H340" s="20">
        <v>1.1499999999999999</v>
      </c>
      <c r="I340" s="107">
        <f>F339*G340</f>
        <v>506.30759999999998</v>
      </c>
      <c r="J340" s="20">
        <v>10.36</v>
      </c>
      <c r="K340" s="111">
        <f>I340*J340</f>
        <v>5245.3467359999995</v>
      </c>
      <c r="L340" s="3"/>
      <c r="M340" s="3"/>
      <c r="N340" s="3"/>
      <c r="O340" s="3"/>
      <c r="P340" s="3"/>
    </row>
    <row r="341" spans="1:17" outlineLevel="1">
      <c r="A341" s="95"/>
      <c r="B341" s="15" t="s">
        <v>9</v>
      </c>
      <c r="C341" s="16" t="s">
        <v>9</v>
      </c>
      <c r="D341" s="17" t="s">
        <v>11</v>
      </c>
      <c r="E341" s="18" t="s">
        <v>9</v>
      </c>
      <c r="F341" s="19" t="s">
        <v>9</v>
      </c>
      <c r="G341" s="20"/>
      <c r="H341" s="20">
        <v>1.1499999999999999</v>
      </c>
      <c r="I341" s="107">
        <f>F339*G341</f>
        <v>0</v>
      </c>
      <c r="J341" s="20">
        <v>3.73</v>
      </c>
      <c r="K341" s="111">
        <f>I341*J341</f>
        <v>0</v>
      </c>
      <c r="L341" s="3"/>
      <c r="M341" s="3"/>
      <c r="N341" s="3"/>
      <c r="O341" s="3"/>
      <c r="P341" s="3"/>
    </row>
    <row r="342" spans="1:17" outlineLevel="1">
      <c r="A342" s="95"/>
      <c r="B342" s="15" t="s">
        <v>9</v>
      </c>
      <c r="C342" s="16" t="s">
        <v>9</v>
      </c>
      <c r="D342" s="17" t="s">
        <v>12</v>
      </c>
      <c r="E342" s="18" t="s">
        <v>9</v>
      </c>
      <c r="F342" s="19" t="s">
        <v>9</v>
      </c>
      <c r="G342" s="20"/>
      <c r="H342" s="20">
        <v>1.1499999999999999</v>
      </c>
      <c r="I342" s="107">
        <f>F339*G342</f>
        <v>0</v>
      </c>
      <c r="J342" s="20">
        <v>10.36</v>
      </c>
      <c r="K342" s="111">
        <f>I342*J342</f>
        <v>0</v>
      </c>
      <c r="L342" s="3"/>
      <c r="M342" s="3"/>
      <c r="N342" s="3"/>
      <c r="O342" s="3"/>
      <c r="P342" s="3"/>
    </row>
    <row r="343" spans="1:17" outlineLevel="1">
      <c r="A343" s="95"/>
      <c r="B343" s="15" t="s">
        <v>9</v>
      </c>
      <c r="C343" s="16" t="s">
        <v>9</v>
      </c>
      <c r="D343" s="17" t="s">
        <v>13</v>
      </c>
      <c r="E343" s="18" t="s">
        <v>9</v>
      </c>
      <c r="F343" s="19" t="s">
        <v>9</v>
      </c>
      <c r="G343" s="20">
        <v>113.32</v>
      </c>
      <c r="H343" s="20"/>
      <c r="I343" s="107">
        <f>F339*G343</f>
        <v>231.1728</v>
      </c>
      <c r="J343" s="20">
        <v>3.77</v>
      </c>
      <c r="K343" s="111">
        <f>I343*J343</f>
        <v>871.52145599999994</v>
      </c>
      <c r="L343" s="3"/>
      <c r="M343" s="3"/>
      <c r="N343" s="3"/>
      <c r="O343" s="3"/>
      <c r="P343" s="3"/>
    </row>
    <row r="344" spans="1:17" outlineLevel="1">
      <c r="A344" s="95"/>
      <c r="B344" s="15" t="s">
        <v>9</v>
      </c>
      <c r="C344" s="16" t="s">
        <v>9</v>
      </c>
      <c r="D344" s="17" t="s">
        <v>14</v>
      </c>
      <c r="E344" s="18" t="s">
        <v>15</v>
      </c>
      <c r="F344" s="19">
        <v>92</v>
      </c>
      <c r="G344" s="20"/>
      <c r="H344" s="19">
        <v>92</v>
      </c>
      <c r="I344" s="107">
        <f>(I340+I342)*H344/100</f>
        <v>465.80299200000002</v>
      </c>
      <c r="J344" s="19" t="s">
        <v>254</v>
      </c>
      <c r="K344" s="112">
        <f>(K340+K342)*J344/100</f>
        <v>4091.3704540799995</v>
      </c>
      <c r="L344" s="3"/>
      <c r="M344" s="3"/>
      <c r="N344" s="3"/>
      <c r="O344" s="3"/>
      <c r="P344" s="3"/>
    </row>
    <row r="345" spans="1:17" outlineLevel="1">
      <c r="A345" s="95"/>
      <c r="B345" s="15" t="s">
        <v>9</v>
      </c>
      <c r="C345" s="16" t="s">
        <v>9</v>
      </c>
      <c r="D345" s="17" t="s">
        <v>16</v>
      </c>
      <c r="E345" s="18" t="s">
        <v>15</v>
      </c>
      <c r="F345" s="19">
        <v>50</v>
      </c>
      <c r="G345" s="20"/>
      <c r="H345" s="19">
        <v>50</v>
      </c>
      <c r="I345" s="107">
        <f>(I340+I342)*H345/100</f>
        <v>253.15379999999996</v>
      </c>
      <c r="J345" s="19" t="s">
        <v>255</v>
      </c>
      <c r="K345" s="112">
        <f>(K340+K342)*J345/100</f>
        <v>2098.1386943999996</v>
      </c>
      <c r="L345" s="3"/>
      <c r="M345" s="3"/>
      <c r="N345" s="3"/>
      <c r="O345" s="3"/>
      <c r="P345" s="3"/>
      <c r="Q345" s="4"/>
    </row>
    <row r="346" spans="1:17" ht="13.5">
      <c r="A346" s="95"/>
      <c r="B346" s="21" t="s">
        <v>9</v>
      </c>
      <c r="C346" s="22" t="s">
        <v>9</v>
      </c>
      <c r="D346" s="23"/>
      <c r="E346" s="24" t="s">
        <v>9</v>
      </c>
      <c r="F346" s="21" t="s">
        <v>9</v>
      </c>
      <c r="G346" s="25"/>
      <c r="H346" s="25"/>
      <c r="I346" s="109">
        <f>I340+I341+I343</f>
        <v>737.48039999999992</v>
      </c>
      <c r="J346" s="108"/>
      <c r="K346" s="109">
        <f>K340+K341+K343</f>
        <v>6116.8681919999999</v>
      </c>
      <c r="L346" s="3"/>
      <c r="M346" s="3"/>
      <c r="N346" s="3"/>
      <c r="O346" s="3"/>
      <c r="P346" s="3"/>
      <c r="Q346" s="33"/>
    </row>
    <row r="347" spans="1:17" ht="13.5">
      <c r="A347" s="95"/>
      <c r="B347" s="21"/>
      <c r="C347" s="22"/>
      <c r="D347" s="23"/>
      <c r="E347" s="24"/>
      <c r="F347" s="21"/>
      <c r="G347" s="25"/>
      <c r="H347" s="25"/>
      <c r="I347" s="109">
        <f>I346+I344+I345</f>
        <v>1456.4371919999999</v>
      </c>
      <c r="J347" s="24" t="s">
        <v>9</v>
      </c>
      <c r="K347" s="109">
        <f>K346+K344+K345</f>
        <v>12306.377340479998</v>
      </c>
      <c r="L347" s="3"/>
      <c r="M347" s="3"/>
      <c r="N347" s="3"/>
      <c r="O347" s="3"/>
      <c r="P347" s="3"/>
      <c r="Q347" s="33"/>
    </row>
    <row r="348" spans="1:17" ht="17.850000000000001" customHeight="1">
      <c r="A348" s="95"/>
      <c r="B348" s="351" t="s">
        <v>62</v>
      </c>
      <c r="C348" s="352"/>
      <c r="D348" s="352"/>
      <c r="E348" s="352"/>
      <c r="F348" s="352"/>
      <c r="G348" s="352"/>
      <c r="H348" s="352"/>
      <c r="I348" s="352"/>
      <c r="J348" s="352"/>
      <c r="K348" s="352"/>
      <c r="L348" s="3"/>
      <c r="M348" s="3"/>
      <c r="N348" s="3"/>
      <c r="O348" s="3"/>
      <c r="P348" s="3"/>
    </row>
    <row r="349" spans="1:17" ht="89.25">
      <c r="A349" s="95" t="s">
        <v>362</v>
      </c>
      <c r="B349" s="95">
        <v>85</v>
      </c>
      <c r="C349" s="10" t="s">
        <v>68</v>
      </c>
      <c r="D349" s="11" t="s">
        <v>69</v>
      </c>
      <c r="E349" s="12" t="s">
        <v>54</v>
      </c>
      <c r="F349" s="13" t="s">
        <v>333</v>
      </c>
      <c r="G349" s="229">
        <v>33.659999999999997</v>
      </c>
      <c r="H349" s="14"/>
      <c r="I349" s="106">
        <f>F349*G349</f>
        <v>70.685999999999993</v>
      </c>
      <c r="J349" s="14" t="s">
        <v>211</v>
      </c>
      <c r="K349" s="110">
        <f>K356</f>
        <v>433.65861000000001</v>
      </c>
      <c r="L349" s="3"/>
      <c r="M349" s="228">
        <f t="shared" ref="M349" si="54">B349</f>
        <v>85</v>
      </c>
      <c r="N349" s="99"/>
      <c r="O349" s="99" t="s">
        <v>333</v>
      </c>
      <c r="P349" s="99"/>
      <c r="Q349" s="100">
        <f t="shared" ref="Q349" si="55">F349-N349-O349-P349</f>
        <v>0</v>
      </c>
    </row>
    <row r="350" spans="1:17" outlineLevel="1">
      <c r="A350" s="95"/>
      <c r="B350" s="15" t="s">
        <v>9</v>
      </c>
      <c r="C350" s="16" t="s">
        <v>9</v>
      </c>
      <c r="D350" s="17" t="s">
        <v>10</v>
      </c>
      <c r="E350" s="18" t="s">
        <v>9</v>
      </c>
      <c r="F350" s="19" t="s">
        <v>9</v>
      </c>
      <c r="G350" s="20">
        <v>12.21</v>
      </c>
      <c r="H350" s="20" t="s">
        <v>44</v>
      </c>
      <c r="I350" s="107">
        <f>F349*G350</f>
        <v>25.641000000000002</v>
      </c>
      <c r="J350" s="20">
        <v>10.36</v>
      </c>
      <c r="K350" s="111">
        <f>I350*J350</f>
        <v>265.64076</v>
      </c>
      <c r="L350" s="3"/>
      <c r="M350" s="3"/>
      <c r="N350" s="3"/>
      <c r="O350" s="3"/>
      <c r="P350" s="3"/>
    </row>
    <row r="351" spans="1:17" outlineLevel="1">
      <c r="A351" s="95"/>
      <c r="B351" s="15" t="s">
        <v>9</v>
      </c>
      <c r="C351" s="16" t="s">
        <v>9</v>
      </c>
      <c r="D351" s="17" t="s">
        <v>11</v>
      </c>
      <c r="E351" s="18" t="s">
        <v>9</v>
      </c>
      <c r="F351" s="19" t="s">
        <v>9</v>
      </c>
      <c r="G351" s="20">
        <v>21.45</v>
      </c>
      <c r="H351" s="20" t="s">
        <v>44</v>
      </c>
      <c r="I351" s="107">
        <f>F349*G351</f>
        <v>45.045000000000002</v>
      </c>
      <c r="J351" s="20">
        <v>3.73</v>
      </c>
      <c r="K351" s="111">
        <f>I351*J351</f>
        <v>168.01785000000001</v>
      </c>
      <c r="L351" s="3"/>
      <c r="M351" s="3"/>
      <c r="N351" s="3"/>
      <c r="O351" s="3"/>
      <c r="P351" s="3"/>
    </row>
    <row r="352" spans="1:17" outlineLevel="1">
      <c r="A352" s="95"/>
      <c r="B352" s="15" t="s">
        <v>9</v>
      </c>
      <c r="C352" s="16" t="s">
        <v>9</v>
      </c>
      <c r="D352" s="17" t="s">
        <v>12</v>
      </c>
      <c r="E352" s="18" t="s">
        <v>9</v>
      </c>
      <c r="F352" s="19" t="s">
        <v>9</v>
      </c>
      <c r="G352" s="20">
        <v>2.6</v>
      </c>
      <c r="H352" s="20" t="s">
        <v>44</v>
      </c>
      <c r="I352" s="107">
        <f>F349*G352</f>
        <v>5.4600000000000009</v>
      </c>
      <c r="J352" s="20">
        <v>10.36</v>
      </c>
      <c r="K352" s="111">
        <f>I352*J352</f>
        <v>56.565600000000003</v>
      </c>
      <c r="L352" s="3"/>
      <c r="M352" s="3"/>
      <c r="N352" s="3"/>
      <c r="O352" s="3"/>
      <c r="P352" s="3"/>
    </row>
    <row r="353" spans="1:17" outlineLevel="1">
      <c r="A353" s="95"/>
      <c r="B353" s="15" t="s">
        <v>9</v>
      </c>
      <c r="C353" s="16" t="s">
        <v>9</v>
      </c>
      <c r="D353" s="17" t="s">
        <v>13</v>
      </c>
      <c r="E353" s="18" t="s">
        <v>9</v>
      </c>
      <c r="F353" s="19" t="s">
        <v>9</v>
      </c>
      <c r="G353" s="20"/>
      <c r="H353" s="20">
        <v>0</v>
      </c>
      <c r="I353" s="107">
        <f>F349*G353</f>
        <v>0</v>
      </c>
      <c r="J353" s="20">
        <v>3.77</v>
      </c>
      <c r="K353" s="111">
        <f>I353*J353</f>
        <v>0</v>
      </c>
      <c r="L353" s="3"/>
      <c r="M353" s="3"/>
      <c r="N353" s="3"/>
      <c r="O353" s="3"/>
      <c r="P353" s="3"/>
    </row>
    <row r="354" spans="1:17" outlineLevel="1">
      <c r="A354" s="95"/>
      <c r="B354" s="15" t="s">
        <v>9</v>
      </c>
      <c r="C354" s="16" t="s">
        <v>9</v>
      </c>
      <c r="D354" s="17" t="s">
        <v>14</v>
      </c>
      <c r="E354" s="18" t="s">
        <v>15</v>
      </c>
      <c r="F354" s="19">
        <v>120</v>
      </c>
      <c r="G354" s="20"/>
      <c r="H354" s="19">
        <v>120</v>
      </c>
      <c r="I354" s="107">
        <f>(I350+I352)*H354/100</f>
        <v>37.321200000000005</v>
      </c>
      <c r="J354" s="19" t="s">
        <v>256</v>
      </c>
      <c r="K354" s="112">
        <f>(K350+K352)*J354/100</f>
        <v>328.65048719999999</v>
      </c>
      <c r="L354" s="3"/>
      <c r="M354" s="3"/>
      <c r="N354" s="3"/>
      <c r="O354" s="3"/>
      <c r="P354" s="3"/>
    </row>
    <row r="355" spans="1:17" outlineLevel="1">
      <c r="A355" s="95"/>
      <c r="B355" s="15" t="s">
        <v>9</v>
      </c>
      <c r="C355" s="16" t="s">
        <v>9</v>
      </c>
      <c r="D355" s="17" t="s">
        <v>16</v>
      </c>
      <c r="E355" s="18" t="s">
        <v>15</v>
      </c>
      <c r="F355" s="19">
        <v>70</v>
      </c>
      <c r="G355" s="20"/>
      <c r="H355" s="19">
        <v>70</v>
      </c>
      <c r="I355" s="107">
        <f>(I350+I352)*H355/100</f>
        <v>21.770700000000001</v>
      </c>
      <c r="J355" s="19" t="s">
        <v>257</v>
      </c>
      <c r="K355" s="112">
        <f>(K350+K352)*J355/100</f>
        <v>180.4355616</v>
      </c>
      <c r="L355" s="3"/>
      <c r="M355" s="3"/>
      <c r="N355" s="3"/>
      <c r="O355" s="3"/>
      <c r="P355" s="3"/>
      <c r="Q355" s="4"/>
    </row>
    <row r="356" spans="1:17" ht="13.5">
      <c r="A356" s="95"/>
      <c r="B356" s="21" t="s">
        <v>9</v>
      </c>
      <c r="C356" s="22" t="s">
        <v>9</v>
      </c>
      <c r="D356" s="23"/>
      <c r="E356" s="24" t="s">
        <v>9</v>
      </c>
      <c r="F356" s="21" t="s">
        <v>9</v>
      </c>
      <c r="G356" s="25"/>
      <c r="H356" s="25"/>
      <c r="I356" s="109">
        <f>I350+I351+I353</f>
        <v>70.686000000000007</v>
      </c>
      <c r="J356" s="108"/>
      <c r="K356" s="109">
        <f>K350+K351+K353</f>
        <v>433.65861000000001</v>
      </c>
      <c r="L356" s="3"/>
      <c r="M356" s="3"/>
      <c r="N356" s="3"/>
      <c r="O356" s="3"/>
      <c r="P356" s="3"/>
      <c r="Q356" s="33"/>
    </row>
    <row r="357" spans="1:17" ht="13.5">
      <c r="A357" s="95"/>
      <c r="B357" s="21"/>
      <c r="C357" s="22"/>
      <c r="D357" s="23"/>
      <c r="E357" s="24"/>
      <c r="F357" s="21"/>
      <c r="G357" s="25"/>
      <c r="H357" s="25"/>
      <c r="I357" s="109">
        <f>I356+I354+I355</f>
        <v>129.77790000000002</v>
      </c>
      <c r="J357" s="24" t="s">
        <v>9</v>
      </c>
      <c r="K357" s="109">
        <f>K356+K354+K355</f>
        <v>942.74465880000002</v>
      </c>
      <c r="L357" s="3"/>
      <c r="M357" s="3"/>
      <c r="N357" s="3"/>
      <c r="O357" s="3"/>
      <c r="P357" s="3"/>
      <c r="Q357" s="33"/>
    </row>
    <row r="358" spans="1:17" ht="63.75">
      <c r="A358" s="95" t="s">
        <v>311</v>
      </c>
      <c r="B358" s="95">
        <v>86</v>
      </c>
      <c r="C358" s="10" t="s">
        <v>68</v>
      </c>
      <c r="D358" s="11" t="s">
        <v>70</v>
      </c>
      <c r="E358" s="12" t="s">
        <v>54</v>
      </c>
      <c r="F358" s="13" t="s">
        <v>333</v>
      </c>
      <c r="G358" s="229">
        <v>355.31</v>
      </c>
      <c r="H358" s="14"/>
      <c r="I358" s="106">
        <f>F358*G358</f>
        <v>746.15100000000007</v>
      </c>
      <c r="J358" s="14" t="s">
        <v>211</v>
      </c>
      <c r="K358" s="110">
        <f>K365</f>
        <v>3147.4716000000008</v>
      </c>
      <c r="L358" s="3"/>
      <c r="M358" s="228">
        <f t="shared" ref="M358" si="56">B358</f>
        <v>86</v>
      </c>
      <c r="N358" s="99"/>
      <c r="O358" s="99" t="s">
        <v>333</v>
      </c>
      <c r="P358" s="99"/>
      <c r="Q358" s="100">
        <f t="shared" ref="Q358" si="57">F358-N358-O358-P358</f>
        <v>0</v>
      </c>
    </row>
    <row r="359" spans="1:17" outlineLevel="1">
      <c r="A359" s="95"/>
      <c r="B359" s="15" t="s">
        <v>9</v>
      </c>
      <c r="C359" s="16" t="s">
        <v>9</v>
      </c>
      <c r="D359" s="17" t="s">
        <v>10</v>
      </c>
      <c r="E359" s="18" t="s">
        <v>9</v>
      </c>
      <c r="F359" s="19" t="s">
        <v>9</v>
      </c>
      <c r="G359" s="20">
        <v>24.43</v>
      </c>
      <c r="H359" s="20">
        <v>1.1499999999999999</v>
      </c>
      <c r="I359" s="107">
        <f>F358*G359</f>
        <v>51.303000000000004</v>
      </c>
      <c r="J359" s="20">
        <v>10.36</v>
      </c>
      <c r="K359" s="111">
        <f>I359*J359</f>
        <v>531.49908000000005</v>
      </c>
      <c r="L359" s="3"/>
      <c r="M359" s="3"/>
      <c r="N359" s="3"/>
      <c r="O359" s="3"/>
      <c r="P359" s="3"/>
    </row>
    <row r="360" spans="1:17" outlineLevel="1">
      <c r="A360" s="95"/>
      <c r="B360" s="15" t="s">
        <v>9</v>
      </c>
      <c r="C360" s="16" t="s">
        <v>9</v>
      </c>
      <c r="D360" s="17" t="s">
        <v>11</v>
      </c>
      <c r="E360" s="18" t="s">
        <v>9</v>
      </c>
      <c r="F360" s="19" t="s">
        <v>9</v>
      </c>
      <c r="G360" s="20">
        <v>42.91</v>
      </c>
      <c r="H360" s="20">
        <v>1.1499999999999999</v>
      </c>
      <c r="I360" s="107">
        <f>F358*G360</f>
        <v>90.11099999999999</v>
      </c>
      <c r="J360" s="20">
        <v>3.73</v>
      </c>
      <c r="K360" s="111">
        <f>I360*J360</f>
        <v>336.11402999999996</v>
      </c>
      <c r="L360" s="3"/>
      <c r="M360" s="3"/>
      <c r="N360" s="3"/>
      <c r="O360" s="3"/>
      <c r="P360" s="3"/>
    </row>
    <row r="361" spans="1:17" outlineLevel="1">
      <c r="A361" s="95"/>
      <c r="B361" s="15" t="s">
        <v>9</v>
      </c>
      <c r="C361" s="16" t="s">
        <v>9</v>
      </c>
      <c r="D361" s="17" t="s">
        <v>12</v>
      </c>
      <c r="E361" s="18" t="s">
        <v>9</v>
      </c>
      <c r="F361" s="19" t="s">
        <v>9</v>
      </c>
      <c r="G361" s="20">
        <v>5.2</v>
      </c>
      <c r="H361" s="20">
        <v>1.1499999999999999</v>
      </c>
      <c r="I361" s="107">
        <f>F358*G361</f>
        <v>10.920000000000002</v>
      </c>
      <c r="J361" s="20">
        <v>10.36</v>
      </c>
      <c r="K361" s="111">
        <f>I361*J361</f>
        <v>113.13120000000001</v>
      </c>
      <c r="L361" s="3"/>
      <c r="M361" s="3"/>
      <c r="N361" s="3"/>
      <c r="O361" s="3"/>
      <c r="P361" s="3"/>
    </row>
    <row r="362" spans="1:17" outlineLevel="1">
      <c r="A362" s="95"/>
      <c r="B362" s="15" t="s">
        <v>9</v>
      </c>
      <c r="C362" s="16" t="s">
        <v>9</v>
      </c>
      <c r="D362" s="17" t="s">
        <v>13</v>
      </c>
      <c r="E362" s="18" t="s">
        <v>9</v>
      </c>
      <c r="F362" s="19" t="s">
        <v>9</v>
      </c>
      <c r="G362" s="20">
        <v>287.97000000000003</v>
      </c>
      <c r="H362" s="20"/>
      <c r="I362" s="107">
        <f>F358*G362</f>
        <v>604.73700000000008</v>
      </c>
      <c r="J362" s="20">
        <v>3.77</v>
      </c>
      <c r="K362" s="111">
        <f>I362*J362</f>
        <v>2279.8584900000005</v>
      </c>
      <c r="L362" s="3"/>
      <c r="M362" s="3"/>
      <c r="N362" s="3"/>
      <c r="O362" s="3"/>
      <c r="P362" s="3"/>
    </row>
    <row r="363" spans="1:17" outlineLevel="1">
      <c r="A363" s="95"/>
      <c r="B363" s="15" t="s">
        <v>9</v>
      </c>
      <c r="C363" s="16" t="s">
        <v>9</v>
      </c>
      <c r="D363" s="17" t="s">
        <v>14</v>
      </c>
      <c r="E363" s="18" t="s">
        <v>15</v>
      </c>
      <c r="F363" s="19">
        <v>120</v>
      </c>
      <c r="G363" s="20"/>
      <c r="H363" s="19">
        <v>120</v>
      </c>
      <c r="I363" s="107">
        <f>(I359+I361)*H363/100</f>
        <v>74.667600000000007</v>
      </c>
      <c r="J363" s="19" t="s">
        <v>256</v>
      </c>
      <c r="K363" s="112">
        <f>(K359+K361)*J363/100</f>
        <v>657.52288560000011</v>
      </c>
      <c r="L363" s="3"/>
      <c r="M363" s="3"/>
      <c r="N363" s="3"/>
      <c r="O363" s="3"/>
      <c r="P363" s="3"/>
    </row>
    <row r="364" spans="1:17" outlineLevel="1">
      <c r="A364" s="95"/>
      <c r="B364" s="15" t="s">
        <v>9</v>
      </c>
      <c r="C364" s="16" t="s">
        <v>9</v>
      </c>
      <c r="D364" s="17" t="s">
        <v>16</v>
      </c>
      <c r="E364" s="18" t="s">
        <v>15</v>
      </c>
      <c r="F364" s="19">
        <v>70</v>
      </c>
      <c r="G364" s="20"/>
      <c r="H364" s="19">
        <v>70</v>
      </c>
      <c r="I364" s="107">
        <f>(I359+I361)*H364/100</f>
        <v>43.556100000000008</v>
      </c>
      <c r="J364" s="19" t="s">
        <v>257</v>
      </c>
      <c r="K364" s="112">
        <f>(K359+K361)*J364/100</f>
        <v>360.9929568</v>
      </c>
      <c r="L364" s="3"/>
      <c r="M364" s="3"/>
      <c r="N364" s="3"/>
      <c r="O364" s="3"/>
      <c r="P364" s="3"/>
      <c r="Q364" s="4"/>
    </row>
    <row r="365" spans="1:17" ht="13.5">
      <c r="A365" s="95"/>
      <c r="B365" s="21" t="s">
        <v>9</v>
      </c>
      <c r="C365" s="22" t="s">
        <v>9</v>
      </c>
      <c r="D365" s="23"/>
      <c r="E365" s="24" t="s">
        <v>9</v>
      </c>
      <c r="F365" s="21" t="s">
        <v>9</v>
      </c>
      <c r="G365" s="25"/>
      <c r="H365" s="25"/>
      <c r="I365" s="109">
        <f>I359+I360+I362</f>
        <v>746.15100000000007</v>
      </c>
      <c r="J365" s="108"/>
      <c r="K365" s="109">
        <f>K359+K360+K362</f>
        <v>3147.4716000000008</v>
      </c>
      <c r="L365" s="3"/>
      <c r="M365" s="3"/>
      <c r="N365" s="3"/>
      <c r="O365" s="3"/>
      <c r="P365" s="3"/>
      <c r="Q365" s="33"/>
    </row>
    <row r="366" spans="1:17" ht="13.5">
      <c r="A366" s="95"/>
      <c r="B366" s="21"/>
      <c r="C366" s="22"/>
      <c r="D366" s="23"/>
      <c r="E366" s="24"/>
      <c r="F366" s="21"/>
      <c r="G366" s="25"/>
      <c r="H366" s="25"/>
      <c r="I366" s="109">
        <f>I365+I363+I364</f>
        <v>864.37470000000008</v>
      </c>
      <c r="J366" s="24" t="s">
        <v>9</v>
      </c>
      <c r="K366" s="109">
        <f>K365+K363+K364</f>
        <v>4165.9874424000009</v>
      </c>
      <c r="L366" s="3"/>
      <c r="M366" s="3"/>
      <c r="N366" s="3"/>
      <c r="O366" s="3"/>
      <c r="P366" s="3"/>
      <c r="Q366" s="33"/>
    </row>
    <row r="367" spans="1:17" ht="17.850000000000001" customHeight="1">
      <c r="A367" s="95"/>
      <c r="B367" s="351" t="s">
        <v>83</v>
      </c>
      <c r="C367" s="352"/>
      <c r="D367" s="352"/>
      <c r="E367" s="352"/>
      <c r="F367" s="352"/>
      <c r="G367" s="352"/>
      <c r="H367" s="352"/>
      <c r="I367" s="352"/>
      <c r="J367" s="352"/>
      <c r="K367" s="352"/>
      <c r="L367" s="3"/>
      <c r="M367" s="3"/>
      <c r="N367" s="3"/>
      <c r="O367" s="3"/>
      <c r="P367" s="3"/>
    </row>
    <row r="368" spans="1:17" ht="25.5">
      <c r="A368" s="95" t="s">
        <v>363</v>
      </c>
      <c r="B368" s="95">
        <v>91</v>
      </c>
      <c r="C368" s="10" t="s">
        <v>84</v>
      </c>
      <c r="D368" s="11" t="s">
        <v>85</v>
      </c>
      <c r="E368" s="12" t="s">
        <v>86</v>
      </c>
      <c r="F368" s="13">
        <v>0.7</v>
      </c>
      <c r="G368" s="229">
        <v>112.28</v>
      </c>
      <c r="H368" s="14"/>
      <c r="I368" s="106">
        <f>F368*G368</f>
        <v>78.595999999999989</v>
      </c>
      <c r="J368" s="14" t="s">
        <v>211</v>
      </c>
      <c r="K368" s="110">
        <f>K375</f>
        <v>398.61919999999998</v>
      </c>
      <c r="L368" s="3"/>
      <c r="M368" s="228">
        <f t="shared" ref="M368" si="58">B368</f>
        <v>91</v>
      </c>
      <c r="N368" s="99"/>
      <c r="O368" s="99" t="s">
        <v>334</v>
      </c>
      <c r="P368" s="99"/>
      <c r="Q368" s="100">
        <f t="shared" ref="Q368" si="59">F368-N368-O368-P368</f>
        <v>0</v>
      </c>
    </row>
    <row r="369" spans="1:17" outlineLevel="1">
      <c r="A369" s="95"/>
      <c r="B369" s="15" t="s">
        <v>9</v>
      </c>
      <c r="C369" s="16" t="s">
        <v>9</v>
      </c>
      <c r="D369" s="17" t="s">
        <v>10</v>
      </c>
      <c r="E369" s="18" t="s">
        <v>9</v>
      </c>
      <c r="F369" s="19" t="s">
        <v>9</v>
      </c>
      <c r="G369" s="20">
        <v>22.72</v>
      </c>
      <c r="H369" s="20"/>
      <c r="I369" s="107">
        <f>F368*G369</f>
        <v>15.903999999999998</v>
      </c>
      <c r="J369" s="20">
        <v>10.36</v>
      </c>
      <c r="K369" s="111">
        <f>I369*J369</f>
        <v>164.76543999999998</v>
      </c>
      <c r="L369" s="3"/>
      <c r="M369" s="3"/>
      <c r="N369" s="3"/>
      <c r="O369" s="3"/>
      <c r="P369" s="3"/>
    </row>
    <row r="370" spans="1:17" outlineLevel="1">
      <c r="A370" s="95"/>
      <c r="B370" s="15" t="s">
        <v>9</v>
      </c>
      <c r="C370" s="16" t="s">
        <v>9</v>
      </c>
      <c r="D370" s="17" t="s">
        <v>11</v>
      </c>
      <c r="E370" s="18" t="s">
        <v>9</v>
      </c>
      <c r="F370" s="19" t="s">
        <v>9</v>
      </c>
      <c r="G370" s="20">
        <v>89.11</v>
      </c>
      <c r="H370" s="20"/>
      <c r="I370" s="107">
        <f>F368*G370</f>
        <v>62.376999999999995</v>
      </c>
      <c r="J370" s="20">
        <v>3.73</v>
      </c>
      <c r="K370" s="111">
        <f>I370*J370</f>
        <v>232.66620999999998</v>
      </c>
      <c r="L370" s="3"/>
      <c r="M370" s="3"/>
      <c r="N370" s="3"/>
      <c r="O370" s="3"/>
      <c r="P370" s="3"/>
    </row>
    <row r="371" spans="1:17" outlineLevel="1">
      <c r="A371" s="95"/>
      <c r="B371" s="15" t="s">
        <v>9</v>
      </c>
      <c r="C371" s="16" t="s">
        <v>9</v>
      </c>
      <c r="D371" s="17" t="s">
        <v>12</v>
      </c>
      <c r="E371" s="18" t="s">
        <v>9</v>
      </c>
      <c r="F371" s="19" t="s">
        <v>9</v>
      </c>
      <c r="G371" s="20">
        <v>7.69</v>
      </c>
      <c r="H371" s="20"/>
      <c r="I371" s="107">
        <f>F368*G371</f>
        <v>5.383</v>
      </c>
      <c r="J371" s="20">
        <v>10.36</v>
      </c>
      <c r="K371" s="111">
        <f>I371*J371</f>
        <v>55.767879999999998</v>
      </c>
      <c r="L371" s="3"/>
      <c r="M371" s="3"/>
      <c r="N371" s="3"/>
      <c r="O371" s="3"/>
      <c r="P371" s="3"/>
    </row>
    <row r="372" spans="1:17" outlineLevel="1">
      <c r="A372" s="95"/>
      <c r="B372" s="15" t="s">
        <v>9</v>
      </c>
      <c r="C372" s="16" t="s">
        <v>9</v>
      </c>
      <c r="D372" s="17" t="s">
        <v>13</v>
      </c>
      <c r="E372" s="18" t="s">
        <v>9</v>
      </c>
      <c r="F372" s="19" t="s">
        <v>9</v>
      </c>
      <c r="G372" s="20">
        <v>0.45</v>
      </c>
      <c r="H372" s="20"/>
      <c r="I372" s="107">
        <f>F368*G372</f>
        <v>0.315</v>
      </c>
      <c r="J372" s="20">
        <v>3.77</v>
      </c>
      <c r="K372" s="111">
        <f>I372*J372</f>
        <v>1.1875500000000001</v>
      </c>
      <c r="L372" s="3"/>
      <c r="M372" s="3"/>
      <c r="N372" s="3"/>
      <c r="O372" s="3"/>
      <c r="P372" s="3"/>
    </row>
    <row r="373" spans="1:17" outlineLevel="1">
      <c r="A373" s="95"/>
      <c r="B373" s="15" t="s">
        <v>9</v>
      </c>
      <c r="C373" s="16" t="s">
        <v>9</v>
      </c>
      <c r="D373" s="17" t="s">
        <v>14</v>
      </c>
      <c r="E373" s="18" t="s">
        <v>15</v>
      </c>
      <c r="F373" s="19">
        <v>120</v>
      </c>
      <c r="G373" s="20"/>
      <c r="H373" s="19">
        <v>120</v>
      </c>
      <c r="I373" s="107">
        <f>(I369+I371)*H373/100</f>
        <v>25.5444</v>
      </c>
      <c r="J373" s="19" t="s">
        <v>256</v>
      </c>
      <c r="K373" s="112">
        <f>(K369+K371)*J373/100</f>
        <v>224.94398639999997</v>
      </c>
      <c r="L373" s="3"/>
      <c r="M373" s="3"/>
      <c r="N373" s="3"/>
      <c r="O373" s="3"/>
      <c r="P373" s="3"/>
    </row>
    <row r="374" spans="1:17" outlineLevel="1">
      <c r="A374" s="95"/>
      <c r="B374" s="15" t="s">
        <v>9</v>
      </c>
      <c r="C374" s="16" t="s">
        <v>9</v>
      </c>
      <c r="D374" s="17" t="s">
        <v>16</v>
      </c>
      <c r="E374" s="18" t="s">
        <v>15</v>
      </c>
      <c r="F374" s="19">
        <v>70</v>
      </c>
      <c r="G374" s="20"/>
      <c r="H374" s="19">
        <v>70</v>
      </c>
      <c r="I374" s="107">
        <f>(I369+I371)*H374/100</f>
        <v>14.9009</v>
      </c>
      <c r="J374" s="19" t="s">
        <v>257</v>
      </c>
      <c r="K374" s="112">
        <f>(K369+K371)*J374/100</f>
        <v>123.49865919999998</v>
      </c>
      <c r="L374" s="3"/>
      <c r="M374" s="3"/>
      <c r="N374" s="3"/>
      <c r="O374" s="3"/>
      <c r="P374" s="3"/>
      <c r="Q374" s="4"/>
    </row>
    <row r="375" spans="1:17" ht="13.5">
      <c r="A375" s="95"/>
      <c r="B375" s="21" t="s">
        <v>9</v>
      </c>
      <c r="C375" s="22" t="s">
        <v>9</v>
      </c>
      <c r="D375" s="23"/>
      <c r="E375" s="24" t="s">
        <v>9</v>
      </c>
      <c r="F375" s="21" t="s">
        <v>9</v>
      </c>
      <c r="G375" s="25"/>
      <c r="H375" s="25"/>
      <c r="I375" s="109">
        <f>I369+I370+I372</f>
        <v>78.595999999999989</v>
      </c>
      <c r="J375" s="108"/>
      <c r="K375" s="109">
        <f>K369+K370+K372</f>
        <v>398.61919999999998</v>
      </c>
      <c r="L375" s="3"/>
      <c r="M375" s="3"/>
      <c r="N375" s="3"/>
      <c r="O375" s="3"/>
      <c r="P375" s="3"/>
      <c r="Q375" s="33"/>
    </row>
    <row r="376" spans="1:17" ht="13.5">
      <c r="A376" s="95"/>
      <c r="B376" s="21"/>
      <c r="C376" s="22"/>
      <c r="D376" s="23"/>
      <c r="E376" s="24"/>
      <c r="F376" s="21"/>
      <c r="G376" s="25"/>
      <c r="H376" s="25"/>
      <c r="I376" s="109">
        <f>I375+I373+I374</f>
        <v>119.04129999999998</v>
      </c>
      <c r="J376" s="24" t="s">
        <v>9</v>
      </c>
      <c r="K376" s="109">
        <f>K375+K373+K374</f>
        <v>747.06184559999997</v>
      </c>
      <c r="L376" s="3"/>
      <c r="M376" s="3"/>
      <c r="N376" s="3"/>
      <c r="O376" s="3"/>
      <c r="P376" s="3"/>
      <c r="Q376" s="33"/>
    </row>
    <row r="377" spans="1:17" ht="38.25">
      <c r="A377" s="95" t="s">
        <v>364</v>
      </c>
      <c r="B377" s="95">
        <v>92</v>
      </c>
      <c r="C377" s="10" t="s">
        <v>87</v>
      </c>
      <c r="D377" s="11" t="s">
        <v>88</v>
      </c>
      <c r="E377" s="12" t="s">
        <v>89</v>
      </c>
      <c r="F377" s="13">
        <v>2.38</v>
      </c>
      <c r="G377" s="229">
        <v>259.72000000000003</v>
      </c>
      <c r="H377" s="14"/>
      <c r="I377" s="106">
        <f>F377*G377</f>
        <v>618.1336</v>
      </c>
      <c r="J377" s="14" t="s">
        <v>211</v>
      </c>
      <c r="K377" s="110">
        <f>K384</f>
        <v>2863.8232979999998</v>
      </c>
      <c r="L377" s="3"/>
      <c r="M377" s="228">
        <f t="shared" ref="M377" si="60">B377</f>
        <v>92</v>
      </c>
      <c r="N377" s="99"/>
      <c r="O377" s="99" t="s">
        <v>335</v>
      </c>
      <c r="P377" s="99"/>
      <c r="Q377" s="100">
        <f t="shared" ref="Q377" si="61">F377-N377-O377-P377</f>
        <v>0</v>
      </c>
    </row>
    <row r="378" spans="1:17" outlineLevel="1">
      <c r="A378" s="95"/>
      <c r="B378" s="15" t="s">
        <v>9</v>
      </c>
      <c r="C378" s="16" t="s">
        <v>9</v>
      </c>
      <c r="D378" s="17" t="s">
        <v>10</v>
      </c>
      <c r="E378" s="18" t="s">
        <v>9</v>
      </c>
      <c r="F378" s="19" t="s">
        <v>9</v>
      </c>
      <c r="G378" s="20">
        <v>35.369999999999997</v>
      </c>
      <c r="H378" s="20"/>
      <c r="I378" s="107">
        <f>F377*G378</f>
        <v>84.180599999999984</v>
      </c>
      <c r="J378" s="20">
        <v>10.36</v>
      </c>
      <c r="K378" s="111">
        <f>I378*J378</f>
        <v>872.11101599999984</v>
      </c>
      <c r="L378" s="3"/>
      <c r="M378" s="3"/>
      <c r="N378" s="3"/>
      <c r="O378" s="3"/>
      <c r="P378" s="3"/>
    </row>
    <row r="379" spans="1:17" outlineLevel="1">
      <c r="A379" s="95"/>
      <c r="B379" s="15" t="s">
        <v>9</v>
      </c>
      <c r="C379" s="16" t="s">
        <v>9</v>
      </c>
      <c r="D379" s="17" t="s">
        <v>11</v>
      </c>
      <c r="E379" s="18" t="s">
        <v>9</v>
      </c>
      <c r="F379" s="19" t="s">
        <v>9</v>
      </c>
      <c r="G379" s="20">
        <v>223.64</v>
      </c>
      <c r="H379" s="20"/>
      <c r="I379" s="107">
        <f>F377*G379</f>
        <v>532.26319999999998</v>
      </c>
      <c r="J379" s="20">
        <v>3.73</v>
      </c>
      <c r="K379" s="111">
        <f>I379*J379</f>
        <v>1985.3417359999999</v>
      </c>
      <c r="L379" s="3"/>
      <c r="M379" s="3"/>
      <c r="N379" s="3"/>
      <c r="O379" s="3"/>
      <c r="P379" s="3"/>
    </row>
    <row r="380" spans="1:17" outlineLevel="1">
      <c r="A380" s="95"/>
      <c r="B380" s="15" t="s">
        <v>9</v>
      </c>
      <c r="C380" s="16" t="s">
        <v>9</v>
      </c>
      <c r="D380" s="17" t="s">
        <v>12</v>
      </c>
      <c r="E380" s="18" t="s">
        <v>9</v>
      </c>
      <c r="F380" s="19" t="s">
        <v>9</v>
      </c>
      <c r="G380" s="20">
        <v>19.3</v>
      </c>
      <c r="H380" s="20"/>
      <c r="I380" s="107">
        <f>F377*G380</f>
        <v>45.933999999999997</v>
      </c>
      <c r="J380" s="20">
        <v>10.36</v>
      </c>
      <c r="K380" s="111">
        <f>I380*J380</f>
        <v>475.87623999999994</v>
      </c>
      <c r="L380" s="3"/>
      <c r="M380" s="3"/>
      <c r="N380" s="3"/>
      <c r="O380" s="3"/>
      <c r="P380" s="3"/>
    </row>
    <row r="381" spans="1:17" outlineLevel="1">
      <c r="A381" s="95"/>
      <c r="B381" s="15" t="s">
        <v>9</v>
      </c>
      <c r="C381" s="16" t="s">
        <v>9</v>
      </c>
      <c r="D381" s="17" t="s">
        <v>13</v>
      </c>
      <c r="E381" s="18" t="s">
        <v>9</v>
      </c>
      <c r="F381" s="19" t="s">
        <v>9</v>
      </c>
      <c r="G381" s="20">
        <v>0.71</v>
      </c>
      <c r="H381" s="20"/>
      <c r="I381" s="107">
        <f>F377*G381</f>
        <v>1.6897999999999997</v>
      </c>
      <c r="J381" s="20">
        <v>3.77</v>
      </c>
      <c r="K381" s="111">
        <f>I381*J381</f>
        <v>6.3705459999999992</v>
      </c>
      <c r="L381" s="3"/>
      <c r="M381" s="3"/>
      <c r="N381" s="3"/>
      <c r="O381" s="3"/>
      <c r="P381" s="3"/>
    </row>
    <row r="382" spans="1:17" outlineLevel="1">
      <c r="A382" s="95"/>
      <c r="B382" s="15" t="s">
        <v>9</v>
      </c>
      <c r="C382" s="16" t="s">
        <v>9</v>
      </c>
      <c r="D382" s="17" t="s">
        <v>14</v>
      </c>
      <c r="E382" s="18" t="s">
        <v>15</v>
      </c>
      <c r="F382" s="19">
        <v>120</v>
      </c>
      <c r="G382" s="20"/>
      <c r="H382" s="19">
        <v>120</v>
      </c>
      <c r="I382" s="107">
        <f>(I378+I380)*H382/100</f>
        <v>156.13751999999999</v>
      </c>
      <c r="J382" s="19" t="s">
        <v>256</v>
      </c>
      <c r="K382" s="112">
        <f>(K378+K380)*J382/100</f>
        <v>1374.9470011199999</v>
      </c>
      <c r="L382" s="3"/>
      <c r="M382" s="3"/>
      <c r="N382" s="3"/>
      <c r="O382" s="3"/>
      <c r="P382" s="3"/>
    </row>
    <row r="383" spans="1:17" outlineLevel="1">
      <c r="A383" s="95"/>
      <c r="B383" s="15" t="s">
        <v>9</v>
      </c>
      <c r="C383" s="16" t="s">
        <v>9</v>
      </c>
      <c r="D383" s="17" t="s">
        <v>16</v>
      </c>
      <c r="E383" s="18" t="s">
        <v>15</v>
      </c>
      <c r="F383" s="19">
        <v>70</v>
      </c>
      <c r="G383" s="20"/>
      <c r="H383" s="19">
        <v>70</v>
      </c>
      <c r="I383" s="107">
        <f>(I378+I380)*H383/100</f>
        <v>91.080219999999997</v>
      </c>
      <c r="J383" s="19" t="s">
        <v>257</v>
      </c>
      <c r="K383" s="112">
        <f>(K378+K380)*J383/100</f>
        <v>754.87286335999988</v>
      </c>
      <c r="L383" s="3"/>
      <c r="M383" s="3"/>
      <c r="N383" s="3"/>
      <c r="O383" s="3"/>
      <c r="P383" s="3"/>
      <c r="Q383" s="4"/>
    </row>
    <row r="384" spans="1:17" ht="13.5">
      <c r="A384" s="95"/>
      <c r="B384" s="21" t="s">
        <v>9</v>
      </c>
      <c r="C384" s="22" t="s">
        <v>9</v>
      </c>
      <c r="D384" s="23"/>
      <c r="E384" s="24" t="s">
        <v>9</v>
      </c>
      <c r="F384" s="21" t="s">
        <v>9</v>
      </c>
      <c r="G384" s="25"/>
      <c r="H384" s="25"/>
      <c r="I384" s="109">
        <f>I378+I379+I381</f>
        <v>618.1336</v>
      </c>
      <c r="J384" s="108"/>
      <c r="K384" s="109">
        <f>K378+K379+K381</f>
        <v>2863.8232979999998</v>
      </c>
      <c r="L384" s="3"/>
      <c r="M384" s="3"/>
      <c r="N384" s="3"/>
      <c r="O384" s="3"/>
      <c r="P384" s="3"/>
      <c r="Q384" s="33"/>
    </row>
    <row r="385" spans="1:17" ht="13.5">
      <c r="A385" s="95"/>
      <c r="B385" s="21"/>
      <c r="C385" s="22"/>
      <c r="D385" s="23"/>
      <c r="E385" s="24"/>
      <c r="F385" s="21"/>
      <c r="G385" s="25"/>
      <c r="H385" s="25"/>
      <c r="I385" s="109">
        <f>I384+I382+I383</f>
        <v>865.35133999999994</v>
      </c>
      <c r="J385" s="24" t="s">
        <v>9</v>
      </c>
      <c r="K385" s="109">
        <f>K384+K382+K383</f>
        <v>4993.6431624799989</v>
      </c>
      <c r="L385" s="3"/>
      <c r="M385" s="3"/>
      <c r="N385" s="3"/>
      <c r="O385" s="3"/>
      <c r="P385" s="3"/>
      <c r="Q385" s="33"/>
    </row>
    <row r="386" spans="1:17" ht="38.25">
      <c r="A386" s="95" t="s">
        <v>313</v>
      </c>
      <c r="B386" s="95">
        <v>93</v>
      </c>
      <c r="C386" s="10" t="s">
        <v>90</v>
      </c>
      <c r="D386" s="11" t="s">
        <v>91</v>
      </c>
      <c r="E386" s="12" t="s">
        <v>89</v>
      </c>
      <c r="F386" s="13">
        <v>2.38</v>
      </c>
      <c r="G386" s="229">
        <v>413.26</v>
      </c>
      <c r="H386" s="14"/>
      <c r="I386" s="106">
        <f>F386*G386</f>
        <v>983.55879999999991</v>
      </c>
      <c r="J386" s="14" t="s">
        <v>211</v>
      </c>
      <c r="K386" s="110">
        <f>K393</f>
        <v>4412.9203159999997</v>
      </c>
      <c r="L386" s="3"/>
      <c r="M386" s="228">
        <f t="shared" ref="M386" si="62">B386</f>
        <v>93</v>
      </c>
      <c r="N386" s="99"/>
      <c r="O386" s="99" t="s">
        <v>335</v>
      </c>
      <c r="P386" s="99"/>
      <c r="Q386" s="100">
        <f t="shared" ref="Q386" si="63">F386-N386-O386-P386</f>
        <v>0</v>
      </c>
    </row>
    <row r="387" spans="1:17" outlineLevel="1">
      <c r="A387" s="95"/>
      <c r="B387" s="15" t="s">
        <v>9</v>
      </c>
      <c r="C387" s="16" t="s">
        <v>9</v>
      </c>
      <c r="D387" s="17" t="s">
        <v>10</v>
      </c>
      <c r="E387" s="18" t="s">
        <v>9</v>
      </c>
      <c r="F387" s="19" t="s">
        <v>9</v>
      </c>
      <c r="G387" s="20">
        <v>47.16</v>
      </c>
      <c r="H387" s="20"/>
      <c r="I387" s="107">
        <f>F386*G387</f>
        <v>112.24079999999999</v>
      </c>
      <c r="J387" s="20">
        <v>10.36</v>
      </c>
      <c r="K387" s="111">
        <f>I387*J387</f>
        <v>1162.8146879999999</v>
      </c>
      <c r="L387" s="3"/>
      <c r="M387" s="3"/>
      <c r="N387" s="3"/>
      <c r="O387" s="3"/>
      <c r="P387" s="3"/>
    </row>
    <row r="388" spans="1:17" outlineLevel="1">
      <c r="A388" s="95"/>
      <c r="B388" s="15" t="s">
        <v>9</v>
      </c>
      <c r="C388" s="16" t="s">
        <v>9</v>
      </c>
      <c r="D388" s="17" t="s">
        <v>11</v>
      </c>
      <c r="E388" s="18" t="s">
        <v>9</v>
      </c>
      <c r="F388" s="19" t="s">
        <v>9</v>
      </c>
      <c r="G388" s="20">
        <v>365.16</v>
      </c>
      <c r="H388" s="20"/>
      <c r="I388" s="107">
        <f>F386*G388</f>
        <v>869.08080000000007</v>
      </c>
      <c r="J388" s="20">
        <v>3.73</v>
      </c>
      <c r="K388" s="111">
        <f>I388*J388</f>
        <v>3241.6713840000002</v>
      </c>
      <c r="L388" s="3"/>
      <c r="M388" s="3"/>
      <c r="N388" s="3"/>
      <c r="O388" s="3"/>
      <c r="P388" s="3"/>
    </row>
    <row r="389" spans="1:17" outlineLevel="1">
      <c r="A389" s="95"/>
      <c r="B389" s="15" t="s">
        <v>9</v>
      </c>
      <c r="C389" s="16" t="s">
        <v>9</v>
      </c>
      <c r="D389" s="17" t="s">
        <v>12</v>
      </c>
      <c r="E389" s="18" t="s">
        <v>9</v>
      </c>
      <c r="F389" s="19" t="s">
        <v>9</v>
      </c>
      <c r="G389" s="20">
        <v>31.52</v>
      </c>
      <c r="H389" s="20"/>
      <c r="I389" s="107">
        <f>F386*G389</f>
        <v>75.017600000000002</v>
      </c>
      <c r="J389" s="20">
        <v>10.36</v>
      </c>
      <c r="K389" s="111">
        <f>I389*J389</f>
        <v>777.18233599999996</v>
      </c>
      <c r="L389" s="3"/>
      <c r="M389" s="3"/>
      <c r="N389" s="3"/>
      <c r="O389" s="3"/>
      <c r="P389" s="3"/>
    </row>
    <row r="390" spans="1:17" outlineLevel="1">
      <c r="A390" s="95"/>
      <c r="B390" s="15" t="s">
        <v>9</v>
      </c>
      <c r="C390" s="16" t="s">
        <v>9</v>
      </c>
      <c r="D390" s="17" t="s">
        <v>13</v>
      </c>
      <c r="E390" s="18" t="s">
        <v>9</v>
      </c>
      <c r="F390" s="19" t="s">
        <v>9</v>
      </c>
      <c r="G390" s="20">
        <v>0.94</v>
      </c>
      <c r="H390" s="20"/>
      <c r="I390" s="107">
        <f>F386*G390</f>
        <v>2.2371999999999996</v>
      </c>
      <c r="J390" s="20">
        <v>3.77</v>
      </c>
      <c r="K390" s="111">
        <f>I390*J390</f>
        <v>8.4342439999999979</v>
      </c>
      <c r="L390" s="3"/>
      <c r="M390" s="3"/>
      <c r="N390" s="3"/>
      <c r="O390" s="3"/>
      <c r="P390" s="3"/>
    </row>
    <row r="391" spans="1:17" outlineLevel="1">
      <c r="A391" s="95"/>
      <c r="B391" s="15" t="s">
        <v>9</v>
      </c>
      <c r="C391" s="16" t="s">
        <v>9</v>
      </c>
      <c r="D391" s="17" t="s">
        <v>14</v>
      </c>
      <c r="E391" s="18" t="s">
        <v>15</v>
      </c>
      <c r="F391" s="19">
        <v>120</v>
      </c>
      <c r="G391" s="20"/>
      <c r="H391" s="19">
        <v>120</v>
      </c>
      <c r="I391" s="107">
        <f>(I387+I389)*H391/100</f>
        <v>224.71007999999998</v>
      </c>
      <c r="J391" s="19" t="s">
        <v>256</v>
      </c>
      <c r="K391" s="112">
        <f>(K387+K389)*J391/100</f>
        <v>1978.7969644799998</v>
      </c>
      <c r="L391" s="3"/>
      <c r="M391" s="3"/>
      <c r="N391" s="3"/>
      <c r="O391" s="3"/>
      <c r="P391" s="3"/>
    </row>
    <row r="392" spans="1:17" outlineLevel="1">
      <c r="A392" s="95"/>
      <c r="B392" s="15" t="s">
        <v>9</v>
      </c>
      <c r="C392" s="16" t="s">
        <v>9</v>
      </c>
      <c r="D392" s="17" t="s">
        <v>16</v>
      </c>
      <c r="E392" s="18" t="s">
        <v>15</v>
      </c>
      <c r="F392" s="19">
        <v>70</v>
      </c>
      <c r="G392" s="20"/>
      <c r="H392" s="19">
        <v>70</v>
      </c>
      <c r="I392" s="107">
        <f>(I387+I389)*H392/100</f>
        <v>131.08088000000001</v>
      </c>
      <c r="J392" s="19" t="s">
        <v>257</v>
      </c>
      <c r="K392" s="112">
        <f>(K387+K389)*J392/100</f>
        <v>1086.3983334399998</v>
      </c>
      <c r="L392" s="3"/>
      <c r="M392" s="3"/>
      <c r="N392" s="3"/>
      <c r="O392" s="3"/>
      <c r="P392" s="3"/>
      <c r="Q392" s="4"/>
    </row>
    <row r="393" spans="1:17" ht="13.5">
      <c r="A393" s="95"/>
      <c r="B393" s="21" t="s">
        <v>9</v>
      </c>
      <c r="C393" s="22" t="s">
        <v>9</v>
      </c>
      <c r="D393" s="23"/>
      <c r="E393" s="24" t="s">
        <v>9</v>
      </c>
      <c r="F393" s="21" t="s">
        <v>9</v>
      </c>
      <c r="G393" s="25"/>
      <c r="H393" s="25"/>
      <c r="I393" s="109">
        <f>I387+I388+I390</f>
        <v>983.55880000000013</v>
      </c>
      <c r="J393" s="108"/>
      <c r="K393" s="109">
        <f>K387+K388+K390</f>
        <v>4412.9203159999997</v>
      </c>
      <c r="L393" s="3"/>
      <c r="M393" s="3"/>
      <c r="N393" s="3"/>
      <c r="O393" s="3"/>
      <c r="P393" s="3"/>
      <c r="Q393" s="33"/>
    </row>
    <row r="394" spans="1:17" ht="13.5">
      <c r="A394" s="95"/>
      <c r="B394" s="21"/>
      <c r="C394" s="22"/>
      <c r="D394" s="23"/>
      <c r="E394" s="24"/>
      <c r="F394" s="21"/>
      <c r="G394" s="25"/>
      <c r="H394" s="25"/>
      <c r="I394" s="109">
        <f>I393+I391+I392</f>
        <v>1339.3497600000001</v>
      </c>
      <c r="J394" s="24" t="s">
        <v>9</v>
      </c>
      <c r="K394" s="109">
        <f>K393+K391+K392</f>
        <v>7478.1156139199993</v>
      </c>
      <c r="L394" s="3"/>
      <c r="M394" s="3"/>
      <c r="N394" s="3"/>
      <c r="O394" s="3"/>
      <c r="P394" s="3"/>
      <c r="Q394" s="33"/>
    </row>
    <row r="395" spans="1:17" ht="51">
      <c r="A395" s="95" t="s">
        <v>365</v>
      </c>
      <c r="B395" s="95">
        <v>94</v>
      </c>
      <c r="C395" s="10" t="s">
        <v>92</v>
      </c>
      <c r="D395" s="11" t="s">
        <v>93</v>
      </c>
      <c r="E395" s="12" t="s">
        <v>94</v>
      </c>
      <c r="F395" s="13" t="s">
        <v>294</v>
      </c>
      <c r="G395" s="229">
        <v>209.05</v>
      </c>
      <c r="H395" s="14"/>
      <c r="I395" s="106">
        <f>F395*G395</f>
        <v>209.05</v>
      </c>
      <c r="J395" s="14" t="s">
        <v>211</v>
      </c>
      <c r="K395" s="110">
        <f>K402</f>
        <v>1014.2879999999999</v>
      </c>
      <c r="L395" s="3"/>
      <c r="M395" s="228">
        <f t="shared" ref="M395" si="64">B395</f>
        <v>94</v>
      </c>
      <c r="N395" s="99"/>
      <c r="O395" s="99" t="s">
        <v>294</v>
      </c>
      <c r="P395" s="99"/>
      <c r="Q395" s="100">
        <f t="shared" ref="Q395" si="65">F395-N395-O395-P395</f>
        <v>0</v>
      </c>
    </row>
    <row r="396" spans="1:17" outlineLevel="1">
      <c r="A396" s="95"/>
      <c r="B396" s="15" t="s">
        <v>9</v>
      </c>
      <c r="C396" s="16" t="s">
        <v>9</v>
      </c>
      <c r="D396" s="17" t="s">
        <v>10</v>
      </c>
      <c r="E396" s="18" t="s">
        <v>9</v>
      </c>
      <c r="F396" s="19" t="s">
        <v>9</v>
      </c>
      <c r="G396" s="20">
        <v>35.369999999999997</v>
      </c>
      <c r="H396" s="20"/>
      <c r="I396" s="107">
        <f>F395*G396</f>
        <v>35.369999999999997</v>
      </c>
      <c r="J396" s="20">
        <v>10.36</v>
      </c>
      <c r="K396" s="111">
        <f>I396*J396</f>
        <v>366.43319999999994</v>
      </c>
      <c r="L396" s="3"/>
      <c r="M396" s="3"/>
      <c r="N396" s="3"/>
      <c r="O396" s="3"/>
      <c r="P396" s="3"/>
    </row>
    <row r="397" spans="1:17" outlineLevel="1">
      <c r="A397" s="95"/>
      <c r="B397" s="15" t="s">
        <v>9</v>
      </c>
      <c r="C397" s="16" t="s">
        <v>9</v>
      </c>
      <c r="D397" s="17" t="s">
        <v>11</v>
      </c>
      <c r="E397" s="18" t="s">
        <v>9</v>
      </c>
      <c r="F397" s="19" t="s">
        <v>9</v>
      </c>
      <c r="G397" s="20">
        <v>172.97</v>
      </c>
      <c r="H397" s="20"/>
      <c r="I397" s="107">
        <f>F395*G397</f>
        <v>172.97</v>
      </c>
      <c r="J397" s="20">
        <v>3.73</v>
      </c>
      <c r="K397" s="111">
        <f>I397*J397</f>
        <v>645.17809999999997</v>
      </c>
      <c r="L397" s="3"/>
      <c r="M397" s="3"/>
      <c r="N397" s="3"/>
      <c r="O397" s="3"/>
      <c r="P397" s="3"/>
    </row>
    <row r="398" spans="1:17" outlineLevel="1">
      <c r="A398" s="95"/>
      <c r="B398" s="15" t="s">
        <v>9</v>
      </c>
      <c r="C398" s="16" t="s">
        <v>9</v>
      </c>
      <c r="D398" s="17" t="s">
        <v>12</v>
      </c>
      <c r="E398" s="18" t="s">
        <v>9</v>
      </c>
      <c r="F398" s="19" t="s">
        <v>9</v>
      </c>
      <c r="G398" s="20">
        <v>14.93</v>
      </c>
      <c r="H398" s="20"/>
      <c r="I398" s="107">
        <f>F395*G398</f>
        <v>14.93</v>
      </c>
      <c r="J398" s="20">
        <v>10.36</v>
      </c>
      <c r="K398" s="111">
        <f>I398*J398</f>
        <v>154.67479999999998</v>
      </c>
      <c r="L398" s="3"/>
      <c r="M398" s="3"/>
      <c r="N398" s="3"/>
      <c r="O398" s="3"/>
      <c r="P398" s="3"/>
    </row>
    <row r="399" spans="1:17" outlineLevel="1">
      <c r="A399" s="95"/>
      <c r="B399" s="15" t="s">
        <v>9</v>
      </c>
      <c r="C399" s="16" t="s">
        <v>9</v>
      </c>
      <c r="D399" s="17" t="s">
        <v>13</v>
      </c>
      <c r="E399" s="18" t="s">
        <v>9</v>
      </c>
      <c r="F399" s="19" t="s">
        <v>9</v>
      </c>
      <c r="G399" s="20">
        <v>0.71</v>
      </c>
      <c r="H399" s="20"/>
      <c r="I399" s="107">
        <f>F395*G399</f>
        <v>0.71</v>
      </c>
      <c r="J399" s="20">
        <v>3.77</v>
      </c>
      <c r="K399" s="111">
        <f>I399*J399</f>
        <v>2.6766999999999999</v>
      </c>
      <c r="L399" s="3"/>
      <c r="M399" s="3"/>
      <c r="N399" s="3"/>
      <c r="O399" s="3"/>
      <c r="P399" s="3"/>
    </row>
    <row r="400" spans="1:17" outlineLevel="1">
      <c r="A400" s="95"/>
      <c r="B400" s="15" t="s">
        <v>9</v>
      </c>
      <c r="C400" s="16" t="s">
        <v>9</v>
      </c>
      <c r="D400" s="17" t="s">
        <v>14</v>
      </c>
      <c r="E400" s="18" t="s">
        <v>15</v>
      </c>
      <c r="F400" s="19">
        <v>120</v>
      </c>
      <c r="G400" s="20"/>
      <c r="H400" s="19">
        <v>120</v>
      </c>
      <c r="I400" s="107">
        <f>(I396+I398)*H400/100</f>
        <v>60.36</v>
      </c>
      <c r="J400" s="19" t="s">
        <v>256</v>
      </c>
      <c r="K400" s="112">
        <f>(K396+K398)*J400/100</f>
        <v>531.53015999999991</v>
      </c>
      <c r="L400" s="3"/>
      <c r="M400" s="3"/>
      <c r="N400" s="3"/>
      <c r="O400" s="3"/>
      <c r="P400" s="3"/>
    </row>
    <row r="401" spans="1:17" outlineLevel="1">
      <c r="A401" s="95"/>
      <c r="B401" s="15" t="s">
        <v>9</v>
      </c>
      <c r="C401" s="16" t="s">
        <v>9</v>
      </c>
      <c r="D401" s="17" t="s">
        <v>16</v>
      </c>
      <c r="E401" s="18" t="s">
        <v>15</v>
      </c>
      <c r="F401" s="19">
        <v>70</v>
      </c>
      <c r="G401" s="20"/>
      <c r="H401" s="19">
        <v>70</v>
      </c>
      <c r="I401" s="107">
        <f>(I396+I398)*H401/100</f>
        <v>35.21</v>
      </c>
      <c r="J401" s="19" t="s">
        <v>257</v>
      </c>
      <c r="K401" s="112">
        <f>(K396+K398)*J401/100</f>
        <v>291.82047999999998</v>
      </c>
      <c r="L401" s="3"/>
      <c r="M401" s="3"/>
      <c r="N401" s="3"/>
      <c r="O401" s="3"/>
      <c r="P401" s="3"/>
      <c r="Q401" s="4"/>
    </row>
    <row r="402" spans="1:17" ht="13.5">
      <c r="A402" s="95"/>
      <c r="B402" s="21" t="s">
        <v>9</v>
      </c>
      <c r="C402" s="22" t="s">
        <v>9</v>
      </c>
      <c r="D402" s="23"/>
      <c r="E402" s="24" t="s">
        <v>9</v>
      </c>
      <c r="F402" s="21" t="s">
        <v>9</v>
      </c>
      <c r="G402" s="25"/>
      <c r="H402" s="25"/>
      <c r="I402" s="109">
        <f>I396+I397+I399</f>
        <v>209.05</v>
      </c>
      <c r="J402" s="108"/>
      <c r="K402" s="109">
        <f>K396+K397+K399</f>
        <v>1014.2879999999999</v>
      </c>
      <c r="L402" s="3"/>
      <c r="M402" s="3"/>
      <c r="N402" s="3"/>
      <c r="O402" s="3"/>
      <c r="P402" s="3"/>
      <c r="Q402" s="33"/>
    </row>
    <row r="403" spans="1:17" ht="13.5">
      <c r="A403" s="95"/>
      <c r="B403" s="21"/>
      <c r="C403" s="22"/>
      <c r="D403" s="23"/>
      <c r="E403" s="24"/>
      <c r="F403" s="21"/>
      <c r="G403" s="25"/>
      <c r="H403" s="25"/>
      <c r="I403" s="109">
        <f>I402+I400+I401</f>
        <v>304.62</v>
      </c>
      <c r="J403" s="24" t="s">
        <v>9</v>
      </c>
      <c r="K403" s="109">
        <f>K402+K400+K401</f>
        <v>1837.6386399999997</v>
      </c>
      <c r="L403" s="3"/>
      <c r="M403" s="3"/>
      <c r="N403" s="3"/>
      <c r="O403" s="3"/>
      <c r="P403" s="3"/>
      <c r="Q403" s="33"/>
    </row>
    <row r="404" spans="1:17" ht="38.25">
      <c r="A404" s="95" t="s">
        <v>366</v>
      </c>
      <c r="B404" s="95">
        <v>95</v>
      </c>
      <c r="C404" s="10" t="s">
        <v>95</v>
      </c>
      <c r="D404" s="11" t="s">
        <v>96</v>
      </c>
      <c r="E404" s="12" t="s">
        <v>94</v>
      </c>
      <c r="F404" s="13">
        <v>1</v>
      </c>
      <c r="G404" s="229">
        <v>2056.0700000000002</v>
      </c>
      <c r="H404" s="14"/>
      <c r="I404" s="106">
        <f>F404*G404</f>
        <v>2056.0700000000002</v>
      </c>
      <c r="J404" s="14" t="s">
        <v>211</v>
      </c>
      <c r="K404" s="110">
        <f>K411</f>
        <v>10155.160699999999</v>
      </c>
      <c r="L404" s="3"/>
      <c r="M404" s="228">
        <f t="shared" ref="M404" si="66">B404</f>
        <v>95</v>
      </c>
      <c r="N404" s="99"/>
      <c r="O404" s="99" t="s">
        <v>294</v>
      </c>
      <c r="P404" s="99"/>
      <c r="Q404" s="100">
        <f t="shared" ref="Q404" si="67">F404-N404-O404-P404</f>
        <v>0</v>
      </c>
    </row>
    <row r="405" spans="1:17" outlineLevel="1">
      <c r="A405" s="95"/>
      <c r="B405" s="15" t="s">
        <v>9</v>
      </c>
      <c r="C405" s="16" t="s">
        <v>9</v>
      </c>
      <c r="D405" s="17" t="s">
        <v>10</v>
      </c>
      <c r="E405" s="18" t="s">
        <v>9</v>
      </c>
      <c r="F405" s="19" t="s">
        <v>9</v>
      </c>
      <c r="G405" s="20">
        <v>374.92</v>
      </c>
      <c r="H405" s="20"/>
      <c r="I405" s="107">
        <f>F404*G405</f>
        <v>374.92</v>
      </c>
      <c r="J405" s="20">
        <v>10.36</v>
      </c>
      <c r="K405" s="111">
        <f>I405*J405</f>
        <v>3884.1711999999998</v>
      </c>
      <c r="L405" s="3"/>
      <c r="M405" s="3"/>
      <c r="N405" s="3"/>
      <c r="O405" s="3"/>
      <c r="P405" s="3"/>
    </row>
    <row r="406" spans="1:17" outlineLevel="1">
      <c r="A406" s="95"/>
      <c r="B406" s="15" t="s">
        <v>9</v>
      </c>
      <c r="C406" s="16" t="s">
        <v>9</v>
      </c>
      <c r="D406" s="17" t="s">
        <v>11</v>
      </c>
      <c r="E406" s="18" t="s">
        <v>9</v>
      </c>
      <c r="F406" s="19" t="s">
        <v>9</v>
      </c>
      <c r="G406" s="20">
        <v>1673.65</v>
      </c>
      <c r="H406" s="20"/>
      <c r="I406" s="107">
        <f>F404*G406</f>
        <v>1673.65</v>
      </c>
      <c r="J406" s="20">
        <v>3.73</v>
      </c>
      <c r="K406" s="111">
        <f>I406*J406</f>
        <v>6242.7145</v>
      </c>
      <c r="L406" s="3"/>
      <c r="M406" s="3"/>
      <c r="N406" s="3"/>
      <c r="O406" s="3"/>
      <c r="P406" s="3"/>
    </row>
    <row r="407" spans="1:17" outlineLevel="1">
      <c r="A407" s="95"/>
      <c r="B407" s="15" t="s">
        <v>9</v>
      </c>
      <c r="C407" s="16" t="s">
        <v>9</v>
      </c>
      <c r="D407" s="17" t="s">
        <v>12</v>
      </c>
      <c r="E407" s="18" t="s">
        <v>9</v>
      </c>
      <c r="F407" s="19" t="s">
        <v>9</v>
      </c>
      <c r="G407" s="20">
        <v>202.48</v>
      </c>
      <c r="H407" s="20"/>
      <c r="I407" s="107">
        <f>F404*G407</f>
        <v>202.48</v>
      </c>
      <c r="J407" s="20">
        <v>10.36</v>
      </c>
      <c r="K407" s="111">
        <f>I407*J407</f>
        <v>2097.6927999999998</v>
      </c>
      <c r="L407" s="3"/>
      <c r="M407" s="3"/>
      <c r="N407" s="3"/>
      <c r="O407" s="3"/>
      <c r="P407" s="3"/>
    </row>
    <row r="408" spans="1:17" outlineLevel="1">
      <c r="A408" s="95"/>
      <c r="B408" s="15" t="s">
        <v>9</v>
      </c>
      <c r="C408" s="16" t="s">
        <v>9</v>
      </c>
      <c r="D408" s="17" t="s">
        <v>13</v>
      </c>
      <c r="E408" s="18" t="s">
        <v>9</v>
      </c>
      <c r="F408" s="19" t="s">
        <v>9</v>
      </c>
      <c r="G408" s="20">
        <v>7.5</v>
      </c>
      <c r="H408" s="20"/>
      <c r="I408" s="107">
        <f>F404*G408</f>
        <v>7.5</v>
      </c>
      <c r="J408" s="20">
        <v>3.77</v>
      </c>
      <c r="K408" s="111">
        <f>I408*J408</f>
        <v>28.274999999999999</v>
      </c>
      <c r="L408" s="3"/>
      <c r="M408" s="3"/>
      <c r="N408" s="3"/>
      <c r="O408" s="3"/>
      <c r="P408" s="3"/>
    </row>
    <row r="409" spans="1:17" outlineLevel="1">
      <c r="A409" s="95"/>
      <c r="B409" s="15" t="s">
        <v>9</v>
      </c>
      <c r="C409" s="16" t="s">
        <v>9</v>
      </c>
      <c r="D409" s="17" t="s">
        <v>14</v>
      </c>
      <c r="E409" s="18" t="s">
        <v>15</v>
      </c>
      <c r="F409" s="19">
        <v>120</v>
      </c>
      <c r="G409" s="20"/>
      <c r="H409" s="19">
        <v>120</v>
      </c>
      <c r="I409" s="107">
        <f>(I405+I407)*H409/100</f>
        <v>692.88</v>
      </c>
      <c r="J409" s="19" t="s">
        <v>256</v>
      </c>
      <c r="K409" s="112">
        <f>(K405+K407)*J409/100</f>
        <v>6101.5012799999995</v>
      </c>
      <c r="L409" s="3"/>
      <c r="M409" s="3"/>
      <c r="N409" s="3"/>
      <c r="O409" s="3"/>
      <c r="P409" s="3"/>
    </row>
    <row r="410" spans="1:17" outlineLevel="1">
      <c r="A410" s="95"/>
      <c r="B410" s="15" t="s">
        <v>9</v>
      </c>
      <c r="C410" s="16" t="s">
        <v>9</v>
      </c>
      <c r="D410" s="17" t="s">
        <v>16</v>
      </c>
      <c r="E410" s="18" t="s">
        <v>15</v>
      </c>
      <c r="F410" s="19">
        <v>70</v>
      </c>
      <c r="G410" s="20"/>
      <c r="H410" s="19">
        <v>70</v>
      </c>
      <c r="I410" s="107">
        <f>(I405+I407)*H410/100</f>
        <v>404.18</v>
      </c>
      <c r="J410" s="19" t="s">
        <v>257</v>
      </c>
      <c r="K410" s="112">
        <f>(K405+K407)*J410/100</f>
        <v>3349.8438399999995</v>
      </c>
      <c r="L410" s="3"/>
      <c r="M410" s="3"/>
      <c r="N410" s="3"/>
      <c r="O410" s="3"/>
      <c r="P410" s="3"/>
      <c r="Q410" s="4"/>
    </row>
    <row r="411" spans="1:17" ht="13.5">
      <c r="A411" s="95"/>
      <c r="B411" s="21" t="s">
        <v>9</v>
      </c>
      <c r="C411" s="22" t="s">
        <v>9</v>
      </c>
      <c r="D411" s="23"/>
      <c r="E411" s="24" t="s">
        <v>9</v>
      </c>
      <c r="F411" s="21" t="s">
        <v>9</v>
      </c>
      <c r="G411" s="25"/>
      <c r="H411" s="25"/>
      <c r="I411" s="109">
        <f>I405+I406+I408</f>
        <v>2056.0700000000002</v>
      </c>
      <c r="J411" s="108"/>
      <c r="K411" s="109">
        <f>K405+K406+K408</f>
        <v>10155.160699999999</v>
      </c>
      <c r="L411" s="3"/>
      <c r="M411" s="3"/>
      <c r="N411" s="3"/>
      <c r="O411" s="3"/>
      <c r="P411" s="3"/>
      <c r="Q411" s="33"/>
    </row>
    <row r="412" spans="1:17" ht="13.5">
      <c r="A412" s="95"/>
      <c r="B412" s="21"/>
      <c r="C412" s="22"/>
      <c r="D412" s="23"/>
      <c r="E412" s="24"/>
      <c r="F412" s="21"/>
      <c r="G412" s="25"/>
      <c r="H412" s="25"/>
      <c r="I412" s="109">
        <f>I411+I409+I410</f>
        <v>3153.13</v>
      </c>
      <c r="J412" s="24" t="s">
        <v>9</v>
      </c>
      <c r="K412" s="109">
        <f>K411+K409+K410</f>
        <v>19606.505819999998</v>
      </c>
      <c r="L412" s="3"/>
      <c r="M412" s="3"/>
      <c r="N412" s="3"/>
      <c r="O412" s="3"/>
      <c r="P412" s="3"/>
      <c r="Q412" s="33"/>
    </row>
    <row r="413" spans="1:17" ht="13.5">
      <c r="A413" s="95"/>
      <c r="B413" s="21"/>
      <c r="C413" s="22"/>
      <c r="D413" s="23"/>
      <c r="E413" s="24"/>
      <c r="F413" s="21"/>
      <c r="G413" s="25"/>
      <c r="H413" s="25"/>
      <c r="I413" s="109"/>
      <c r="J413" s="24"/>
      <c r="K413" s="109"/>
      <c r="L413" s="3"/>
      <c r="M413" s="3"/>
      <c r="N413" s="3"/>
      <c r="O413" s="3"/>
      <c r="P413" s="3"/>
      <c r="Q413" s="33"/>
    </row>
    <row r="414" spans="1:17" ht="140.25">
      <c r="A414" s="95" t="s">
        <v>367</v>
      </c>
      <c r="B414" s="95">
        <v>98</v>
      </c>
      <c r="C414" s="10" t="s">
        <v>142</v>
      </c>
      <c r="D414" s="11" t="s">
        <v>143</v>
      </c>
      <c r="E414" s="12" t="s">
        <v>104</v>
      </c>
      <c r="F414" s="13">
        <v>0.3</v>
      </c>
      <c r="G414" s="229">
        <v>126109.88</v>
      </c>
      <c r="H414" s="14"/>
      <c r="I414" s="130">
        <f t="shared" ref="I414:I415" si="68">F414*G414</f>
        <v>37832.964</v>
      </c>
      <c r="J414" s="14">
        <v>3.77</v>
      </c>
      <c r="K414" s="130">
        <f t="shared" ref="K414:K415" si="69">I414*J414</f>
        <v>142630.27428000001</v>
      </c>
      <c r="L414" s="3"/>
      <c r="M414" s="228">
        <f t="shared" ref="M414:M425" si="70">B414</f>
        <v>98</v>
      </c>
      <c r="N414" s="99"/>
      <c r="O414" s="99" t="s">
        <v>329</v>
      </c>
      <c r="P414" s="99"/>
      <c r="Q414" s="100">
        <f t="shared" ref="Q414:Q425" si="71">F414-N414-O414-P414</f>
        <v>0</v>
      </c>
    </row>
    <row r="415" spans="1:17" ht="76.5">
      <c r="A415" s="95" t="s">
        <v>245</v>
      </c>
      <c r="B415" s="95">
        <v>101</v>
      </c>
      <c r="C415" s="10" t="s">
        <v>107</v>
      </c>
      <c r="D415" s="11" t="s">
        <v>108</v>
      </c>
      <c r="E415" s="12" t="s">
        <v>104</v>
      </c>
      <c r="F415" s="13" t="s">
        <v>330</v>
      </c>
      <c r="G415" s="229">
        <v>1382.99</v>
      </c>
      <c r="H415" s="14"/>
      <c r="I415" s="130">
        <f t="shared" si="68"/>
        <v>416.27999</v>
      </c>
      <c r="J415" s="14">
        <v>3.77</v>
      </c>
      <c r="K415" s="130">
        <f t="shared" si="69"/>
        <v>1569.3755623</v>
      </c>
      <c r="L415" s="3"/>
      <c r="M415" s="228">
        <f t="shared" si="70"/>
        <v>101</v>
      </c>
      <c r="N415" s="99"/>
      <c r="O415" s="99" t="s">
        <v>330</v>
      </c>
      <c r="P415" s="99"/>
      <c r="Q415" s="100">
        <f t="shared" si="71"/>
        <v>0</v>
      </c>
    </row>
    <row r="416" spans="1:17" ht="17.850000000000001" customHeight="1">
      <c r="A416" s="95"/>
      <c r="B416" s="351" t="s">
        <v>109</v>
      </c>
      <c r="C416" s="352"/>
      <c r="D416" s="352"/>
      <c r="E416" s="352"/>
      <c r="F416" s="352"/>
      <c r="G416" s="352"/>
      <c r="H416" s="352"/>
      <c r="I416" s="352"/>
      <c r="J416" s="352"/>
      <c r="K416" s="352"/>
      <c r="L416" s="3"/>
      <c r="M416" s="3"/>
      <c r="N416" s="3"/>
      <c r="O416" s="3"/>
      <c r="P416" s="3"/>
    </row>
    <row r="417" spans="1:17" ht="63.75">
      <c r="A417" s="95" t="s">
        <v>368</v>
      </c>
      <c r="B417" s="95">
        <v>103</v>
      </c>
      <c r="C417" s="10" t="s">
        <v>113</v>
      </c>
      <c r="D417" s="11" t="s">
        <v>114</v>
      </c>
      <c r="E417" s="12" t="s">
        <v>112</v>
      </c>
      <c r="F417" s="13" t="s">
        <v>333</v>
      </c>
      <c r="G417" s="229">
        <v>129.15</v>
      </c>
      <c r="H417" s="14"/>
      <c r="I417" s="130">
        <f t="shared" ref="I417" si="72">F417*G417</f>
        <v>271.21500000000003</v>
      </c>
      <c r="J417" s="14">
        <v>3.77</v>
      </c>
      <c r="K417" s="130">
        <f t="shared" ref="K417" si="73">I417*J417</f>
        <v>1022.4805500000001</v>
      </c>
      <c r="L417" s="3"/>
      <c r="M417" s="228">
        <f t="shared" si="70"/>
        <v>103</v>
      </c>
      <c r="N417" s="99"/>
      <c r="O417" s="99" t="s">
        <v>333</v>
      </c>
      <c r="P417" s="99"/>
      <c r="Q417" s="100">
        <f t="shared" si="71"/>
        <v>0</v>
      </c>
    </row>
    <row r="418" spans="1:17" ht="17.850000000000001" customHeight="1">
      <c r="A418" s="95"/>
      <c r="B418" s="351" t="s">
        <v>146</v>
      </c>
      <c r="C418" s="352"/>
      <c r="D418" s="352"/>
      <c r="E418" s="352"/>
      <c r="F418" s="352"/>
      <c r="G418" s="352"/>
      <c r="H418" s="352"/>
      <c r="I418" s="352"/>
      <c r="J418" s="352"/>
      <c r="K418" s="352"/>
      <c r="L418" s="3"/>
      <c r="M418" s="3"/>
      <c r="N418" s="3"/>
      <c r="O418" s="3"/>
      <c r="P418" s="3"/>
    </row>
    <row r="419" spans="1:17" ht="63.75">
      <c r="A419" s="95" t="s">
        <v>255</v>
      </c>
      <c r="B419" s="95">
        <v>104</v>
      </c>
      <c r="C419" s="10" t="s">
        <v>116</v>
      </c>
      <c r="D419" s="11" t="s">
        <v>117</v>
      </c>
      <c r="E419" s="12" t="s">
        <v>112</v>
      </c>
      <c r="F419" s="13" t="s">
        <v>332</v>
      </c>
      <c r="G419" s="229">
        <v>2945.75</v>
      </c>
      <c r="H419" s="14"/>
      <c r="I419" s="130">
        <f t="shared" ref="I419" si="74">F419*G419</f>
        <v>6009.33</v>
      </c>
      <c r="J419" s="14">
        <v>3.77</v>
      </c>
      <c r="K419" s="130">
        <f t="shared" ref="K419" si="75">I419*J419</f>
        <v>22655.1741</v>
      </c>
      <c r="L419" s="3"/>
      <c r="M419" s="228">
        <f t="shared" si="70"/>
        <v>104</v>
      </c>
      <c r="N419" s="99"/>
      <c r="O419" s="99" t="s">
        <v>332</v>
      </c>
      <c r="P419" s="99"/>
      <c r="Q419" s="100">
        <f t="shared" si="71"/>
        <v>0</v>
      </c>
    </row>
    <row r="420" spans="1:17" ht="17.850000000000001" customHeight="1">
      <c r="A420" s="95"/>
      <c r="B420" s="351" t="s">
        <v>118</v>
      </c>
      <c r="C420" s="352"/>
      <c r="D420" s="352"/>
      <c r="E420" s="352"/>
      <c r="F420" s="352"/>
      <c r="G420" s="352"/>
      <c r="H420" s="352"/>
      <c r="I420" s="352"/>
      <c r="J420" s="352"/>
      <c r="K420" s="352"/>
      <c r="L420" s="3"/>
      <c r="M420" s="3"/>
      <c r="N420" s="3"/>
      <c r="O420" s="3"/>
      <c r="P420" s="3"/>
    </row>
    <row r="421" spans="1:17" ht="63.75">
      <c r="A421" s="95" t="s">
        <v>369</v>
      </c>
      <c r="B421" s="95">
        <v>105</v>
      </c>
      <c r="C421" s="10" t="s">
        <v>119</v>
      </c>
      <c r="D421" s="11" t="s">
        <v>120</v>
      </c>
      <c r="E421" s="12" t="s">
        <v>112</v>
      </c>
      <c r="F421" s="13">
        <v>1</v>
      </c>
      <c r="G421" s="229">
        <v>1236.8699999999999</v>
      </c>
      <c r="H421" s="14"/>
      <c r="I421" s="130">
        <f t="shared" ref="I421" si="76">F421*G421</f>
        <v>1236.8699999999999</v>
      </c>
      <c r="J421" s="14">
        <v>3.77</v>
      </c>
      <c r="K421" s="130">
        <f t="shared" ref="K421" si="77">I421*J421</f>
        <v>4662.9998999999998</v>
      </c>
      <c r="L421" s="3"/>
      <c r="M421" s="228">
        <f t="shared" si="70"/>
        <v>105</v>
      </c>
      <c r="N421" s="99"/>
      <c r="O421" s="99" t="s">
        <v>294</v>
      </c>
      <c r="P421" s="99"/>
      <c r="Q421" s="100">
        <f t="shared" si="71"/>
        <v>0</v>
      </c>
    </row>
    <row r="422" spans="1:17" ht="17.850000000000001" customHeight="1">
      <c r="A422" s="95"/>
      <c r="B422" s="351" t="s">
        <v>121</v>
      </c>
      <c r="C422" s="352"/>
      <c r="D422" s="352"/>
      <c r="E422" s="352"/>
      <c r="F422" s="352"/>
      <c r="G422" s="352"/>
      <c r="H422" s="352"/>
      <c r="I422" s="352"/>
      <c r="J422" s="352"/>
      <c r="K422" s="352"/>
      <c r="L422" s="3"/>
      <c r="M422" s="3"/>
      <c r="N422" s="3"/>
      <c r="O422" s="3"/>
      <c r="P422" s="3"/>
    </row>
    <row r="423" spans="1:17" ht="63.75">
      <c r="A423" s="95" t="s">
        <v>370</v>
      </c>
      <c r="B423" s="95">
        <v>106</v>
      </c>
      <c r="C423" s="10" t="s">
        <v>122</v>
      </c>
      <c r="D423" s="11" t="s">
        <v>123</v>
      </c>
      <c r="E423" s="12" t="s">
        <v>112</v>
      </c>
      <c r="F423" s="13">
        <v>1</v>
      </c>
      <c r="G423" s="229">
        <v>4195.01</v>
      </c>
      <c r="H423" s="14"/>
      <c r="I423" s="130">
        <f t="shared" ref="I423" si="78">F423*G423</f>
        <v>4195.01</v>
      </c>
      <c r="J423" s="14">
        <v>3.77</v>
      </c>
      <c r="K423" s="130">
        <f t="shared" ref="K423" si="79">I423*J423</f>
        <v>15815.1877</v>
      </c>
      <c r="L423" s="3"/>
      <c r="M423" s="228">
        <f t="shared" si="70"/>
        <v>106</v>
      </c>
      <c r="N423" s="99"/>
      <c r="O423" s="99" t="s">
        <v>294</v>
      </c>
      <c r="P423" s="99"/>
      <c r="Q423" s="100">
        <f t="shared" si="71"/>
        <v>0</v>
      </c>
    </row>
    <row r="424" spans="1:17" ht="17.850000000000001" customHeight="1">
      <c r="A424" s="95"/>
      <c r="B424" s="351" t="s">
        <v>124</v>
      </c>
      <c r="C424" s="352"/>
      <c r="D424" s="352"/>
      <c r="E424" s="352"/>
      <c r="F424" s="352"/>
      <c r="G424" s="352"/>
      <c r="H424" s="352"/>
      <c r="I424" s="352"/>
      <c r="J424" s="352"/>
      <c r="K424" s="352"/>
      <c r="L424" s="3"/>
      <c r="M424" s="3"/>
      <c r="N424" s="3"/>
      <c r="O424" s="3"/>
      <c r="P424" s="3"/>
    </row>
    <row r="425" spans="1:17" ht="63.75">
      <c r="A425" s="95" t="s">
        <v>312</v>
      </c>
      <c r="B425" s="95">
        <v>107</v>
      </c>
      <c r="C425" s="10" t="s">
        <v>125</v>
      </c>
      <c r="D425" s="11" t="s">
        <v>126</v>
      </c>
      <c r="E425" s="12" t="s">
        <v>127</v>
      </c>
      <c r="F425" s="13">
        <v>1</v>
      </c>
      <c r="G425" s="229">
        <v>1176.94</v>
      </c>
      <c r="H425" s="14"/>
      <c r="I425" s="130">
        <f t="shared" ref="I425" si="80">F425*G425</f>
        <v>1176.94</v>
      </c>
      <c r="J425" s="14">
        <v>3.77</v>
      </c>
      <c r="K425" s="130">
        <f t="shared" ref="K425" si="81">I425*J425</f>
        <v>4437.0637999999999</v>
      </c>
      <c r="L425" s="3"/>
      <c r="M425" s="228">
        <f t="shared" si="70"/>
        <v>107</v>
      </c>
      <c r="N425" s="99"/>
      <c r="O425" s="99" t="s">
        <v>294</v>
      </c>
      <c r="P425" s="99"/>
      <c r="Q425" s="100">
        <f t="shared" si="71"/>
        <v>0</v>
      </c>
    </row>
    <row r="426" spans="1:17" ht="17.850000000000001" customHeight="1" thickBot="1">
      <c r="A426" s="131"/>
      <c r="B426" s="132"/>
      <c r="C426" s="132"/>
      <c r="D426" s="132"/>
      <c r="E426" s="132"/>
      <c r="F426" s="132"/>
      <c r="G426" s="132"/>
      <c r="H426" s="132"/>
      <c r="I426" s="132"/>
      <c r="J426" s="132"/>
      <c r="K426" s="132"/>
    </row>
    <row r="427" spans="1:17" ht="15.75" customHeight="1" outlineLevel="1">
      <c r="A427" s="133"/>
      <c r="B427" s="134"/>
      <c r="C427" s="355" t="s">
        <v>220</v>
      </c>
      <c r="D427" s="356"/>
      <c r="E427" s="135"/>
      <c r="F427" s="135"/>
      <c r="G427" s="135"/>
      <c r="H427" s="135"/>
      <c r="I427" s="116">
        <f>I261+I270+I280+I289+I299+I309+I319+I329+I339+I349+I358+I368+I377+I386+I395+I404+I414+I415+I417+I419+I421+I423+I425</f>
        <v>62259.418098000009</v>
      </c>
      <c r="J427" s="117"/>
      <c r="K427" s="116">
        <f>K261+K270+K280+K289+K299+K309+K319+K329+K339+K349+K358+K368+K377+K386+K395+K404+K414+K415+K417+K419+K421+K423+K425</f>
        <v>254141.70442874005</v>
      </c>
    </row>
    <row r="428" spans="1:17" ht="15.75" customHeight="1" outlineLevel="1">
      <c r="A428" s="136"/>
      <c r="B428" s="137"/>
      <c r="C428" s="346" t="s">
        <v>10</v>
      </c>
      <c r="D428" s="347"/>
      <c r="E428" s="321"/>
      <c r="F428" s="321"/>
      <c r="G428" s="121"/>
      <c r="H428" s="121"/>
      <c r="I428" s="138">
        <f>I262+I271+I281+I290+I300+I310+I320+I330+I340+I350+I359+I369+I378+I387+I396+I405</f>
        <v>2987.6678400000001</v>
      </c>
      <c r="J428" s="123"/>
      <c r="K428" s="138">
        <f>K262+K271+K281+K290+K300+K310+K320+K330+K340+K350+K359+K369+K378+K387+K396+K405</f>
        <v>30952.238822399999</v>
      </c>
    </row>
    <row r="429" spans="1:17" ht="15.75" customHeight="1">
      <c r="A429" s="136"/>
      <c r="B429" s="137"/>
      <c r="C429" s="346" t="s">
        <v>11</v>
      </c>
      <c r="D429" s="347"/>
      <c r="E429" s="321"/>
      <c r="F429" s="321"/>
      <c r="G429" s="119"/>
      <c r="H429" s="119"/>
      <c r="I429" s="138">
        <f t="shared" ref="I429:K433" si="82">I263+I272+I282+I291+I301+I311+I321+I331+I341+I351+I360+I370+I379+I388+I397+I406</f>
        <v>6625.8216580000008</v>
      </c>
      <c r="J429" s="123"/>
      <c r="K429" s="138">
        <f t="shared" si="82"/>
        <v>24714.31478434</v>
      </c>
    </row>
    <row r="430" spans="1:17" ht="15.75" customHeight="1">
      <c r="A430" s="136"/>
      <c r="B430" s="137"/>
      <c r="C430" s="346" t="s">
        <v>214</v>
      </c>
      <c r="D430" s="347"/>
      <c r="E430" s="321"/>
      <c r="F430" s="321"/>
      <c r="G430" s="119"/>
      <c r="H430" s="119"/>
      <c r="I430" s="138">
        <f t="shared" si="82"/>
        <v>701.74165999999991</v>
      </c>
      <c r="J430" s="123"/>
      <c r="K430" s="138">
        <f t="shared" si="82"/>
        <v>7270.043597599999</v>
      </c>
    </row>
    <row r="431" spans="1:17" ht="15.75" customHeight="1">
      <c r="A431" s="136"/>
      <c r="B431" s="139"/>
      <c r="C431" s="346" t="s">
        <v>215</v>
      </c>
      <c r="D431" s="347"/>
      <c r="E431" s="321"/>
      <c r="F431" s="321"/>
      <c r="G431" s="124"/>
      <c r="H431" s="124"/>
      <c r="I431" s="138">
        <f>I265+I274+I284+I293+I303+I313+I323+I333+I343+I353+I362+I372+I381+I390+I399+I408+I414+I415+I417+I419+I421+I423+I425</f>
        <v>52645.928600000007</v>
      </c>
      <c r="J431" s="123"/>
      <c r="K431" s="138">
        <f>K265+K274+K284+K293+K303+K313+K323+K333+K343+K353+K362+K372+K381+K390+K399+K408+K414+K415+K417+K419+K421+K423+K425</f>
        <v>198475.15082200003</v>
      </c>
    </row>
    <row r="432" spans="1:17" ht="15.75" customHeight="1" outlineLevel="1">
      <c r="A432" s="136"/>
      <c r="B432" s="139"/>
      <c r="C432" s="346" t="s">
        <v>216</v>
      </c>
      <c r="D432" s="347"/>
      <c r="E432" s="321"/>
      <c r="F432" s="321"/>
      <c r="G432" s="124"/>
      <c r="H432" s="124"/>
      <c r="I432" s="138">
        <f t="shared" si="82"/>
        <v>3765.5028354999999</v>
      </c>
      <c r="J432" s="123"/>
      <c r="K432" s="138">
        <f t="shared" si="82"/>
        <v>33130.160607179998</v>
      </c>
    </row>
    <row r="433" spans="1:11" ht="15.75" customHeight="1" outlineLevel="1">
      <c r="A433" s="136"/>
      <c r="B433" s="139"/>
      <c r="C433" s="346" t="s">
        <v>217</v>
      </c>
      <c r="D433" s="347"/>
      <c r="E433" s="321"/>
      <c r="F433" s="321"/>
      <c r="G433" s="124"/>
      <c r="H433" s="124"/>
      <c r="I433" s="138">
        <f t="shared" si="82"/>
        <v>2081.7900037000004</v>
      </c>
      <c r="J433" s="123"/>
      <c r="K433" s="138">
        <f t="shared" si="82"/>
        <v>17261.308207723996</v>
      </c>
    </row>
    <row r="434" spans="1:11" ht="15.75" customHeight="1" outlineLevel="1">
      <c r="A434" s="136"/>
      <c r="B434" s="137"/>
      <c r="C434" s="346" t="s">
        <v>218</v>
      </c>
      <c r="D434" s="347"/>
      <c r="E434" s="119"/>
      <c r="F434" s="119"/>
      <c r="G434" s="119"/>
      <c r="H434" s="119"/>
      <c r="I434" s="138">
        <f>I428+I429+I431</f>
        <v>62259.418098000009</v>
      </c>
      <c r="J434" s="125"/>
      <c r="K434" s="138">
        <f>K428+K429+K431</f>
        <v>254141.70442874002</v>
      </c>
    </row>
    <row r="435" spans="1:11" ht="15.75" customHeight="1" outlineLevel="1" thickBot="1">
      <c r="A435" s="126"/>
      <c r="B435" s="140"/>
      <c r="C435" s="348" t="s">
        <v>219</v>
      </c>
      <c r="D435" s="349"/>
      <c r="E435" s="127"/>
      <c r="F435" s="127"/>
      <c r="G435" s="127"/>
      <c r="H435" s="127"/>
      <c r="I435" s="141">
        <f>I432+I433+I434</f>
        <v>68106.710937200012</v>
      </c>
      <c r="J435" s="129"/>
      <c r="K435" s="141">
        <f>K432+K433+K434</f>
        <v>304533.17324364401</v>
      </c>
    </row>
    <row r="436" spans="1:11" ht="15.75" customHeight="1" outlineLevel="1" thickBot="1">
      <c r="A436" s="142"/>
      <c r="B436" s="142"/>
      <c r="C436" s="143"/>
      <c r="D436" s="144"/>
      <c r="E436" s="145"/>
      <c r="F436" s="145"/>
      <c r="G436" s="145"/>
      <c r="H436" s="145"/>
      <c r="I436" s="146"/>
      <c r="J436" s="147"/>
      <c r="K436" s="147"/>
    </row>
    <row r="437" spans="1:11" ht="15.75" customHeight="1" outlineLevel="1">
      <c r="A437" s="148"/>
      <c r="B437" s="149"/>
      <c r="C437" s="350" t="s">
        <v>221</v>
      </c>
      <c r="D437" s="350"/>
      <c r="E437" s="320"/>
      <c r="F437" s="320"/>
      <c r="G437" s="150"/>
      <c r="H437" s="150"/>
      <c r="I437" s="151">
        <f>I96+I249+I427</f>
        <v>342968.83637799998</v>
      </c>
      <c r="J437" s="151"/>
      <c r="K437" s="152">
        <f>K96+K249+K427</f>
        <v>1512979.8214750402</v>
      </c>
    </row>
    <row r="438" spans="1:11" ht="15.75" customHeight="1" outlineLevel="1">
      <c r="A438" s="153"/>
      <c r="B438" s="154"/>
      <c r="C438" s="338" t="s">
        <v>10</v>
      </c>
      <c r="D438" s="338"/>
      <c r="E438" s="321"/>
      <c r="F438" s="321"/>
      <c r="G438" s="155"/>
      <c r="H438" s="155"/>
      <c r="I438" s="156">
        <f t="shared" ref="I437:I445" si="83">I97+I250+I428</f>
        <v>33536.132570000002</v>
      </c>
      <c r="J438" s="157"/>
      <c r="K438" s="158">
        <f t="shared" ref="K437:K445" si="84">K97+K250+K428</f>
        <v>347434.33342519996</v>
      </c>
    </row>
    <row r="439" spans="1:11" ht="15.75" customHeight="1" outlineLevel="1">
      <c r="A439" s="153"/>
      <c r="B439" s="154"/>
      <c r="C439" s="338" t="s">
        <v>11</v>
      </c>
      <c r="D439" s="338"/>
      <c r="E439" s="321"/>
      <c r="F439" s="321"/>
      <c r="G439" s="321"/>
      <c r="H439" s="159"/>
      <c r="I439" s="156">
        <f t="shared" si="83"/>
        <v>25395.132658000002</v>
      </c>
      <c r="J439" s="157"/>
      <c r="K439" s="158">
        <f t="shared" si="84"/>
        <v>94723.844814340002</v>
      </c>
    </row>
    <row r="440" spans="1:11" ht="15.75" customHeight="1" outlineLevel="1">
      <c r="A440" s="153"/>
      <c r="B440" s="154"/>
      <c r="C440" s="338" t="s">
        <v>214</v>
      </c>
      <c r="D440" s="338"/>
      <c r="E440" s="321"/>
      <c r="F440" s="321"/>
      <c r="G440" s="321"/>
      <c r="H440" s="159"/>
      <c r="I440" s="156">
        <f t="shared" si="83"/>
        <v>2126.4427599999999</v>
      </c>
      <c r="J440" s="157"/>
      <c r="K440" s="158">
        <f t="shared" si="84"/>
        <v>22029.946993599999</v>
      </c>
    </row>
    <row r="441" spans="1:11" ht="15.75" customHeight="1" outlineLevel="1">
      <c r="A441" s="153"/>
      <c r="B441" s="154"/>
      <c r="C441" s="338" t="s">
        <v>215</v>
      </c>
      <c r="D441" s="338"/>
      <c r="E441" s="321"/>
      <c r="F441" s="321"/>
      <c r="G441" s="321"/>
      <c r="H441" s="159"/>
      <c r="I441" s="156">
        <f t="shared" si="83"/>
        <v>284037.57114999997</v>
      </c>
      <c r="J441" s="157"/>
      <c r="K441" s="158">
        <f t="shared" si="84"/>
        <v>1070821.6432355002</v>
      </c>
    </row>
    <row r="442" spans="1:11" ht="15.75" customHeight="1" outlineLevel="1">
      <c r="A442" s="160"/>
      <c r="B442" s="161"/>
      <c r="C442" s="338" t="s">
        <v>216</v>
      </c>
      <c r="D442" s="338"/>
      <c r="E442" s="321"/>
      <c r="F442" s="321"/>
      <c r="G442" s="321"/>
      <c r="H442" s="159"/>
      <c r="I442" s="156">
        <f t="shared" si="83"/>
        <v>31342.911119500004</v>
      </c>
      <c r="J442" s="157"/>
      <c r="K442" s="158">
        <f t="shared" si="84"/>
        <v>275929.37778596394</v>
      </c>
    </row>
    <row r="443" spans="1:11" ht="15.75" customHeight="1" outlineLevel="1">
      <c r="A443" s="160"/>
      <c r="B443" s="161"/>
      <c r="C443" s="338" t="s">
        <v>217</v>
      </c>
      <c r="D443" s="338"/>
      <c r="E443" s="321"/>
      <c r="F443" s="321"/>
      <c r="G443" s="321"/>
      <c r="H443" s="159"/>
      <c r="I443" s="156">
        <f t="shared" si="83"/>
        <v>15903.325183099998</v>
      </c>
      <c r="J443" s="157"/>
      <c r="K443" s="158">
        <f t="shared" si="84"/>
        <v>133386.39826019196</v>
      </c>
    </row>
    <row r="444" spans="1:11" ht="15.75" customHeight="1" outlineLevel="1">
      <c r="A444" s="160"/>
      <c r="B444" s="161"/>
      <c r="C444" s="338" t="s">
        <v>218</v>
      </c>
      <c r="D444" s="338"/>
      <c r="E444" s="321"/>
      <c r="F444" s="321"/>
      <c r="G444" s="321"/>
      <c r="H444" s="159"/>
      <c r="I444" s="156">
        <f t="shared" si="83"/>
        <v>342968.83637799998</v>
      </c>
      <c r="J444" s="157"/>
      <c r="K444" s="158">
        <f t="shared" si="84"/>
        <v>1512979.8214750399</v>
      </c>
    </row>
    <row r="445" spans="1:11" ht="15.75" customHeight="1" outlineLevel="1" thickBot="1">
      <c r="A445" s="162"/>
      <c r="B445" s="163"/>
      <c r="C445" s="339" t="s">
        <v>222</v>
      </c>
      <c r="D445" s="339"/>
      <c r="E445" s="322"/>
      <c r="F445" s="322"/>
      <c r="G445" s="322"/>
      <c r="H445" s="165"/>
      <c r="I445" s="166">
        <f t="shared" si="83"/>
        <v>390215.07268059999</v>
      </c>
      <c r="J445" s="167"/>
      <c r="K445" s="168">
        <f t="shared" si="84"/>
        <v>1922295.5975211959</v>
      </c>
    </row>
    <row r="446" spans="1:11" ht="15.75" customHeight="1" outlineLevel="1">
      <c r="A446" s="169"/>
      <c r="B446" s="170"/>
      <c r="C446" s="340" t="s">
        <v>223</v>
      </c>
      <c r="D446" s="341"/>
      <c r="E446" s="171"/>
      <c r="F446" s="171"/>
      <c r="G446" s="171"/>
      <c r="H446" s="172"/>
      <c r="I446" s="173">
        <v>2170.5500000000002</v>
      </c>
      <c r="J446" s="174">
        <v>4.76</v>
      </c>
      <c r="K446" s="175">
        <f>I446*J446</f>
        <v>10331.818000000001</v>
      </c>
    </row>
    <row r="447" spans="1:11" ht="15.75" customHeight="1" outlineLevel="1">
      <c r="A447" s="176"/>
      <c r="B447" s="177"/>
      <c r="C447" s="342" t="s">
        <v>224</v>
      </c>
      <c r="D447" s="343"/>
      <c r="E447" s="161"/>
      <c r="F447" s="161"/>
      <c r="G447" s="161"/>
      <c r="H447" s="159"/>
      <c r="I447" s="157">
        <f>I445+I446</f>
        <v>392385.62268059998</v>
      </c>
      <c r="J447" s="157"/>
      <c r="K447" s="157">
        <f>K445+K446</f>
        <v>1932627.4155211959</v>
      </c>
    </row>
    <row r="448" spans="1:11" ht="15.75" customHeight="1" outlineLevel="1">
      <c r="A448" s="176"/>
      <c r="B448" s="177"/>
      <c r="C448" s="342" t="s">
        <v>225</v>
      </c>
      <c r="D448" s="343"/>
      <c r="E448" s="321">
        <v>0.9</v>
      </c>
      <c r="F448" s="321"/>
      <c r="G448" s="321"/>
      <c r="I448" s="156">
        <f>I447*E448</f>
        <v>353147.06041253998</v>
      </c>
      <c r="J448" s="157"/>
      <c r="K448" s="156">
        <f>K447*E448</f>
        <v>1739364.6739690762</v>
      </c>
    </row>
    <row r="449" spans="1:19" ht="15.75" customHeight="1" outlineLevel="1" thickBot="1">
      <c r="A449" s="178"/>
      <c r="B449" s="179"/>
      <c r="C449" s="344" t="s">
        <v>226</v>
      </c>
      <c r="D449" s="345"/>
      <c r="E449" s="180"/>
      <c r="F449" s="322"/>
      <c r="G449" s="322"/>
      <c r="H449" s="165"/>
      <c r="I449" s="167">
        <f>I448</f>
        <v>353147.06041253998</v>
      </c>
      <c r="J449" s="167"/>
      <c r="K449" s="167">
        <f>K448</f>
        <v>1739364.6739690762</v>
      </c>
    </row>
    <row r="450" spans="1:19" ht="15.75" customHeight="1">
      <c r="A450" s="5"/>
      <c r="B450" s="5"/>
      <c r="C450" s="6"/>
      <c r="D450" s="181"/>
      <c r="E450" s="182"/>
      <c r="F450" s="7"/>
      <c r="G450" s="8"/>
      <c r="H450" s="8"/>
      <c r="I450" s="182"/>
      <c r="J450" s="183"/>
      <c r="K450" s="33"/>
    </row>
    <row r="451" spans="1:19" ht="15.75" customHeight="1">
      <c r="A451" s="5"/>
      <c r="B451" s="5"/>
      <c r="C451" s="6"/>
      <c r="D451" s="181"/>
      <c r="E451" s="182"/>
      <c r="F451" s="7"/>
      <c r="G451" s="8"/>
      <c r="H451" s="8"/>
      <c r="I451" s="182"/>
      <c r="J451" s="183"/>
      <c r="K451" s="33"/>
    </row>
    <row r="452" spans="1:19" s="187" customFormat="1" ht="15.75" customHeight="1">
      <c r="A452" s="329" t="s">
        <v>227</v>
      </c>
      <c r="B452" s="329"/>
      <c r="C452" s="335" t="s">
        <v>228</v>
      </c>
      <c r="D452" s="335"/>
      <c r="E452" s="335"/>
      <c r="F452" s="184"/>
      <c r="G452" s="184"/>
      <c r="H452" s="185"/>
      <c r="I452" s="186" t="s">
        <v>229</v>
      </c>
      <c r="K452" s="188"/>
      <c r="L452" s="189"/>
      <c r="M452" s="189"/>
      <c r="O452" s="189"/>
      <c r="P452" s="190"/>
      <c r="Q452" s="189"/>
      <c r="R452" s="189"/>
      <c r="S452" s="189"/>
    </row>
    <row r="453" spans="1:19" s="195" customFormat="1" ht="15.75" customHeight="1">
      <c r="A453" s="327"/>
      <c r="B453" s="327"/>
      <c r="C453" s="328" t="s">
        <v>230</v>
      </c>
      <c r="D453" s="328"/>
      <c r="E453" s="191"/>
      <c r="F453" s="192"/>
      <c r="G453" s="193" t="s">
        <v>231</v>
      </c>
      <c r="H453" s="191"/>
      <c r="I453" s="324" t="s">
        <v>232</v>
      </c>
      <c r="K453" s="196"/>
      <c r="P453" s="197"/>
    </row>
    <row r="454" spans="1:19" s="187" customFormat="1" ht="15.75" customHeight="1">
      <c r="A454" s="329"/>
      <c r="B454" s="329"/>
      <c r="C454" s="198"/>
      <c r="D454" s="199"/>
      <c r="E454" s="185"/>
      <c r="F454" s="185"/>
      <c r="G454" s="199"/>
      <c r="H454" s="185"/>
      <c r="I454" s="199"/>
      <c r="K454" s="189"/>
      <c r="P454" s="189"/>
    </row>
    <row r="455" spans="1:19" s="187" customFormat="1" ht="15.75" customHeight="1">
      <c r="A455" s="329"/>
      <c r="B455" s="329"/>
      <c r="C455" s="198"/>
      <c r="D455" s="199"/>
      <c r="E455" s="185"/>
      <c r="F455" s="185"/>
      <c r="G455" s="199"/>
      <c r="H455" s="185"/>
      <c r="I455" s="199"/>
      <c r="K455" s="189"/>
    </row>
    <row r="456" spans="1:19" s="187" customFormat="1" ht="15.75" customHeight="1">
      <c r="A456" s="329" t="s">
        <v>233</v>
      </c>
      <c r="B456" s="329"/>
      <c r="C456" s="335" t="s">
        <v>234</v>
      </c>
      <c r="D456" s="335"/>
      <c r="E456" s="335"/>
      <c r="F456" s="184"/>
      <c r="G456" s="184"/>
      <c r="H456" s="185"/>
      <c r="I456" s="200" t="s">
        <v>235</v>
      </c>
      <c r="K456" s="189"/>
    </row>
    <row r="457" spans="1:19" s="195" customFormat="1" ht="15.75" customHeight="1">
      <c r="A457" s="333"/>
      <c r="B457" s="333"/>
      <c r="C457" s="328" t="s">
        <v>230</v>
      </c>
      <c r="D457" s="328"/>
      <c r="E457" s="191"/>
      <c r="F457" s="192"/>
      <c r="G457" s="193" t="s">
        <v>231</v>
      </c>
      <c r="H457" s="191"/>
      <c r="I457" s="324" t="s">
        <v>232</v>
      </c>
      <c r="K457" s="201"/>
    </row>
    <row r="458" spans="1:19" s="187" customFormat="1" ht="15.75" customHeight="1">
      <c r="A458" s="202"/>
      <c r="B458" s="202"/>
      <c r="C458" s="203"/>
      <c r="D458" s="204"/>
      <c r="E458" s="203"/>
      <c r="F458" s="205"/>
      <c r="G458" s="205"/>
      <c r="H458" s="185"/>
      <c r="I458" s="203"/>
    </row>
    <row r="459" spans="1:19" s="207" customFormat="1" ht="15.75" customHeight="1">
      <c r="A459" s="206" t="s">
        <v>236</v>
      </c>
      <c r="B459" s="202"/>
      <c r="C459" s="203"/>
      <c r="D459" s="185"/>
      <c r="E459" s="205"/>
      <c r="F459" s="205"/>
      <c r="G459" s="205"/>
      <c r="H459" s="205"/>
      <c r="I459" s="205"/>
    </row>
    <row r="460" spans="1:19" s="207" customFormat="1" ht="15.75" customHeight="1">
      <c r="A460" s="336"/>
      <c r="B460" s="336"/>
      <c r="C460" s="337" t="s">
        <v>237</v>
      </c>
      <c r="D460" s="337"/>
      <c r="E460" s="337"/>
      <c r="F460" s="208"/>
      <c r="G460" s="184"/>
      <c r="H460" s="185"/>
      <c r="I460" s="323" t="s">
        <v>238</v>
      </c>
    </row>
    <row r="461" spans="1:19" s="213" customFormat="1" ht="15.75" customHeight="1">
      <c r="A461" s="333"/>
      <c r="B461" s="333"/>
      <c r="C461" s="210"/>
      <c r="D461" s="211" t="s">
        <v>239</v>
      </c>
      <c r="E461" s="212"/>
      <c r="F461" s="212"/>
      <c r="G461" s="193" t="s">
        <v>231</v>
      </c>
      <c r="H461" s="212"/>
      <c r="I461" s="324" t="s">
        <v>232</v>
      </c>
    </row>
    <row r="462" spans="1:19" s="207" customFormat="1" ht="15.75" customHeight="1">
      <c r="A462" s="206" t="s">
        <v>240</v>
      </c>
      <c r="B462" s="202"/>
      <c r="C462" s="214"/>
      <c r="D462" s="215"/>
      <c r="E462" s="203"/>
      <c r="F462" s="205"/>
      <c r="G462" s="205"/>
      <c r="H462" s="185"/>
    </row>
    <row r="463" spans="1:19" s="207" customFormat="1" ht="15.75" customHeight="1">
      <c r="A463" s="206"/>
      <c r="B463" s="202"/>
      <c r="C463" s="325"/>
      <c r="D463" s="217" t="s">
        <v>241</v>
      </c>
      <c r="E463" s="218"/>
      <c r="F463" s="184"/>
      <c r="G463" s="205"/>
      <c r="H463" s="185"/>
      <c r="I463" s="186" t="s">
        <v>242</v>
      </c>
    </row>
    <row r="464" spans="1:19" s="213" customFormat="1" ht="15.75" customHeight="1">
      <c r="A464" s="333"/>
      <c r="B464" s="333"/>
      <c r="C464" s="334" t="s">
        <v>230</v>
      </c>
      <c r="D464" s="334"/>
      <c r="E464" s="191"/>
      <c r="F464" s="219"/>
      <c r="G464" s="193" t="s">
        <v>231</v>
      </c>
      <c r="H464" s="191"/>
      <c r="I464" s="324" t="s">
        <v>232</v>
      </c>
    </row>
    <row r="465" spans="1:11" s="187" customFormat="1" ht="15.75" customHeight="1">
      <c r="A465" s="329" t="s">
        <v>240</v>
      </c>
      <c r="B465" s="329"/>
      <c r="C465" s="329"/>
      <c r="D465" s="329"/>
      <c r="J465" s="220"/>
      <c r="K465" s="220"/>
    </row>
    <row r="466" spans="1:11" s="225" customFormat="1" ht="15.75" customHeight="1">
      <c r="A466" s="330"/>
      <c r="B466" s="330"/>
      <c r="C466" s="331" t="s">
        <v>243</v>
      </c>
      <c r="D466" s="331"/>
      <c r="E466" s="221"/>
      <c r="F466" s="332"/>
      <c r="G466" s="332"/>
      <c r="H466" s="222"/>
      <c r="I466" s="223" t="s">
        <v>244</v>
      </c>
      <c r="J466" s="224"/>
    </row>
    <row r="467" spans="1:11" s="226" customFormat="1" ht="15.75" customHeight="1">
      <c r="A467" s="333"/>
      <c r="B467" s="333"/>
      <c r="C467" s="334" t="s">
        <v>230</v>
      </c>
      <c r="D467" s="334"/>
      <c r="E467" s="191"/>
      <c r="G467" s="193" t="s">
        <v>231</v>
      </c>
      <c r="H467" s="191"/>
      <c r="I467" s="324" t="s">
        <v>232</v>
      </c>
      <c r="J467" s="227"/>
      <c r="K467" s="227"/>
    </row>
    <row r="468" spans="1:11" ht="15.75" customHeight="1">
      <c r="C468" s="35"/>
      <c r="D468" s="91"/>
    </row>
    <row r="469" spans="1:11">
      <c r="C469" s="35"/>
      <c r="D469" s="91"/>
    </row>
  </sheetData>
  <mergeCells count="151">
    <mergeCell ref="A461:B461"/>
    <mergeCell ref="A464:B464"/>
    <mergeCell ref="C464:D464"/>
    <mergeCell ref="A465:D465"/>
    <mergeCell ref="A466:B466"/>
    <mergeCell ref="C466:D466"/>
    <mergeCell ref="F466:G466"/>
    <mergeCell ref="A467:B467"/>
    <mergeCell ref="C467:D467"/>
    <mergeCell ref="A453:B453"/>
    <mergeCell ref="C453:D453"/>
    <mergeCell ref="A454:B454"/>
    <mergeCell ref="A455:B455"/>
    <mergeCell ref="A456:B456"/>
    <mergeCell ref="C456:E456"/>
    <mergeCell ref="A457:B457"/>
    <mergeCell ref="C457:D457"/>
    <mergeCell ref="A460:B460"/>
    <mergeCell ref="C460:E460"/>
    <mergeCell ref="C442:D442"/>
    <mergeCell ref="C443:D443"/>
    <mergeCell ref="C444:D444"/>
    <mergeCell ref="C445:D445"/>
    <mergeCell ref="C446:D446"/>
    <mergeCell ref="C447:D447"/>
    <mergeCell ref="C448:D448"/>
    <mergeCell ref="C449:D449"/>
    <mergeCell ref="A452:B452"/>
    <mergeCell ref="C452:E452"/>
    <mergeCell ref="C432:D432"/>
    <mergeCell ref="C433:D433"/>
    <mergeCell ref="C434:D434"/>
    <mergeCell ref="C435:D435"/>
    <mergeCell ref="C437:D437"/>
    <mergeCell ref="C438:D438"/>
    <mergeCell ref="C439:D439"/>
    <mergeCell ref="C440:D440"/>
    <mergeCell ref="C441:D441"/>
    <mergeCell ref="B418:K418"/>
    <mergeCell ref="B420:K420"/>
    <mergeCell ref="B422:K422"/>
    <mergeCell ref="B424:K424"/>
    <mergeCell ref="C427:D427"/>
    <mergeCell ref="C428:D428"/>
    <mergeCell ref="C429:D429"/>
    <mergeCell ref="C430:D430"/>
    <mergeCell ref="C431:D431"/>
    <mergeCell ref="B279:K279"/>
    <mergeCell ref="B298:K298"/>
    <mergeCell ref="B308:K308"/>
    <mergeCell ref="B318:K318"/>
    <mergeCell ref="B328:K328"/>
    <mergeCell ref="B338:K338"/>
    <mergeCell ref="B348:K348"/>
    <mergeCell ref="B367:K367"/>
    <mergeCell ref="B416:K416"/>
    <mergeCell ref="C251:D251"/>
    <mergeCell ref="C252:D252"/>
    <mergeCell ref="C253:D253"/>
    <mergeCell ref="C254:D254"/>
    <mergeCell ref="C255:D255"/>
    <mergeCell ref="C256:D256"/>
    <mergeCell ref="C257:D257"/>
    <mergeCell ref="B259:K259"/>
    <mergeCell ref="B260:K260"/>
    <mergeCell ref="B137:K137"/>
    <mergeCell ref="B147:K147"/>
    <mergeCell ref="B157:K157"/>
    <mergeCell ref="B167:K167"/>
    <mergeCell ref="B177:K177"/>
    <mergeCell ref="B196:K196"/>
    <mergeCell ref="B246:K246"/>
    <mergeCell ref="C249:D249"/>
    <mergeCell ref="C250:D250"/>
    <mergeCell ref="J7:K7"/>
    <mergeCell ref="C8:G8"/>
    <mergeCell ref="J8:K8"/>
    <mergeCell ref="C9:G9"/>
    <mergeCell ref="J9:K9"/>
    <mergeCell ref="A10:B10"/>
    <mergeCell ref="C10:G10"/>
    <mergeCell ref="J10:K10"/>
    <mergeCell ref="A4:B4"/>
    <mergeCell ref="J4:K4"/>
    <mergeCell ref="H5:I5"/>
    <mergeCell ref="J5:K5"/>
    <mergeCell ref="A6:B6"/>
    <mergeCell ref="C6:G6"/>
    <mergeCell ref="J6:K6"/>
    <mergeCell ref="C14:G14"/>
    <mergeCell ref="H14:I14"/>
    <mergeCell ref="J14:K14"/>
    <mergeCell ref="A15:B15"/>
    <mergeCell ref="D15:E15"/>
    <mergeCell ref="F15:I15"/>
    <mergeCell ref="J15:K15"/>
    <mergeCell ref="A11:B11"/>
    <mergeCell ref="C11:G11"/>
    <mergeCell ref="J11:K11"/>
    <mergeCell ref="C12:G12"/>
    <mergeCell ref="J12:K12"/>
    <mergeCell ref="C13:G13"/>
    <mergeCell ref="J13:K13"/>
    <mergeCell ref="A20:B20"/>
    <mergeCell ref="E20:G20"/>
    <mergeCell ref="A21:B21"/>
    <mergeCell ref="E21:G21"/>
    <mergeCell ref="A23:J23"/>
    <mergeCell ref="G25:H25"/>
    <mergeCell ref="I25:J25"/>
    <mergeCell ref="J16:K16"/>
    <mergeCell ref="J17:K17"/>
    <mergeCell ref="A18:B18"/>
    <mergeCell ref="G18:I18"/>
    <mergeCell ref="J18:K18"/>
    <mergeCell ref="A19:B19"/>
    <mergeCell ref="F19:G19"/>
    <mergeCell ref="I19:J19"/>
    <mergeCell ref="B54:K54"/>
    <mergeCell ref="B73:K73"/>
    <mergeCell ref="B83:K83"/>
    <mergeCell ref="A32:K32"/>
    <mergeCell ref="A33:K33"/>
    <mergeCell ref="B34:K34"/>
    <mergeCell ref="B44:K44"/>
    <mergeCell ref="H27:H30"/>
    <mergeCell ref="I27:I30"/>
    <mergeCell ref="J27:J30"/>
    <mergeCell ref="K27:K30"/>
    <mergeCell ref="A29:A30"/>
    <mergeCell ref="B29:B30"/>
    <mergeCell ref="A27:B28"/>
    <mergeCell ref="C27:C30"/>
    <mergeCell ref="D27:D30"/>
    <mergeCell ref="E27:E30"/>
    <mergeCell ref="F27:F30"/>
    <mergeCell ref="G27:G30"/>
    <mergeCell ref="C98:D98"/>
    <mergeCell ref="C99:D99"/>
    <mergeCell ref="C100:D100"/>
    <mergeCell ref="C101:D101"/>
    <mergeCell ref="C102:D102"/>
    <mergeCell ref="C103:D103"/>
    <mergeCell ref="C96:D96"/>
    <mergeCell ref="C97:D97"/>
    <mergeCell ref="B93:K93"/>
    <mergeCell ref="C104:D104"/>
    <mergeCell ref="B106:K106"/>
    <mergeCell ref="B107:K107"/>
    <mergeCell ref="B117:K117"/>
    <mergeCell ref="B127:K127"/>
  </mergeCells>
  <pageMargins left="0.78740157480314965" right="0.39370078740157483" top="0.39370078740157483" bottom="0.39370078740157483" header="0.23622047244094491" footer="0.23622047244094491"/>
  <pageSetup paperSize="9" scale="55" fitToHeight="30000" orientation="portrait" r:id="rId1"/>
  <headerFooter alignWithMargins="0">
    <oddHeader>&amp;LГранд-СМЕТА</oddHeader>
    <oddFooter>&amp;R&amp;P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</sheetPr>
  <dimension ref="A1:K39"/>
  <sheetViews>
    <sheetView view="pageBreakPreview" topLeftCell="A13" zoomScaleNormal="100" zoomScaleSheetLayoutView="100" workbookViewId="0">
      <selection activeCell="A21" sqref="A21:H21"/>
    </sheetView>
  </sheetViews>
  <sheetFormatPr defaultRowHeight="12.75"/>
  <cols>
    <col min="1" max="1" width="7.85546875" style="243" customWidth="1"/>
    <col min="2" max="2" width="10.7109375" style="243" customWidth="1"/>
    <col min="3" max="3" width="9.42578125" style="243" customWidth="1"/>
    <col min="4" max="4" width="15.7109375" style="243" customWidth="1"/>
    <col min="5" max="5" width="22.42578125" style="243" customWidth="1"/>
    <col min="6" max="6" width="18.140625" style="243" customWidth="1"/>
    <col min="7" max="7" width="14.140625" style="243" customWidth="1"/>
    <col min="8" max="8" width="17.28515625" style="243" customWidth="1"/>
    <col min="9" max="9" width="12.7109375" style="243" bestFit="1" customWidth="1"/>
    <col min="10" max="256" width="9.140625" style="243"/>
    <col min="257" max="257" width="7.85546875" style="243" customWidth="1"/>
    <col min="258" max="258" width="10.7109375" style="243" customWidth="1"/>
    <col min="259" max="259" width="9.42578125" style="243" customWidth="1"/>
    <col min="260" max="260" width="15.7109375" style="243" customWidth="1"/>
    <col min="261" max="261" width="22.42578125" style="243" customWidth="1"/>
    <col min="262" max="262" width="18.140625" style="243" customWidth="1"/>
    <col min="263" max="263" width="14.140625" style="243" customWidth="1"/>
    <col min="264" max="264" width="17.28515625" style="243" customWidth="1"/>
    <col min="265" max="265" width="12.7109375" style="243" bestFit="1" customWidth="1"/>
    <col min="266" max="512" width="9.140625" style="243"/>
    <col min="513" max="513" width="7.85546875" style="243" customWidth="1"/>
    <col min="514" max="514" width="10.7109375" style="243" customWidth="1"/>
    <col min="515" max="515" width="9.42578125" style="243" customWidth="1"/>
    <col min="516" max="516" width="15.7109375" style="243" customWidth="1"/>
    <col min="517" max="517" width="22.42578125" style="243" customWidth="1"/>
    <col min="518" max="518" width="18.140625" style="243" customWidth="1"/>
    <col min="519" max="519" width="14.140625" style="243" customWidth="1"/>
    <col min="520" max="520" width="17.28515625" style="243" customWidth="1"/>
    <col min="521" max="521" width="12.7109375" style="243" bestFit="1" customWidth="1"/>
    <col min="522" max="768" width="9.140625" style="243"/>
    <col min="769" max="769" width="7.85546875" style="243" customWidth="1"/>
    <col min="770" max="770" width="10.7109375" style="243" customWidth="1"/>
    <col min="771" max="771" width="9.42578125" style="243" customWidth="1"/>
    <col min="772" max="772" width="15.7109375" style="243" customWidth="1"/>
    <col min="773" max="773" width="22.42578125" style="243" customWidth="1"/>
    <col min="774" max="774" width="18.140625" style="243" customWidth="1"/>
    <col min="775" max="775" width="14.140625" style="243" customWidth="1"/>
    <col min="776" max="776" width="17.28515625" style="243" customWidth="1"/>
    <col min="777" max="777" width="12.7109375" style="243" bestFit="1" customWidth="1"/>
    <col min="778" max="1024" width="9.140625" style="243"/>
    <col min="1025" max="1025" width="7.85546875" style="243" customWidth="1"/>
    <col min="1026" max="1026" width="10.7109375" style="243" customWidth="1"/>
    <col min="1027" max="1027" width="9.42578125" style="243" customWidth="1"/>
    <col min="1028" max="1028" width="15.7109375" style="243" customWidth="1"/>
    <col min="1029" max="1029" width="22.42578125" style="243" customWidth="1"/>
    <col min="1030" max="1030" width="18.140625" style="243" customWidth="1"/>
    <col min="1031" max="1031" width="14.140625" style="243" customWidth="1"/>
    <col min="1032" max="1032" width="17.28515625" style="243" customWidth="1"/>
    <col min="1033" max="1033" width="12.7109375" style="243" bestFit="1" customWidth="1"/>
    <col min="1034" max="1280" width="9.140625" style="243"/>
    <col min="1281" max="1281" width="7.85546875" style="243" customWidth="1"/>
    <col min="1282" max="1282" width="10.7109375" style="243" customWidth="1"/>
    <col min="1283" max="1283" width="9.42578125" style="243" customWidth="1"/>
    <col min="1284" max="1284" width="15.7109375" style="243" customWidth="1"/>
    <col min="1285" max="1285" width="22.42578125" style="243" customWidth="1"/>
    <col min="1286" max="1286" width="18.140625" style="243" customWidth="1"/>
    <col min="1287" max="1287" width="14.140625" style="243" customWidth="1"/>
    <col min="1288" max="1288" width="17.28515625" style="243" customWidth="1"/>
    <col min="1289" max="1289" width="12.7109375" style="243" bestFit="1" customWidth="1"/>
    <col min="1290" max="1536" width="9.140625" style="243"/>
    <col min="1537" max="1537" width="7.85546875" style="243" customWidth="1"/>
    <col min="1538" max="1538" width="10.7109375" style="243" customWidth="1"/>
    <col min="1539" max="1539" width="9.42578125" style="243" customWidth="1"/>
    <col min="1540" max="1540" width="15.7109375" style="243" customWidth="1"/>
    <col min="1541" max="1541" width="22.42578125" style="243" customWidth="1"/>
    <col min="1542" max="1542" width="18.140625" style="243" customWidth="1"/>
    <col min="1543" max="1543" width="14.140625" style="243" customWidth="1"/>
    <col min="1544" max="1544" width="17.28515625" style="243" customWidth="1"/>
    <col min="1545" max="1545" width="12.7109375" style="243" bestFit="1" customWidth="1"/>
    <col min="1546" max="1792" width="9.140625" style="243"/>
    <col min="1793" max="1793" width="7.85546875" style="243" customWidth="1"/>
    <col min="1794" max="1794" width="10.7109375" style="243" customWidth="1"/>
    <col min="1795" max="1795" width="9.42578125" style="243" customWidth="1"/>
    <col min="1796" max="1796" width="15.7109375" style="243" customWidth="1"/>
    <col min="1797" max="1797" width="22.42578125" style="243" customWidth="1"/>
    <col min="1798" max="1798" width="18.140625" style="243" customWidth="1"/>
    <col min="1799" max="1799" width="14.140625" style="243" customWidth="1"/>
    <col min="1800" max="1800" width="17.28515625" style="243" customWidth="1"/>
    <col min="1801" max="1801" width="12.7109375" style="243" bestFit="1" customWidth="1"/>
    <col min="1802" max="2048" width="9.140625" style="243"/>
    <col min="2049" max="2049" width="7.85546875" style="243" customWidth="1"/>
    <col min="2050" max="2050" width="10.7109375" style="243" customWidth="1"/>
    <col min="2051" max="2051" width="9.42578125" style="243" customWidth="1"/>
    <col min="2052" max="2052" width="15.7109375" style="243" customWidth="1"/>
    <col min="2053" max="2053" width="22.42578125" style="243" customWidth="1"/>
    <col min="2054" max="2054" width="18.140625" style="243" customWidth="1"/>
    <col min="2055" max="2055" width="14.140625" style="243" customWidth="1"/>
    <col min="2056" max="2056" width="17.28515625" style="243" customWidth="1"/>
    <col min="2057" max="2057" width="12.7109375" style="243" bestFit="1" customWidth="1"/>
    <col min="2058" max="2304" width="9.140625" style="243"/>
    <col min="2305" max="2305" width="7.85546875" style="243" customWidth="1"/>
    <col min="2306" max="2306" width="10.7109375" style="243" customWidth="1"/>
    <col min="2307" max="2307" width="9.42578125" style="243" customWidth="1"/>
    <col min="2308" max="2308" width="15.7109375" style="243" customWidth="1"/>
    <col min="2309" max="2309" width="22.42578125" style="243" customWidth="1"/>
    <col min="2310" max="2310" width="18.140625" style="243" customWidth="1"/>
    <col min="2311" max="2311" width="14.140625" style="243" customWidth="1"/>
    <col min="2312" max="2312" width="17.28515625" style="243" customWidth="1"/>
    <col min="2313" max="2313" width="12.7109375" style="243" bestFit="1" customWidth="1"/>
    <col min="2314" max="2560" width="9.140625" style="243"/>
    <col min="2561" max="2561" width="7.85546875" style="243" customWidth="1"/>
    <col min="2562" max="2562" width="10.7109375" style="243" customWidth="1"/>
    <col min="2563" max="2563" width="9.42578125" style="243" customWidth="1"/>
    <col min="2564" max="2564" width="15.7109375" style="243" customWidth="1"/>
    <col min="2565" max="2565" width="22.42578125" style="243" customWidth="1"/>
    <col min="2566" max="2566" width="18.140625" style="243" customWidth="1"/>
    <col min="2567" max="2567" width="14.140625" style="243" customWidth="1"/>
    <col min="2568" max="2568" width="17.28515625" style="243" customWidth="1"/>
    <col min="2569" max="2569" width="12.7109375" style="243" bestFit="1" customWidth="1"/>
    <col min="2570" max="2816" width="9.140625" style="243"/>
    <col min="2817" max="2817" width="7.85546875" style="243" customWidth="1"/>
    <col min="2818" max="2818" width="10.7109375" style="243" customWidth="1"/>
    <col min="2819" max="2819" width="9.42578125" style="243" customWidth="1"/>
    <col min="2820" max="2820" width="15.7109375" style="243" customWidth="1"/>
    <col min="2821" max="2821" width="22.42578125" style="243" customWidth="1"/>
    <col min="2822" max="2822" width="18.140625" style="243" customWidth="1"/>
    <col min="2823" max="2823" width="14.140625" style="243" customWidth="1"/>
    <col min="2824" max="2824" width="17.28515625" style="243" customWidth="1"/>
    <col min="2825" max="2825" width="12.7109375" style="243" bestFit="1" customWidth="1"/>
    <col min="2826" max="3072" width="9.140625" style="243"/>
    <col min="3073" max="3073" width="7.85546875" style="243" customWidth="1"/>
    <col min="3074" max="3074" width="10.7109375" style="243" customWidth="1"/>
    <col min="3075" max="3075" width="9.42578125" style="243" customWidth="1"/>
    <col min="3076" max="3076" width="15.7109375" style="243" customWidth="1"/>
    <col min="3077" max="3077" width="22.42578125" style="243" customWidth="1"/>
    <col min="3078" max="3078" width="18.140625" style="243" customWidth="1"/>
    <col min="3079" max="3079" width="14.140625" style="243" customWidth="1"/>
    <col min="3080" max="3080" width="17.28515625" style="243" customWidth="1"/>
    <col min="3081" max="3081" width="12.7109375" style="243" bestFit="1" customWidth="1"/>
    <col min="3082" max="3328" width="9.140625" style="243"/>
    <col min="3329" max="3329" width="7.85546875" style="243" customWidth="1"/>
    <col min="3330" max="3330" width="10.7109375" style="243" customWidth="1"/>
    <col min="3331" max="3331" width="9.42578125" style="243" customWidth="1"/>
    <col min="3332" max="3332" width="15.7109375" style="243" customWidth="1"/>
    <col min="3333" max="3333" width="22.42578125" style="243" customWidth="1"/>
    <col min="3334" max="3334" width="18.140625" style="243" customWidth="1"/>
    <col min="3335" max="3335" width="14.140625" style="243" customWidth="1"/>
    <col min="3336" max="3336" width="17.28515625" style="243" customWidth="1"/>
    <col min="3337" max="3337" width="12.7109375" style="243" bestFit="1" customWidth="1"/>
    <col min="3338" max="3584" width="9.140625" style="243"/>
    <col min="3585" max="3585" width="7.85546875" style="243" customWidth="1"/>
    <col min="3586" max="3586" width="10.7109375" style="243" customWidth="1"/>
    <col min="3587" max="3587" width="9.42578125" style="243" customWidth="1"/>
    <col min="3588" max="3588" width="15.7109375" style="243" customWidth="1"/>
    <col min="3589" max="3589" width="22.42578125" style="243" customWidth="1"/>
    <col min="3590" max="3590" width="18.140625" style="243" customWidth="1"/>
    <col min="3591" max="3591" width="14.140625" style="243" customWidth="1"/>
    <col min="3592" max="3592" width="17.28515625" style="243" customWidth="1"/>
    <col min="3593" max="3593" width="12.7109375" style="243" bestFit="1" customWidth="1"/>
    <col min="3594" max="3840" width="9.140625" style="243"/>
    <col min="3841" max="3841" width="7.85546875" style="243" customWidth="1"/>
    <col min="3842" max="3842" width="10.7109375" style="243" customWidth="1"/>
    <col min="3843" max="3843" width="9.42578125" style="243" customWidth="1"/>
    <col min="3844" max="3844" width="15.7109375" style="243" customWidth="1"/>
    <col min="3845" max="3845" width="22.42578125" style="243" customWidth="1"/>
    <col min="3846" max="3846" width="18.140625" style="243" customWidth="1"/>
    <col min="3847" max="3847" width="14.140625" style="243" customWidth="1"/>
    <col min="3848" max="3848" width="17.28515625" style="243" customWidth="1"/>
    <col min="3849" max="3849" width="12.7109375" style="243" bestFit="1" customWidth="1"/>
    <col min="3850" max="4096" width="9.140625" style="243"/>
    <col min="4097" max="4097" width="7.85546875" style="243" customWidth="1"/>
    <col min="4098" max="4098" width="10.7109375" style="243" customWidth="1"/>
    <col min="4099" max="4099" width="9.42578125" style="243" customWidth="1"/>
    <col min="4100" max="4100" width="15.7109375" style="243" customWidth="1"/>
    <col min="4101" max="4101" width="22.42578125" style="243" customWidth="1"/>
    <col min="4102" max="4102" width="18.140625" style="243" customWidth="1"/>
    <col min="4103" max="4103" width="14.140625" style="243" customWidth="1"/>
    <col min="4104" max="4104" width="17.28515625" style="243" customWidth="1"/>
    <col min="4105" max="4105" width="12.7109375" style="243" bestFit="1" customWidth="1"/>
    <col min="4106" max="4352" width="9.140625" style="243"/>
    <col min="4353" max="4353" width="7.85546875" style="243" customWidth="1"/>
    <col min="4354" max="4354" width="10.7109375" style="243" customWidth="1"/>
    <col min="4355" max="4355" width="9.42578125" style="243" customWidth="1"/>
    <col min="4356" max="4356" width="15.7109375" style="243" customWidth="1"/>
    <col min="4357" max="4357" width="22.42578125" style="243" customWidth="1"/>
    <col min="4358" max="4358" width="18.140625" style="243" customWidth="1"/>
    <col min="4359" max="4359" width="14.140625" style="243" customWidth="1"/>
    <col min="4360" max="4360" width="17.28515625" style="243" customWidth="1"/>
    <col min="4361" max="4361" width="12.7109375" style="243" bestFit="1" customWidth="1"/>
    <col min="4362" max="4608" width="9.140625" style="243"/>
    <col min="4609" max="4609" width="7.85546875" style="243" customWidth="1"/>
    <col min="4610" max="4610" width="10.7109375" style="243" customWidth="1"/>
    <col min="4611" max="4611" width="9.42578125" style="243" customWidth="1"/>
    <col min="4612" max="4612" width="15.7109375" style="243" customWidth="1"/>
    <col min="4613" max="4613" width="22.42578125" style="243" customWidth="1"/>
    <col min="4614" max="4614" width="18.140625" style="243" customWidth="1"/>
    <col min="4615" max="4615" width="14.140625" style="243" customWidth="1"/>
    <col min="4616" max="4616" width="17.28515625" style="243" customWidth="1"/>
    <col min="4617" max="4617" width="12.7109375" style="243" bestFit="1" customWidth="1"/>
    <col min="4618" max="4864" width="9.140625" style="243"/>
    <col min="4865" max="4865" width="7.85546875" style="243" customWidth="1"/>
    <col min="4866" max="4866" width="10.7109375" style="243" customWidth="1"/>
    <col min="4867" max="4867" width="9.42578125" style="243" customWidth="1"/>
    <col min="4868" max="4868" width="15.7109375" style="243" customWidth="1"/>
    <col min="4869" max="4869" width="22.42578125" style="243" customWidth="1"/>
    <col min="4870" max="4870" width="18.140625" style="243" customWidth="1"/>
    <col min="4871" max="4871" width="14.140625" style="243" customWidth="1"/>
    <col min="4872" max="4872" width="17.28515625" style="243" customWidth="1"/>
    <col min="4873" max="4873" width="12.7109375" style="243" bestFit="1" customWidth="1"/>
    <col min="4874" max="5120" width="9.140625" style="243"/>
    <col min="5121" max="5121" width="7.85546875" style="243" customWidth="1"/>
    <col min="5122" max="5122" width="10.7109375" style="243" customWidth="1"/>
    <col min="5123" max="5123" width="9.42578125" style="243" customWidth="1"/>
    <col min="5124" max="5124" width="15.7109375" style="243" customWidth="1"/>
    <col min="5125" max="5125" width="22.42578125" style="243" customWidth="1"/>
    <col min="5126" max="5126" width="18.140625" style="243" customWidth="1"/>
    <col min="5127" max="5127" width="14.140625" style="243" customWidth="1"/>
    <col min="5128" max="5128" width="17.28515625" style="243" customWidth="1"/>
    <col min="5129" max="5129" width="12.7109375" style="243" bestFit="1" customWidth="1"/>
    <col min="5130" max="5376" width="9.140625" style="243"/>
    <col min="5377" max="5377" width="7.85546875" style="243" customWidth="1"/>
    <col min="5378" max="5378" width="10.7109375" style="243" customWidth="1"/>
    <col min="5379" max="5379" width="9.42578125" style="243" customWidth="1"/>
    <col min="5380" max="5380" width="15.7109375" style="243" customWidth="1"/>
    <col min="5381" max="5381" width="22.42578125" style="243" customWidth="1"/>
    <col min="5382" max="5382" width="18.140625" style="243" customWidth="1"/>
    <col min="5383" max="5383" width="14.140625" style="243" customWidth="1"/>
    <col min="5384" max="5384" width="17.28515625" style="243" customWidth="1"/>
    <col min="5385" max="5385" width="12.7109375" style="243" bestFit="1" customWidth="1"/>
    <col min="5386" max="5632" width="9.140625" style="243"/>
    <col min="5633" max="5633" width="7.85546875" style="243" customWidth="1"/>
    <col min="5634" max="5634" width="10.7109375" style="243" customWidth="1"/>
    <col min="5635" max="5635" width="9.42578125" style="243" customWidth="1"/>
    <col min="5636" max="5636" width="15.7109375" style="243" customWidth="1"/>
    <col min="5637" max="5637" width="22.42578125" style="243" customWidth="1"/>
    <col min="5638" max="5638" width="18.140625" style="243" customWidth="1"/>
    <col min="5639" max="5639" width="14.140625" style="243" customWidth="1"/>
    <col min="5640" max="5640" width="17.28515625" style="243" customWidth="1"/>
    <col min="5641" max="5641" width="12.7109375" style="243" bestFit="1" customWidth="1"/>
    <col min="5642" max="5888" width="9.140625" style="243"/>
    <col min="5889" max="5889" width="7.85546875" style="243" customWidth="1"/>
    <col min="5890" max="5890" width="10.7109375" style="243" customWidth="1"/>
    <col min="5891" max="5891" width="9.42578125" style="243" customWidth="1"/>
    <col min="5892" max="5892" width="15.7109375" style="243" customWidth="1"/>
    <col min="5893" max="5893" width="22.42578125" style="243" customWidth="1"/>
    <col min="5894" max="5894" width="18.140625" style="243" customWidth="1"/>
    <col min="5895" max="5895" width="14.140625" style="243" customWidth="1"/>
    <col min="5896" max="5896" width="17.28515625" style="243" customWidth="1"/>
    <col min="5897" max="5897" width="12.7109375" style="243" bestFit="1" customWidth="1"/>
    <col min="5898" max="6144" width="9.140625" style="243"/>
    <col min="6145" max="6145" width="7.85546875" style="243" customWidth="1"/>
    <col min="6146" max="6146" width="10.7109375" style="243" customWidth="1"/>
    <col min="6147" max="6147" width="9.42578125" style="243" customWidth="1"/>
    <col min="6148" max="6148" width="15.7109375" style="243" customWidth="1"/>
    <col min="6149" max="6149" width="22.42578125" style="243" customWidth="1"/>
    <col min="6150" max="6150" width="18.140625" style="243" customWidth="1"/>
    <col min="6151" max="6151" width="14.140625" style="243" customWidth="1"/>
    <col min="6152" max="6152" width="17.28515625" style="243" customWidth="1"/>
    <col min="6153" max="6153" width="12.7109375" style="243" bestFit="1" customWidth="1"/>
    <col min="6154" max="6400" width="9.140625" style="243"/>
    <col min="6401" max="6401" width="7.85546875" style="243" customWidth="1"/>
    <col min="6402" max="6402" width="10.7109375" style="243" customWidth="1"/>
    <col min="6403" max="6403" width="9.42578125" style="243" customWidth="1"/>
    <col min="6404" max="6404" width="15.7109375" style="243" customWidth="1"/>
    <col min="6405" max="6405" width="22.42578125" style="243" customWidth="1"/>
    <col min="6406" max="6406" width="18.140625" style="243" customWidth="1"/>
    <col min="6407" max="6407" width="14.140625" style="243" customWidth="1"/>
    <col min="6408" max="6408" width="17.28515625" style="243" customWidth="1"/>
    <col min="6409" max="6409" width="12.7109375" style="243" bestFit="1" customWidth="1"/>
    <col min="6410" max="6656" width="9.140625" style="243"/>
    <col min="6657" max="6657" width="7.85546875" style="243" customWidth="1"/>
    <col min="6658" max="6658" width="10.7109375" style="243" customWidth="1"/>
    <col min="6659" max="6659" width="9.42578125" style="243" customWidth="1"/>
    <col min="6660" max="6660" width="15.7109375" style="243" customWidth="1"/>
    <col min="6661" max="6661" width="22.42578125" style="243" customWidth="1"/>
    <col min="6662" max="6662" width="18.140625" style="243" customWidth="1"/>
    <col min="6663" max="6663" width="14.140625" style="243" customWidth="1"/>
    <col min="6664" max="6664" width="17.28515625" style="243" customWidth="1"/>
    <col min="6665" max="6665" width="12.7109375" style="243" bestFit="1" customWidth="1"/>
    <col min="6666" max="6912" width="9.140625" style="243"/>
    <col min="6913" max="6913" width="7.85546875" style="243" customWidth="1"/>
    <col min="6914" max="6914" width="10.7109375" style="243" customWidth="1"/>
    <col min="6915" max="6915" width="9.42578125" style="243" customWidth="1"/>
    <col min="6916" max="6916" width="15.7109375" style="243" customWidth="1"/>
    <col min="6917" max="6917" width="22.42578125" style="243" customWidth="1"/>
    <col min="6918" max="6918" width="18.140625" style="243" customWidth="1"/>
    <col min="6919" max="6919" width="14.140625" style="243" customWidth="1"/>
    <col min="6920" max="6920" width="17.28515625" style="243" customWidth="1"/>
    <col min="6921" max="6921" width="12.7109375" style="243" bestFit="1" customWidth="1"/>
    <col min="6922" max="7168" width="9.140625" style="243"/>
    <col min="7169" max="7169" width="7.85546875" style="243" customWidth="1"/>
    <col min="7170" max="7170" width="10.7109375" style="243" customWidth="1"/>
    <col min="7171" max="7171" width="9.42578125" style="243" customWidth="1"/>
    <col min="7172" max="7172" width="15.7109375" style="243" customWidth="1"/>
    <col min="7173" max="7173" width="22.42578125" style="243" customWidth="1"/>
    <col min="7174" max="7174" width="18.140625" style="243" customWidth="1"/>
    <col min="7175" max="7175" width="14.140625" style="243" customWidth="1"/>
    <col min="7176" max="7176" width="17.28515625" style="243" customWidth="1"/>
    <col min="7177" max="7177" width="12.7109375" style="243" bestFit="1" customWidth="1"/>
    <col min="7178" max="7424" width="9.140625" style="243"/>
    <col min="7425" max="7425" width="7.85546875" style="243" customWidth="1"/>
    <col min="7426" max="7426" width="10.7109375" style="243" customWidth="1"/>
    <col min="7427" max="7427" width="9.42578125" style="243" customWidth="1"/>
    <col min="7428" max="7428" width="15.7109375" style="243" customWidth="1"/>
    <col min="7429" max="7429" width="22.42578125" style="243" customWidth="1"/>
    <col min="7430" max="7430" width="18.140625" style="243" customWidth="1"/>
    <col min="7431" max="7431" width="14.140625" style="243" customWidth="1"/>
    <col min="7432" max="7432" width="17.28515625" style="243" customWidth="1"/>
    <col min="7433" max="7433" width="12.7109375" style="243" bestFit="1" customWidth="1"/>
    <col min="7434" max="7680" width="9.140625" style="243"/>
    <col min="7681" max="7681" width="7.85546875" style="243" customWidth="1"/>
    <col min="7682" max="7682" width="10.7109375" style="243" customWidth="1"/>
    <col min="7683" max="7683" width="9.42578125" style="243" customWidth="1"/>
    <col min="7684" max="7684" width="15.7109375" style="243" customWidth="1"/>
    <col min="7685" max="7685" width="22.42578125" style="243" customWidth="1"/>
    <col min="7686" max="7686" width="18.140625" style="243" customWidth="1"/>
    <col min="7687" max="7687" width="14.140625" style="243" customWidth="1"/>
    <col min="7688" max="7688" width="17.28515625" style="243" customWidth="1"/>
    <col min="7689" max="7689" width="12.7109375" style="243" bestFit="1" customWidth="1"/>
    <col min="7690" max="7936" width="9.140625" style="243"/>
    <col min="7937" max="7937" width="7.85546875" style="243" customWidth="1"/>
    <col min="7938" max="7938" width="10.7109375" style="243" customWidth="1"/>
    <col min="7939" max="7939" width="9.42578125" style="243" customWidth="1"/>
    <col min="7940" max="7940" width="15.7109375" style="243" customWidth="1"/>
    <col min="7941" max="7941" width="22.42578125" style="243" customWidth="1"/>
    <col min="7942" max="7942" width="18.140625" style="243" customWidth="1"/>
    <col min="7943" max="7943" width="14.140625" style="243" customWidth="1"/>
    <col min="7944" max="7944" width="17.28515625" style="243" customWidth="1"/>
    <col min="7945" max="7945" width="12.7109375" style="243" bestFit="1" customWidth="1"/>
    <col min="7946" max="8192" width="9.140625" style="243"/>
    <col min="8193" max="8193" width="7.85546875" style="243" customWidth="1"/>
    <col min="8194" max="8194" width="10.7109375" style="243" customWidth="1"/>
    <col min="8195" max="8195" width="9.42578125" style="243" customWidth="1"/>
    <col min="8196" max="8196" width="15.7109375" style="243" customWidth="1"/>
    <col min="8197" max="8197" width="22.42578125" style="243" customWidth="1"/>
    <col min="8198" max="8198" width="18.140625" style="243" customWidth="1"/>
    <col min="8199" max="8199" width="14.140625" style="243" customWidth="1"/>
    <col min="8200" max="8200" width="17.28515625" style="243" customWidth="1"/>
    <col min="8201" max="8201" width="12.7109375" style="243" bestFit="1" customWidth="1"/>
    <col min="8202" max="8448" width="9.140625" style="243"/>
    <col min="8449" max="8449" width="7.85546875" style="243" customWidth="1"/>
    <col min="8450" max="8450" width="10.7109375" style="243" customWidth="1"/>
    <col min="8451" max="8451" width="9.42578125" style="243" customWidth="1"/>
    <col min="8452" max="8452" width="15.7109375" style="243" customWidth="1"/>
    <col min="8453" max="8453" width="22.42578125" style="243" customWidth="1"/>
    <col min="8454" max="8454" width="18.140625" style="243" customWidth="1"/>
    <col min="8455" max="8455" width="14.140625" style="243" customWidth="1"/>
    <col min="8456" max="8456" width="17.28515625" style="243" customWidth="1"/>
    <col min="8457" max="8457" width="12.7109375" style="243" bestFit="1" customWidth="1"/>
    <col min="8458" max="8704" width="9.140625" style="243"/>
    <col min="8705" max="8705" width="7.85546875" style="243" customWidth="1"/>
    <col min="8706" max="8706" width="10.7109375" style="243" customWidth="1"/>
    <col min="8707" max="8707" width="9.42578125" style="243" customWidth="1"/>
    <col min="8708" max="8708" width="15.7109375" style="243" customWidth="1"/>
    <col min="8709" max="8709" width="22.42578125" style="243" customWidth="1"/>
    <col min="8710" max="8710" width="18.140625" style="243" customWidth="1"/>
    <col min="8711" max="8711" width="14.140625" style="243" customWidth="1"/>
    <col min="8712" max="8712" width="17.28515625" style="243" customWidth="1"/>
    <col min="8713" max="8713" width="12.7109375" style="243" bestFit="1" customWidth="1"/>
    <col min="8714" max="8960" width="9.140625" style="243"/>
    <col min="8961" max="8961" width="7.85546875" style="243" customWidth="1"/>
    <col min="8962" max="8962" width="10.7109375" style="243" customWidth="1"/>
    <col min="8963" max="8963" width="9.42578125" style="243" customWidth="1"/>
    <col min="8964" max="8964" width="15.7109375" style="243" customWidth="1"/>
    <col min="8965" max="8965" width="22.42578125" style="243" customWidth="1"/>
    <col min="8966" max="8966" width="18.140625" style="243" customWidth="1"/>
    <col min="8967" max="8967" width="14.140625" style="243" customWidth="1"/>
    <col min="8968" max="8968" width="17.28515625" style="243" customWidth="1"/>
    <col min="8969" max="8969" width="12.7109375" style="243" bestFit="1" customWidth="1"/>
    <col min="8970" max="9216" width="9.140625" style="243"/>
    <col min="9217" max="9217" width="7.85546875" style="243" customWidth="1"/>
    <col min="9218" max="9218" width="10.7109375" style="243" customWidth="1"/>
    <col min="9219" max="9219" width="9.42578125" style="243" customWidth="1"/>
    <col min="9220" max="9220" width="15.7109375" style="243" customWidth="1"/>
    <col min="9221" max="9221" width="22.42578125" style="243" customWidth="1"/>
    <col min="9222" max="9222" width="18.140625" style="243" customWidth="1"/>
    <col min="9223" max="9223" width="14.140625" style="243" customWidth="1"/>
    <col min="9224" max="9224" width="17.28515625" style="243" customWidth="1"/>
    <col min="9225" max="9225" width="12.7109375" style="243" bestFit="1" customWidth="1"/>
    <col min="9226" max="9472" width="9.140625" style="243"/>
    <col min="9473" max="9473" width="7.85546875" style="243" customWidth="1"/>
    <col min="9474" max="9474" width="10.7109375" style="243" customWidth="1"/>
    <col min="9475" max="9475" width="9.42578125" style="243" customWidth="1"/>
    <col min="9476" max="9476" width="15.7109375" style="243" customWidth="1"/>
    <col min="9477" max="9477" width="22.42578125" style="243" customWidth="1"/>
    <col min="9478" max="9478" width="18.140625" style="243" customWidth="1"/>
    <col min="9479" max="9479" width="14.140625" style="243" customWidth="1"/>
    <col min="9480" max="9480" width="17.28515625" style="243" customWidth="1"/>
    <col min="9481" max="9481" width="12.7109375" style="243" bestFit="1" customWidth="1"/>
    <col min="9482" max="9728" width="9.140625" style="243"/>
    <col min="9729" max="9729" width="7.85546875" style="243" customWidth="1"/>
    <col min="9730" max="9730" width="10.7109375" style="243" customWidth="1"/>
    <col min="9731" max="9731" width="9.42578125" style="243" customWidth="1"/>
    <col min="9732" max="9732" width="15.7109375" style="243" customWidth="1"/>
    <col min="9733" max="9733" width="22.42578125" style="243" customWidth="1"/>
    <col min="9734" max="9734" width="18.140625" style="243" customWidth="1"/>
    <col min="9735" max="9735" width="14.140625" style="243" customWidth="1"/>
    <col min="9736" max="9736" width="17.28515625" style="243" customWidth="1"/>
    <col min="9737" max="9737" width="12.7109375" style="243" bestFit="1" customWidth="1"/>
    <col min="9738" max="9984" width="9.140625" style="243"/>
    <col min="9985" max="9985" width="7.85546875" style="243" customWidth="1"/>
    <col min="9986" max="9986" width="10.7109375" style="243" customWidth="1"/>
    <col min="9987" max="9987" width="9.42578125" style="243" customWidth="1"/>
    <col min="9988" max="9988" width="15.7109375" style="243" customWidth="1"/>
    <col min="9989" max="9989" width="22.42578125" style="243" customWidth="1"/>
    <col min="9990" max="9990" width="18.140625" style="243" customWidth="1"/>
    <col min="9991" max="9991" width="14.140625" style="243" customWidth="1"/>
    <col min="9992" max="9992" width="17.28515625" style="243" customWidth="1"/>
    <col min="9993" max="9993" width="12.7109375" style="243" bestFit="1" customWidth="1"/>
    <col min="9994" max="10240" width="9.140625" style="243"/>
    <col min="10241" max="10241" width="7.85546875" style="243" customWidth="1"/>
    <col min="10242" max="10242" width="10.7109375" style="243" customWidth="1"/>
    <col min="10243" max="10243" width="9.42578125" style="243" customWidth="1"/>
    <col min="10244" max="10244" width="15.7109375" style="243" customWidth="1"/>
    <col min="10245" max="10245" width="22.42578125" style="243" customWidth="1"/>
    <col min="10246" max="10246" width="18.140625" style="243" customWidth="1"/>
    <col min="10247" max="10247" width="14.140625" style="243" customWidth="1"/>
    <col min="10248" max="10248" width="17.28515625" style="243" customWidth="1"/>
    <col min="10249" max="10249" width="12.7109375" style="243" bestFit="1" customWidth="1"/>
    <col min="10250" max="10496" width="9.140625" style="243"/>
    <col min="10497" max="10497" width="7.85546875" style="243" customWidth="1"/>
    <col min="10498" max="10498" width="10.7109375" style="243" customWidth="1"/>
    <col min="10499" max="10499" width="9.42578125" style="243" customWidth="1"/>
    <col min="10500" max="10500" width="15.7109375" style="243" customWidth="1"/>
    <col min="10501" max="10501" width="22.42578125" style="243" customWidth="1"/>
    <col min="10502" max="10502" width="18.140625" style="243" customWidth="1"/>
    <col min="10503" max="10503" width="14.140625" style="243" customWidth="1"/>
    <col min="10504" max="10504" width="17.28515625" style="243" customWidth="1"/>
    <col min="10505" max="10505" width="12.7109375" style="243" bestFit="1" customWidth="1"/>
    <col min="10506" max="10752" width="9.140625" style="243"/>
    <col min="10753" max="10753" width="7.85546875" style="243" customWidth="1"/>
    <col min="10754" max="10754" width="10.7109375" style="243" customWidth="1"/>
    <col min="10755" max="10755" width="9.42578125" style="243" customWidth="1"/>
    <col min="10756" max="10756" width="15.7109375" style="243" customWidth="1"/>
    <col min="10757" max="10757" width="22.42578125" style="243" customWidth="1"/>
    <col min="10758" max="10758" width="18.140625" style="243" customWidth="1"/>
    <col min="10759" max="10759" width="14.140625" style="243" customWidth="1"/>
    <col min="10760" max="10760" width="17.28515625" style="243" customWidth="1"/>
    <col min="10761" max="10761" width="12.7109375" style="243" bestFit="1" customWidth="1"/>
    <col min="10762" max="11008" width="9.140625" style="243"/>
    <col min="11009" max="11009" width="7.85546875" style="243" customWidth="1"/>
    <col min="11010" max="11010" width="10.7109375" style="243" customWidth="1"/>
    <col min="11011" max="11011" width="9.42578125" style="243" customWidth="1"/>
    <col min="11012" max="11012" width="15.7109375" style="243" customWidth="1"/>
    <col min="11013" max="11013" width="22.42578125" style="243" customWidth="1"/>
    <col min="11014" max="11014" width="18.140625" style="243" customWidth="1"/>
    <col min="11015" max="11015" width="14.140625" style="243" customWidth="1"/>
    <col min="11016" max="11016" width="17.28515625" style="243" customWidth="1"/>
    <col min="11017" max="11017" width="12.7109375" style="243" bestFit="1" customWidth="1"/>
    <col min="11018" max="11264" width="9.140625" style="243"/>
    <col min="11265" max="11265" width="7.85546875" style="243" customWidth="1"/>
    <col min="11266" max="11266" width="10.7109375" style="243" customWidth="1"/>
    <col min="11267" max="11267" width="9.42578125" style="243" customWidth="1"/>
    <col min="11268" max="11268" width="15.7109375" style="243" customWidth="1"/>
    <col min="11269" max="11269" width="22.42578125" style="243" customWidth="1"/>
    <col min="11270" max="11270" width="18.140625" style="243" customWidth="1"/>
    <col min="11271" max="11271" width="14.140625" style="243" customWidth="1"/>
    <col min="11272" max="11272" width="17.28515625" style="243" customWidth="1"/>
    <col min="11273" max="11273" width="12.7109375" style="243" bestFit="1" customWidth="1"/>
    <col min="11274" max="11520" width="9.140625" style="243"/>
    <col min="11521" max="11521" width="7.85546875" style="243" customWidth="1"/>
    <col min="11522" max="11522" width="10.7109375" style="243" customWidth="1"/>
    <col min="11523" max="11523" width="9.42578125" style="243" customWidth="1"/>
    <col min="11524" max="11524" width="15.7109375" style="243" customWidth="1"/>
    <col min="11525" max="11525" width="22.42578125" style="243" customWidth="1"/>
    <col min="11526" max="11526" width="18.140625" style="243" customWidth="1"/>
    <col min="11527" max="11527" width="14.140625" style="243" customWidth="1"/>
    <col min="11528" max="11528" width="17.28515625" style="243" customWidth="1"/>
    <col min="11529" max="11529" width="12.7109375" style="243" bestFit="1" customWidth="1"/>
    <col min="11530" max="11776" width="9.140625" style="243"/>
    <col min="11777" max="11777" width="7.85546875" style="243" customWidth="1"/>
    <col min="11778" max="11778" width="10.7109375" style="243" customWidth="1"/>
    <col min="11779" max="11779" width="9.42578125" style="243" customWidth="1"/>
    <col min="11780" max="11780" width="15.7109375" style="243" customWidth="1"/>
    <col min="11781" max="11781" width="22.42578125" style="243" customWidth="1"/>
    <col min="11782" max="11782" width="18.140625" style="243" customWidth="1"/>
    <col min="11783" max="11783" width="14.140625" style="243" customWidth="1"/>
    <col min="11784" max="11784" width="17.28515625" style="243" customWidth="1"/>
    <col min="11785" max="11785" width="12.7109375" style="243" bestFit="1" customWidth="1"/>
    <col min="11786" max="12032" width="9.140625" style="243"/>
    <col min="12033" max="12033" width="7.85546875" style="243" customWidth="1"/>
    <col min="12034" max="12034" width="10.7109375" style="243" customWidth="1"/>
    <col min="12035" max="12035" width="9.42578125" style="243" customWidth="1"/>
    <col min="12036" max="12036" width="15.7109375" style="243" customWidth="1"/>
    <col min="12037" max="12037" width="22.42578125" style="243" customWidth="1"/>
    <col min="12038" max="12038" width="18.140625" style="243" customWidth="1"/>
    <col min="12039" max="12039" width="14.140625" style="243" customWidth="1"/>
    <col min="12040" max="12040" width="17.28515625" style="243" customWidth="1"/>
    <col min="12041" max="12041" width="12.7109375" style="243" bestFit="1" customWidth="1"/>
    <col min="12042" max="12288" width="9.140625" style="243"/>
    <col min="12289" max="12289" width="7.85546875" style="243" customWidth="1"/>
    <col min="12290" max="12290" width="10.7109375" style="243" customWidth="1"/>
    <col min="12291" max="12291" width="9.42578125" style="243" customWidth="1"/>
    <col min="12292" max="12292" width="15.7109375" style="243" customWidth="1"/>
    <col min="12293" max="12293" width="22.42578125" style="243" customWidth="1"/>
    <col min="12294" max="12294" width="18.140625" style="243" customWidth="1"/>
    <col min="12295" max="12295" width="14.140625" style="243" customWidth="1"/>
    <col min="12296" max="12296" width="17.28515625" style="243" customWidth="1"/>
    <col min="12297" max="12297" width="12.7109375" style="243" bestFit="1" customWidth="1"/>
    <col min="12298" max="12544" width="9.140625" style="243"/>
    <col min="12545" max="12545" width="7.85546875" style="243" customWidth="1"/>
    <col min="12546" max="12546" width="10.7109375" style="243" customWidth="1"/>
    <col min="12547" max="12547" width="9.42578125" style="243" customWidth="1"/>
    <col min="12548" max="12548" width="15.7109375" style="243" customWidth="1"/>
    <col min="12549" max="12549" width="22.42578125" style="243" customWidth="1"/>
    <col min="12550" max="12550" width="18.140625" style="243" customWidth="1"/>
    <col min="12551" max="12551" width="14.140625" style="243" customWidth="1"/>
    <col min="12552" max="12552" width="17.28515625" style="243" customWidth="1"/>
    <col min="12553" max="12553" width="12.7109375" style="243" bestFit="1" customWidth="1"/>
    <col min="12554" max="12800" width="9.140625" style="243"/>
    <col min="12801" max="12801" width="7.85546875" style="243" customWidth="1"/>
    <col min="12802" max="12802" width="10.7109375" style="243" customWidth="1"/>
    <col min="12803" max="12803" width="9.42578125" style="243" customWidth="1"/>
    <col min="12804" max="12804" width="15.7109375" style="243" customWidth="1"/>
    <col min="12805" max="12805" width="22.42578125" style="243" customWidth="1"/>
    <col min="12806" max="12806" width="18.140625" style="243" customWidth="1"/>
    <col min="12807" max="12807" width="14.140625" style="243" customWidth="1"/>
    <col min="12808" max="12808" width="17.28515625" style="243" customWidth="1"/>
    <col min="12809" max="12809" width="12.7109375" style="243" bestFit="1" customWidth="1"/>
    <col min="12810" max="13056" width="9.140625" style="243"/>
    <col min="13057" max="13057" width="7.85546875" style="243" customWidth="1"/>
    <col min="13058" max="13058" width="10.7109375" style="243" customWidth="1"/>
    <col min="13059" max="13059" width="9.42578125" style="243" customWidth="1"/>
    <col min="13060" max="13060" width="15.7109375" style="243" customWidth="1"/>
    <col min="13061" max="13061" width="22.42578125" style="243" customWidth="1"/>
    <col min="13062" max="13062" width="18.140625" style="243" customWidth="1"/>
    <col min="13063" max="13063" width="14.140625" style="243" customWidth="1"/>
    <col min="13064" max="13064" width="17.28515625" style="243" customWidth="1"/>
    <col min="13065" max="13065" width="12.7109375" style="243" bestFit="1" customWidth="1"/>
    <col min="13066" max="13312" width="9.140625" style="243"/>
    <col min="13313" max="13313" width="7.85546875" style="243" customWidth="1"/>
    <col min="13314" max="13314" width="10.7109375" style="243" customWidth="1"/>
    <col min="13315" max="13315" width="9.42578125" style="243" customWidth="1"/>
    <col min="13316" max="13316" width="15.7109375" style="243" customWidth="1"/>
    <col min="13317" max="13317" width="22.42578125" style="243" customWidth="1"/>
    <col min="13318" max="13318" width="18.140625" style="243" customWidth="1"/>
    <col min="13319" max="13319" width="14.140625" style="243" customWidth="1"/>
    <col min="13320" max="13320" width="17.28515625" style="243" customWidth="1"/>
    <col min="13321" max="13321" width="12.7109375" style="243" bestFit="1" customWidth="1"/>
    <col min="13322" max="13568" width="9.140625" style="243"/>
    <col min="13569" max="13569" width="7.85546875" style="243" customWidth="1"/>
    <col min="13570" max="13570" width="10.7109375" style="243" customWidth="1"/>
    <col min="13571" max="13571" width="9.42578125" style="243" customWidth="1"/>
    <col min="13572" max="13572" width="15.7109375" style="243" customWidth="1"/>
    <col min="13573" max="13573" width="22.42578125" style="243" customWidth="1"/>
    <col min="13574" max="13574" width="18.140625" style="243" customWidth="1"/>
    <col min="13575" max="13575" width="14.140625" style="243" customWidth="1"/>
    <col min="13576" max="13576" width="17.28515625" style="243" customWidth="1"/>
    <col min="13577" max="13577" width="12.7109375" style="243" bestFit="1" customWidth="1"/>
    <col min="13578" max="13824" width="9.140625" style="243"/>
    <col min="13825" max="13825" width="7.85546875" style="243" customWidth="1"/>
    <col min="13826" max="13826" width="10.7109375" style="243" customWidth="1"/>
    <col min="13827" max="13827" width="9.42578125" style="243" customWidth="1"/>
    <col min="13828" max="13828" width="15.7109375" style="243" customWidth="1"/>
    <col min="13829" max="13829" width="22.42578125" style="243" customWidth="1"/>
    <col min="13830" max="13830" width="18.140625" style="243" customWidth="1"/>
    <col min="13831" max="13831" width="14.140625" style="243" customWidth="1"/>
    <col min="13832" max="13832" width="17.28515625" style="243" customWidth="1"/>
    <col min="13833" max="13833" width="12.7109375" style="243" bestFit="1" customWidth="1"/>
    <col min="13834" max="14080" width="9.140625" style="243"/>
    <col min="14081" max="14081" width="7.85546875" style="243" customWidth="1"/>
    <col min="14082" max="14082" width="10.7109375" style="243" customWidth="1"/>
    <col min="14083" max="14083" width="9.42578125" style="243" customWidth="1"/>
    <col min="14084" max="14084" width="15.7109375" style="243" customWidth="1"/>
    <col min="14085" max="14085" width="22.42578125" style="243" customWidth="1"/>
    <col min="14086" max="14086" width="18.140625" style="243" customWidth="1"/>
    <col min="14087" max="14087" width="14.140625" style="243" customWidth="1"/>
    <col min="14088" max="14088" width="17.28515625" style="243" customWidth="1"/>
    <col min="14089" max="14089" width="12.7109375" style="243" bestFit="1" customWidth="1"/>
    <col min="14090" max="14336" width="9.140625" style="243"/>
    <col min="14337" max="14337" width="7.85546875" style="243" customWidth="1"/>
    <col min="14338" max="14338" width="10.7109375" style="243" customWidth="1"/>
    <col min="14339" max="14339" width="9.42578125" style="243" customWidth="1"/>
    <col min="14340" max="14340" width="15.7109375" style="243" customWidth="1"/>
    <col min="14341" max="14341" width="22.42578125" style="243" customWidth="1"/>
    <col min="14342" max="14342" width="18.140625" style="243" customWidth="1"/>
    <col min="14343" max="14343" width="14.140625" style="243" customWidth="1"/>
    <col min="14344" max="14344" width="17.28515625" style="243" customWidth="1"/>
    <col min="14345" max="14345" width="12.7109375" style="243" bestFit="1" customWidth="1"/>
    <col min="14346" max="14592" width="9.140625" style="243"/>
    <col min="14593" max="14593" width="7.85546875" style="243" customWidth="1"/>
    <col min="14594" max="14594" width="10.7109375" style="243" customWidth="1"/>
    <col min="14595" max="14595" width="9.42578125" style="243" customWidth="1"/>
    <col min="14596" max="14596" width="15.7109375" style="243" customWidth="1"/>
    <col min="14597" max="14597" width="22.42578125" style="243" customWidth="1"/>
    <col min="14598" max="14598" width="18.140625" style="243" customWidth="1"/>
    <col min="14599" max="14599" width="14.140625" style="243" customWidth="1"/>
    <col min="14600" max="14600" width="17.28515625" style="243" customWidth="1"/>
    <col min="14601" max="14601" width="12.7109375" style="243" bestFit="1" customWidth="1"/>
    <col min="14602" max="14848" width="9.140625" style="243"/>
    <col min="14849" max="14849" width="7.85546875" style="243" customWidth="1"/>
    <col min="14850" max="14850" width="10.7109375" style="243" customWidth="1"/>
    <col min="14851" max="14851" width="9.42578125" style="243" customWidth="1"/>
    <col min="14852" max="14852" width="15.7109375" style="243" customWidth="1"/>
    <col min="14853" max="14853" width="22.42578125" style="243" customWidth="1"/>
    <col min="14854" max="14854" width="18.140625" style="243" customWidth="1"/>
    <col min="14855" max="14855" width="14.140625" style="243" customWidth="1"/>
    <col min="14856" max="14856" width="17.28515625" style="243" customWidth="1"/>
    <col min="14857" max="14857" width="12.7109375" style="243" bestFit="1" customWidth="1"/>
    <col min="14858" max="15104" width="9.140625" style="243"/>
    <col min="15105" max="15105" width="7.85546875" style="243" customWidth="1"/>
    <col min="15106" max="15106" width="10.7109375" style="243" customWidth="1"/>
    <col min="15107" max="15107" width="9.42578125" style="243" customWidth="1"/>
    <col min="15108" max="15108" width="15.7109375" style="243" customWidth="1"/>
    <col min="15109" max="15109" width="22.42578125" style="243" customWidth="1"/>
    <col min="15110" max="15110" width="18.140625" style="243" customWidth="1"/>
    <col min="15111" max="15111" width="14.140625" style="243" customWidth="1"/>
    <col min="15112" max="15112" width="17.28515625" style="243" customWidth="1"/>
    <col min="15113" max="15113" width="12.7109375" style="243" bestFit="1" customWidth="1"/>
    <col min="15114" max="15360" width="9.140625" style="243"/>
    <col min="15361" max="15361" width="7.85546875" style="243" customWidth="1"/>
    <col min="15362" max="15362" width="10.7109375" style="243" customWidth="1"/>
    <col min="15363" max="15363" width="9.42578125" style="243" customWidth="1"/>
    <col min="15364" max="15364" width="15.7109375" style="243" customWidth="1"/>
    <col min="15365" max="15365" width="22.42578125" style="243" customWidth="1"/>
    <col min="15366" max="15366" width="18.140625" style="243" customWidth="1"/>
    <col min="15367" max="15367" width="14.140625" style="243" customWidth="1"/>
    <col min="15368" max="15368" width="17.28515625" style="243" customWidth="1"/>
    <col min="15369" max="15369" width="12.7109375" style="243" bestFit="1" customWidth="1"/>
    <col min="15370" max="15616" width="9.140625" style="243"/>
    <col min="15617" max="15617" width="7.85546875" style="243" customWidth="1"/>
    <col min="15618" max="15618" width="10.7109375" style="243" customWidth="1"/>
    <col min="15619" max="15619" width="9.42578125" style="243" customWidth="1"/>
    <col min="15620" max="15620" width="15.7109375" style="243" customWidth="1"/>
    <col min="15621" max="15621" width="22.42578125" style="243" customWidth="1"/>
    <col min="15622" max="15622" width="18.140625" style="243" customWidth="1"/>
    <col min="15623" max="15623" width="14.140625" style="243" customWidth="1"/>
    <col min="15624" max="15624" width="17.28515625" style="243" customWidth="1"/>
    <col min="15625" max="15625" width="12.7109375" style="243" bestFit="1" customWidth="1"/>
    <col min="15626" max="15872" width="9.140625" style="243"/>
    <col min="15873" max="15873" width="7.85546875" style="243" customWidth="1"/>
    <col min="15874" max="15874" width="10.7109375" style="243" customWidth="1"/>
    <col min="15875" max="15875" width="9.42578125" style="243" customWidth="1"/>
    <col min="15876" max="15876" width="15.7109375" style="243" customWidth="1"/>
    <col min="15877" max="15877" width="22.42578125" style="243" customWidth="1"/>
    <col min="15878" max="15878" width="18.140625" style="243" customWidth="1"/>
    <col min="15879" max="15879" width="14.140625" style="243" customWidth="1"/>
    <col min="15880" max="15880" width="17.28515625" style="243" customWidth="1"/>
    <col min="15881" max="15881" width="12.7109375" style="243" bestFit="1" customWidth="1"/>
    <col min="15882" max="16128" width="9.140625" style="243"/>
    <col min="16129" max="16129" width="7.85546875" style="243" customWidth="1"/>
    <col min="16130" max="16130" width="10.7109375" style="243" customWidth="1"/>
    <col min="16131" max="16131" width="9.42578125" style="243" customWidth="1"/>
    <col min="16132" max="16132" width="15.7109375" style="243" customWidth="1"/>
    <col min="16133" max="16133" width="22.42578125" style="243" customWidth="1"/>
    <col min="16134" max="16134" width="18.140625" style="243" customWidth="1"/>
    <col min="16135" max="16135" width="14.140625" style="243" customWidth="1"/>
    <col min="16136" max="16136" width="17.28515625" style="243" customWidth="1"/>
    <col min="16137" max="16137" width="12.7109375" style="243" bestFit="1" customWidth="1"/>
    <col min="16138" max="16384" width="9.140625" style="243"/>
  </cols>
  <sheetData>
    <row r="1" spans="1:11">
      <c r="A1" s="423"/>
      <c r="B1" s="423"/>
      <c r="C1" s="423"/>
      <c r="D1" s="241"/>
      <c r="E1" s="241"/>
      <c r="F1" s="242"/>
      <c r="G1" s="41" t="s">
        <v>260</v>
      </c>
      <c r="H1" s="242"/>
    </row>
    <row r="2" spans="1:11">
      <c r="A2" s="315"/>
      <c r="B2" s="315"/>
      <c r="C2" s="315"/>
      <c r="D2" s="241"/>
      <c r="E2" s="241"/>
      <c r="F2" s="245"/>
      <c r="G2" s="41" t="s">
        <v>261</v>
      </c>
      <c r="H2" s="245"/>
      <c r="I2" s="245"/>
      <c r="J2" s="245"/>
      <c r="K2" s="245"/>
    </row>
    <row r="3" spans="1:11" ht="12" customHeight="1">
      <c r="A3" s="315"/>
      <c r="B3" s="315"/>
      <c r="C3" s="315"/>
      <c r="D3" s="241"/>
      <c r="E3" s="241"/>
      <c r="F3" s="245"/>
      <c r="G3" s="41" t="s">
        <v>262</v>
      </c>
      <c r="H3" s="245"/>
      <c r="I3" s="245"/>
      <c r="J3" s="245"/>
      <c r="K3" s="245"/>
    </row>
    <row r="4" spans="1:11" ht="9.75" customHeight="1">
      <c r="A4" s="315"/>
      <c r="B4" s="315"/>
      <c r="C4" s="315"/>
      <c r="D4" s="241"/>
      <c r="E4" s="241"/>
      <c r="F4" s="245"/>
      <c r="G4" s="245"/>
      <c r="H4" s="246" t="s">
        <v>263</v>
      </c>
      <c r="I4" s="245"/>
      <c r="J4" s="245"/>
      <c r="K4" s="245"/>
    </row>
    <row r="5" spans="1:11" ht="15.75" customHeight="1">
      <c r="A5" s="315"/>
      <c r="B5" s="315"/>
      <c r="C5" s="247"/>
      <c r="D5" s="241"/>
      <c r="E5" s="241"/>
      <c r="F5" s="424" t="s">
        <v>264</v>
      </c>
      <c r="G5" s="425"/>
      <c r="H5" s="246">
        <v>322001</v>
      </c>
    </row>
    <row r="6" spans="1:11" ht="26.25" customHeight="1">
      <c r="A6" s="426" t="s">
        <v>265</v>
      </c>
      <c r="B6" s="426"/>
      <c r="C6" s="427" t="s">
        <v>266</v>
      </c>
      <c r="D6" s="427"/>
      <c r="E6" s="427"/>
      <c r="F6" s="427"/>
      <c r="G6" s="241"/>
      <c r="H6" s="248"/>
    </row>
    <row r="7" spans="1:11" ht="12.75" customHeight="1">
      <c r="A7" s="249"/>
      <c r="B7" s="249"/>
      <c r="C7" s="428" t="s">
        <v>173</v>
      </c>
      <c r="D7" s="428"/>
      <c r="E7" s="428"/>
      <c r="F7" s="428"/>
      <c r="G7" s="241"/>
      <c r="H7" s="248"/>
    </row>
    <row r="8" spans="1:11" ht="93" customHeight="1">
      <c r="A8" s="250" t="s">
        <v>267</v>
      </c>
      <c r="C8" s="429" t="s">
        <v>268</v>
      </c>
      <c r="D8" s="429"/>
      <c r="E8" s="429"/>
      <c r="F8" s="429"/>
      <c r="G8" s="53" t="s">
        <v>269</v>
      </c>
      <c r="H8" s="246" t="s">
        <v>270</v>
      </c>
    </row>
    <row r="9" spans="1:11">
      <c r="A9" s="251"/>
      <c r="C9" s="428" t="s">
        <v>173</v>
      </c>
      <c r="D9" s="428"/>
      <c r="E9" s="428"/>
      <c r="F9" s="428"/>
      <c r="G9" s="53" t="s">
        <v>168</v>
      </c>
      <c r="H9" s="246" t="s">
        <v>271</v>
      </c>
    </row>
    <row r="10" spans="1:11" ht="25.5" customHeight="1">
      <c r="A10" s="250" t="s">
        <v>272</v>
      </c>
      <c r="C10" s="430" t="s">
        <v>172</v>
      </c>
      <c r="D10" s="430"/>
      <c r="E10" s="430"/>
      <c r="F10" s="430"/>
      <c r="G10" s="53" t="s">
        <v>269</v>
      </c>
      <c r="H10" s="252">
        <v>45922381</v>
      </c>
    </row>
    <row r="11" spans="1:11">
      <c r="A11" s="251"/>
      <c r="C11" s="428" t="s">
        <v>173</v>
      </c>
      <c r="D11" s="428"/>
      <c r="E11" s="428"/>
      <c r="F11" s="428"/>
      <c r="G11" s="53" t="s">
        <v>168</v>
      </c>
      <c r="H11" s="246"/>
    </row>
    <row r="12" spans="1:11" ht="53.25" customHeight="1">
      <c r="A12" s="432" t="s">
        <v>273</v>
      </c>
      <c r="B12" s="432"/>
      <c r="C12" s="430" t="s">
        <v>308</v>
      </c>
      <c r="D12" s="430"/>
      <c r="E12" s="430"/>
      <c r="F12" s="430"/>
      <c r="G12" s="53" t="s">
        <v>178</v>
      </c>
      <c r="H12" s="254" t="s">
        <v>209</v>
      </c>
    </row>
    <row r="13" spans="1:11" ht="15.95" customHeight="1">
      <c r="A13" s="251"/>
      <c r="B13" s="253"/>
      <c r="C13" s="430" t="s">
        <v>309</v>
      </c>
      <c r="D13" s="430"/>
      <c r="E13" s="430"/>
      <c r="F13" s="430"/>
      <c r="G13" s="326"/>
      <c r="H13" s="256"/>
    </row>
    <row r="14" spans="1:11">
      <c r="A14" s="251"/>
      <c r="B14" s="257"/>
      <c r="C14" s="257"/>
      <c r="D14" s="257"/>
      <c r="E14" s="257"/>
      <c r="F14" s="258"/>
      <c r="G14" s="259"/>
      <c r="H14" s="260"/>
    </row>
    <row r="15" spans="1:11" ht="15.75" customHeight="1">
      <c r="A15" s="261"/>
      <c r="B15" s="262"/>
      <c r="C15" s="261"/>
      <c r="D15" s="261"/>
      <c r="E15" s="421" t="s">
        <v>274</v>
      </c>
      <c r="F15" s="422"/>
      <c r="G15" s="260" t="s">
        <v>275</v>
      </c>
      <c r="H15" s="263" t="s">
        <v>276</v>
      </c>
    </row>
    <row r="16" spans="1:11" ht="15" customHeight="1">
      <c r="A16" s="261"/>
      <c r="B16" s="262"/>
      <c r="C16" s="261"/>
      <c r="D16" s="251"/>
      <c r="E16" s="261" t="s">
        <v>277</v>
      </c>
      <c r="F16" s="259"/>
      <c r="G16" s="264" t="s">
        <v>278</v>
      </c>
      <c r="H16" s="314">
        <v>41407</v>
      </c>
    </row>
    <row r="17" spans="1:10">
      <c r="A17" s="261"/>
      <c r="B17" s="253"/>
      <c r="C17" s="259"/>
      <c r="D17" s="261"/>
      <c r="E17" s="265" t="s">
        <v>279</v>
      </c>
      <c r="F17" s="264" t="s">
        <v>280</v>
      </c>
      <c r="G17" s="416" t="s">
        <v>186</v>
      </c>
      <c r="H17" s="417"/>
    </row>
    <row r="18" spans="1:10">
      <c r="A18" s="261"/>
      <c r="B18" s="253"/>
      <c r="C18" s="259"/>
      <c r="D18" s="261"/>
      <c r="E18" s="266" t="s">
        <v>281</v>
      </c>
      <c r="F18" s="267" t="s">
        <v>282</v>
      </c>
      <c r="G18" s="260" t="s">
        <v>283</v>
      </c>
      <c r="H18" s="260" t="s">
        <v>284</v>
      </c>
    </row>
    <row r="19" spans="1:10">
      <c r="A19" s="261"/>
      <c r="B19" s="253"/>
      <c r="E19" s="268" t="s">
        <v>314</v>
      </c>
      <c r="F19" s="269">
        <v>41575</v>
      </c>
      <c r="G19" s="269">
        <v>41548</v>
      </c>
      <c r="H19" s="270">
        <v>41578</v>
      </c>
      <c r="I19" s="271"/>
    </row>
    <row r="20" spans="1:10" ht="15.75" customHeight="1">
      <c r="A20" s="261"/>
      <c r="F20" s="272"/>
      <c r="G20" s="251"/>
      <c r="H20" s="272" t="s">
        <v>277</v>
      </c>
    </row>
    <row r="21" spans="1:10" ht="15.75" customHeight="1">
      <c r="A21" s="418" t="s">
        <v>285</v>
      </c>
      <c r="B21" s="418"/>
      <c r="C21" s="418"/>
      <c r="D21" s="418"/>
      <c r="E21" s="418"/>
      <c r="F21" s="418"/>
      <c r="G21" s="418"/>
      <c r="H21" s="418"/>
    </row>
    <row r="22" spans="1:10" ht="15.75" customHeight="1">
      <c r="A22" s="419" t="s">
        <v>286</v>
      </c>
      <c r="B22" s="419"/>
      <c r="C22" s="419"/>
      <c r="D22" s="419"/>
      <c r="E22" s="419"/>
      <c r="F22" s="419"/>
      <c r="G22" s="419"/>
      <c r="H22" s="419"/>
    </row>
    <row r="23" spans="1:10" ht="18" customHeight="1">
      <c r="A23" s="273"/>
      <c r="B23" s="274"/>
      <c r="C23" s="273"/>
      <c r="D23" s="273"/>
      <c r="E23" s="273"/>
      <c r="F23" s="273"/>
      <c r="G23" s="273"/>
      <c r="H23" s="273"/>
    </row>
    <row r="24" spans="1:10">
      <c r="A24" s="420" t="s">
        <v>287</v>
      </c>
      <c r="B24" s="420" t="s">
        <v>288</v>
      </c>
      <c r="C24" s="420"/>
      <c r="D24" s="420"/>
      <c r="E24" s="420" t="s">
        <v>161</v>
      </c>
      <c r="F24" s="420" t="s">
        <v>289</v>
      </c>
      <c r="G24" s="420"/>
      <c r="H24" s="420"/>
    </row>
    <row r="25" spans="1:10" ht="51">
      <c r="A25" s="420"/>
      <c r="B25" s="420"/>
      <c r="C25" s="420"/>
      <c r="D25" s="420"/>
      <c r="E25" s="420"/>
      <c r="F25" s="316" t="s">
        <v>290</v>
      </c>
      <c r="G25" s="316" t="s">
        <v>291</v>
      </c>
      <c r="H25" s="316" t="s">
        <v>292</v>
      </c>
    </row>
    <row r="26" spans="1:10">
      <c r="A26" s="317">
        <v>1</v>
      </c>
      <c r="B26" s="408">
        <v>2</v>
      </c>
      <c r="C26" s="408"/>
      <c r="D26" s="408"/>
      <c r="E26" s="277">
        <v>3</v>
      </c>
      <c r="F26" s="277">
        <v>4</v>
      </c>
      <c r="G26" s="277">
        <v>5</v>
      </c>
      <c r="H26" s="277">
        <v>6</v>
      </c>
    </row>
    <row r="27" spans="1:10" ht="39.75" customHeight="1">
      <c r="A27" s="278"/>
      <c r="B27" s="409" t="s">
        <v>293</v>
      </c>
      <c r="C27" s="409"/>
      <c r="D27" s="410"/>
      <c r="E27" s="316"/>
      <c r="F27" s="279">
        <f>SUM(F29:F29)</f>
        <v>1746037</v>
      </c>
      <c r="G27" s="279">
        <f>SUM(G29:G29)</f>
        <v>1746037</v>
      </c>
      <c r="H27" s="279">
        <f>SUM(H28:H29)</f>
        <v>1603804</v>
      </c>
      <c r="I27" s="280">
        <v>142233</v>
      </c>
    </row>
    <row r="28" spans="1:10" ht="14.25" customHeight="1">
      <c r="A28" s="278"/>
      <c r="B28" s="411"/>
      <c r="C28" s="411"/>
      <c r="D28" s="412"/>
      <c r="E28" s="316"/>
      <c r="F28" s="281"/>
      <c r="G28" s="281"/>
      <c r="H28" s="281"/>
      <c r="I28" s="319"/>
    </row>
    <row r="29" spans="1:10" ht="42" customHeight="1">
      <c r="A29" s="278" t="s">
        <v>294</v>
      </c>
      <c r="B29" s="410" t="s">
        <v>295</v>
      </c>
      <c r="C29" s="413"/>
      <c r="D29" s="413"/>
      <c r="E29" s="316"/>
      <c r="F29" s="281">
        <f>G29</f>
        <v>1746037</v>
      </c>
      <c r="G29" s="281">
        <f>H29+I27</f>
        <v>1746037</v>
      </c>
      <c r="H29" s="280">
        <v>1603804</v>
      </c>
      <c r="I29" s="282" t="e">
        <f>#REF!</f>
        <v>#REF!</v>
      </c>
    </row>
    <row r="30" spans="1:10" ht="13.5" customHeight="1">
      <c r="A30" s="414"/>
      <c r="B30" s="414"/>
      <c r="C30" s="414"/>
      <c r="D30" s="414"/>
      <c r="E30" s="414"/>
      <c r="F30" s="283"/>
      <c r="G30" s="284" t="s">
        <v>296</v>
      </c>
      <c r="H30" s="285">
        <f>H27</f>
        <v>1603804</v>
      </c>
    </row>
    <row r="31" spans="1:10" s="286" customFormat="1" ht="18">
      <c r="A31" s="286" t="s">
        <v>9</v>
      </c>
      <c r="B31" s="287"/>
      <c r="C31" s="287"/>
      <c r="F31" s="288"/>
      <c r="G31" s="289" t="s">
        <v>297</v>
      </c>
      <c r="H31" s="290">
        <f>H30*0.18</f>
        <v>288684.71999999997</v>
      </c>
      <c r="J31" s="291"/>
    </row>
    <row r="32" spans="1:10" s="286" customFormat="1" ht="18">
      <c r="A32" s="286" t="s">
        <v>9</v>
      </c>
      <c r="B32" s="287"/>
      <c r="C32" s="287"/>
      <c r="F32" s="288"/>
      <c r="G32" s="292" t="s">
        <v>298</v>
      </c>
      <c r="H32" s="290">
        <f>H30+H31</f>
        <v>1892488.72</v>
      </c>
      <c r="J32" s="293"/>
    </row>
    <row r="33" spans="1:8" s="286" customFormat="1" ht="38.25" customHeight="1">
      <c r="A33" s="286" t="s">
        <v>9</v>
      </c>
      <c r="B33" s="287"/>
      <c r="C33" s="287"/>
    </row>
    <row r="34" spans="1:8" s="286" customFormat="1" ht="67.5" customHeight="1">
      <c r="A34" s="294"/>
      <c r="B34" s="295" t="s">
        <v>164</v>
      </c>
      <c r="C34" s="296"/>
      <c r="D34" s="415" t="s">
        <v>299</v>
      </c>
      <c r="E34" s="415"/>
      <c r="F34" s="297"/>
      <c r="G34" s="298" t="s">
        <v>300</v>
      </c>
      <c r="H34" s="297"/>
    </row>
    <row r="35" spans="1:8" s="286" customFormat="1" ht="37.5" customHeight="1">
      <c r="B35" s="294"/>
      <c r="C35" s="299" t="s">
        <v>301</v>
      </c>
      <c r="D35" s="299" t="s">
        <v>302</v>
      </c>
      <c r="E35" s="297"/>
      <c r="F35" s="299" t="s">
        <v>303</v>
      </c>
      <c r="G35" s="297" t="s">
        <v>304</v>
      </c>
      <c r="H35" s="297"/>
    </row>
    <row r="36" spans="1:8" s="286" customFormat="1" ht="27" customHeight="1">
      <c r="C36" s="300"/>
      <c r="D36" s="300"/>
      <c r="E36" s="301"/>
      <c r="F36" s="300"/>
      <c r="G36" s="301"/>
    </row>
    <row r="37" spans="1:8" s="307" customFormat="1" ht="52.5" customHeight="1">
      <c r="A37" s="302"/>
      <c r="B37" s="303" t="s">
        <v>305</v>
      </c>
      <c r="C37" s="304"/>
      <c r="D37" s="407" t="s">
        <v>306</v>
      </c>
      <c r="E37" s="407"/>
      <c r="F37" s="305"/>
      <c r="G37" s="306" t="s">
        <v>307</v>
      </c>
    </row>
    <row r="38" spans="1:8" s="307" customFormat="1" ht="52.5" customHeight="1">
      <c r="B38" s="308"/>
      <c r="C38" s="308" t="s">
        <v>301</v>
      </c>
      <c r="D38" s="308" t="s">
        <v>302</v>
      </c>
      <c r="E38" s="309"/>
      <c r="F38" s="308" t="s">
        <v>303</v>
      </c>
      <c r="G38" s="309" t="s">
        <v>304</v>
      </c>
    </row>
    <row r="39" spans="1:8" s="310" customFormat="1"/>
  </sheetData>
  <mergeCells count="27">
    <mergeCell ref="D37:E37"/>
    <mergeCell ref="B26:D26"/>
    <mergeCell ref="B27:D27"/>
    <mergeCell ref="B28:D28"/>
    <mergeCell ref="B29:D29"/>
    <mergeCell ref="A30:E30"/>
    <mergeCell ref="D34:E34"/>
    <mergeCell ref="G17:H17"/>
    <mergeCell ref="A21:H21"/>
    <mergeCell ref="A22:H22"/>
    <mergeCell ref="A24:A25"/>
    <mergeCell ref="B24:D25"/>
    <mergeCell ref="E24:E25"/>
    <mergeCell ref="F24:H24"/>
    <mergeCell ref="E15:F15"/>
    <mergeCell ref="A1:C1"/>
    <mergeCell ref="F5:G5"/>
    <mergeCell ref="A6:B6"/>
    <mergeCell ref="C6:F6"/>
    <mergeCell ref="C7:F7"/>
    <mergeCell ref="C8:F8"/>
    <mergeCell ref="A12:B12"/>
    <mergeCell ref="C9:F9"/>
    <mergeCell ref="C10:F10"/>
    <mergeCell ref="C11:F11"/>
    <mergeCell ref="C12:F12"/>
    <mergeCell ref="C13:F13"/>
  </mergeCells>
  <pageMargins left="0.7" right="0.7" top="0.75" bottom="0.75" header="0.3" footer="0.3"/>
  <pageSetup paperSize="9" scale="77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Общая</vt:lpstr>
      <vt:lpstr>КС3№1</vt:lpstr>
      <vt:lpstr>Акт №1</vt:lpstr>
      <vt:lpstr>КС3№2</vt:lpstr>
      <vt:lpstr>'Акт №1'!Область_печати</vt:lpstr>
      <vt:lpstr>КС3№1!Область_печати</vt:lpstr>
      <vt:lpstr>КС3№2!Область_печати</vt:lpstr>
      <vt:lpstr>Общая!Область_печати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ETurina</dc:creator>
  <cp:keywords>12.03.2008</cp:keywords>
  <cp:lastModifiedBy>ETurina</cp:lastModifiedBy>
  <cp:lastPrinted>2008-03-12T06:16:46Z</cp:lastPrinted>
  <dcterms:created xsi:type="dcterms:W3CDTF">2003-01-28T12:33:10Z</dcterms:created>
  <dcterms:modified xsi:type="dcterms:W3CDTF">2013-09-19T03:06:58Z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