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nevavp\Desktop\"/>
    </mc:Choice>
  </mc:AlternateContent>
  <bookViews>
    <workbookView xWindow="0" yWindow="0" windowWidth="28800" windowHeight="13425"/>
  </bookViews>
  <sheets>
    <sheet name="Журнал учета выполненных работ" sheetId="1" r:id="rId1"/>
  </sheets>
  <definedNames>
    <definedName name="Print_Titles" localSheetId="0">'Журнал учета выполненных работ'!$43:$46</definedName>
  </definedNames>
  <calcPr calcId="162913"/>
</workbook>
</file>

<file path=xl/calcChain.xml><?xml version="1.0" encoding="utf-8"?>
<calcChain xmlns="http://schemas.openxmlformats.org/spreadsheetml/2006/main">
  <c r="G101" i="1" l="1"/>
  <c r="G96" i="1"/>
  <c r="G94" i="1"/>
  <c r="G92" i="1"/>
  <c r="G91" i="1"/>
  <c r="G90" i="1"/>
  <c r="G89" i="1"/>
  <c r="G87" i="1"/>
  <c r="G85" i="1"/>
  <c r="G84" i="1"/>
  <c r="G82" i="1"/>
  <c r="G81" i="1"/>
  <c r="G80" i="1"/>
  <c r="G79" i="1"/>
  <c r="G65" i="1"/>
  <c r="G62" i="1"/>
  <c r="G60" i="1"/>
  <c r="G59" i="1"/>
  <c r="G55" i="1"/>
  <c r="G50" i="1"/>
</calcChain>
</file>

<file path=xl/sharedStrings.xml><?xml version="1.0" encoding="utf-8"?>
<sst xmlns="http://schemas.openxmlformats.org/spreadsheetml/2006/main" count="259" uniqueCount="184">
  <si>
    <t>ЖУРНАЛ УЧЕТА ВЫПОЛНЕННЫХ РАБОТ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</si>
  <si>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</si>
  <si>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</si>
  <si>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</si>
  <si>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</si>
  <si>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</si>
  <si>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</si>
  <si>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</si>
  <si>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</si>
  <si>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</si>
  <si>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</si>
  <si>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Унифицированная форма № КС-6а</t>
  </si>
  <si>
    <t>Сметная (договорная) стоимость в соответствии с договором подряда</t>
  </si>
  <si>
    <t>(субподряда)</t>
  </si>
  <si>
    <t>организация, адрес, телефон, факс</t>
  </si>
  <si>
    <t>наименование, адрес</t>
  </si>
  <si>
    <t>наименование</t>
  </si>
  <si>
    <t>Номер</t>
  </si>
  <si>
    <t>Конструктивные элементы и видыработ</t>
  </si>
  <si>
    <t>Номер единичной расценки</t>
  </si>
  <si>
    <t>Цена за единицу, руб</t>
  </si>
  <si>
    <t>Составил</t>
  </si>
  <si>
    <t>Проверил</t>
  </si>
  <si>
    <t>должность</t>
  </si>
  <si>
    <t>подпись</t>
  </si>
  <si>
    <t>расшифровка подписи</t>
  </si>
  <si>
    <t xml:space="preserve"> </t>
  </si>
  <si>
    <t xml:space="preserve">Заказчик: </t>
  </si>
  <si>
    <t xml:space="preserve">Подрядчик: </t>
  </si>
  <si>
    <t xml:space="preserve">Стройка: </t>
  </si>
  <si>
    <t xml:space="preserve">Объект: </t>
  </si>
  <si>
    <t xml:space="preserve">на </t>
  </si>
  <si>
    <t>(наименование работ и затрат)</t>
  </si>
  <si>
    <t>Единица измере-
ния</t>
  </si>
  <si>
    <t>Коли-
чество работ по смете</t>
  </si>
  <si>
    <t>Сметная (договор-
ная) стои-
мость, руб</t>
  </si>
  <si>
    <t>п.п.</t>
  </si>
  <si>
    <t>поз. по сме-
те</t>
  </si>
  <si>
    <t>коли-
чество</t>
  </si>
  <si>
    <t>стои-
мость</t>
  </si>
  <si>
    <t>стои-
мость факти-
чески выпол-
ненных работ с начала строит-ва, руб</t>
  </si>
  <si>
    <t>Август 2019 года</t>
  </si>
  <si>
    <t>за Август 2019 года</t>
  </si>
  <si>
    <t>Выполнено работ</t>
  </si>
  <si>
    <t>Остаток работ на Сентябрь 2019 года</t>
  </si>
  <si>
    <t>с начала строительства</t>
  </si>
  <si>
    <t>Раздел 1. Устройства строевого плаца</t>
  </si>
  <si>
    <t>Подготовка землянного полотна</t>
  </si>
  <si>
    <t>1</t>
  </si>
  <si>
    <t>Разработка грунта с погрузкой на автомобили-самосвалы экскаваторами с ковшом вместимостью: 1,6 (1,25-1,6) м3, группа грунтов 1</t>
  </si>
  <si>
    <r>
      <t>ФЕР01-01-012-07</t>
    </r>
    <r>
      <rPr>
        <i/>
        <sz val="10"/>
        <rFont val="Arial"/>
        <family val="2"/>
        <charset val="204"/>
      </rPr>
      <t xml:space="preserve">
</t>
    </r>
  </si>
  <si>
    <t>1000 м3</t>
  </si>
  <si>
    <t>2</t>
  </si>
  <si>
    <t>Перевозка грузов автомобилями-самосвалами грузоподъемностью 10 т работающих вне карьера на расстояние: I класс груза до 1 км</t>
  </si>
  <si>
    <r>
      <t>ФССЦпг-03-21-01-001</t>
    </r>
    <r>
      <rPr>
        <i/>
        <sz val="10"/>
        <rFont val="Arial"/>
        <family val="2"/>
        <charset val="204"/>
      </rPr>
      <t xml:space="preserve">
</t>
    </r>
  </si>
  <si>
    <t>1 т груза</t>
  </si>
  <si>
    <t>3</t>
  </si>
  <si>
    <t>Работа на отвале, группа грунтов: 1 (+ коэф. на разрыхление)</t>
  </si>
  <si>
    <r>
      <t>ФЕР01-01-016-01</t>
    </r>
    <r>
      <rPr>
        <i/>
        <sz val="10"/>
        <rFont val="Arial"/>
        <family val="2"/>
        <charset val="204"/>
      </rPr>
      <t xml:space="preserve">
</t>
    </r>
  </si>
  <si>
    <t>4</t>
  </si>
  <si>
    <t>Уплотнение грунта вибрационными катками 2,2 т на первый проход по одному следу при толщине слоя: 25 см</t>
  </si>
  <si>
    <r>
      <t>ФЕР01-02-003-01</t>
    </r>
    <r>
      <rPr>
        <i/>
        <sz val="10"/>
        <rFont val="Arial"/>
        <family val="2"/>
        <charset val="204"/>
      </rPr>
      <t xml:space="preserve">
</t>
    </r>
  </si>
  <si>
    <t>Устройство плаца</t>
  </si>
  <si>
    <t>5</t>
  </si>
  <si>
    <t>Устройство прослойки из нетканого синтетического материала (НСМ) в земляном полотне: сплошной</t>
  </si>
  <si>
    <r>
      <t>ФЕР27-04-016-04</t>
    </r>
    <r>
      <rPr>
        <i/>
        <sz val="10"/>
        <rFont val="Arial"/>
        <family val="2"/>
        <charset val="204"/>
      </rPr>
      <t xml:space="preserve">
</t>
    </r>
  </si>
  <si>
    <t>1000 м2</t>
  </si>
  <si>
    <t>6</t>
  </si>
  <si>
    <t>Материал рулонный геотекстильный, марка: "РГК ТАП-1212 ПЭ"</t>
  </si>
  <si>
    <r>
      <t>ФССЦ-01.7.12.06-0134</t>
    </r>
    <r>
      <rPr>
        <i/>
        <sz val="10"/>
        <rFont val="Arial"/>
        <family val="2"/>
        <charset val="204"/>
      </rPr>
      <t xml:space="preserve">
</t>
    </r>
  </si>
  <si>
    <t>м2</t>
  </si>
  <si>
    <t>7</t>
  </si>
  <si>
    <t>Устройство оснований и покрытий из песчано-гравийных или щебеночно-песчаных смесей: непрерывной гранулометрии С-4 и С-6, двухслойных нижний слой толщиной 15 см</t>
  </si>
  <si>
    <r>
      <t>ФЕР27-04-003-06</t>
    </r>
    <r>
      <rPr>
        <i/>
        <sz val="10"/>
        <rFont val="Arial"/>
        <family val="2"/>
        <charset val="204"/>
      </rPr>
      <t xml:space="preserve">
</t>
    </r>
  </si>
  <si>
    <t>8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</si>
  <si>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однослойных</t>
  </si>
  <si>
    <r>
      <t>ФЕР27-04-006-01</t>
    </r>
    <r>
      <rPr>
        <i/>
        <sz val="10"/>
        <rFont val="Arial"/>
        <family val="2"/>
        <charset val="204"/>
      </rPr>
      <t xml:space="preserve">
</t>
    </r>
  </si>
  <si>
    <t>9</t>
  </si>
  <si>
    <t>Устройство щебеночных оснований, обработанных в верхней части пескоцементной смесью, толщина слоя 18 см с уплотнением: виброкатками</t>
  </si>
  <si>
    <r>
      <t>ФЕР27-04-015-02</t>
    </r>
    <r>
      <rPr>
        <i/>
        <sz val="10"/>
        <rFont val="Arial"/>
        <family val="2"/>
        <charset val="204"/>
      </rPr>
      <t xml:space="preserve">
</t>
    </r>
  </si>
  <si>
    <t>10</t>
  </si>
  <si>
    <t>Щебень известняковый для строительных работ марки 600 фракции: 70-120 мм</t>
  </si>
  <si>
    <r>
      <t>ФССЦ-02.2.05.04-0135</t>
    </r>
    <r>
      <rPr>
        <i/>
        <sz val="10"/>
        <rFont val="Arial"/>
        <family val="2"/>
        <charset val="204"/>
      </rPr>
      <t xml:space="preserve">
</t>
    </r>
  </si>
  <si>
    <t>м3</t>
  </si>
  <si>
    <t>11</t>
  </si>
  <si>
    <t>Песок шлаковый для дорожного строительства: мелкий, фракция 1,5-2,0 мм</t>
  </si>
  <si>
    <r>
      <t>ФССЦ-02.4.01.02-0002</t>
    </r>
    <r>
      <rPr>
        <i/>
        <sz val="10"/>
        <rFont val="Arial"/>
        <family val="2"/>
        <charset val="204"/>
      </rPr>
      <t xml:space="preserve">
</t>
    </r>
  </si>
  <si>
    <t>12</t>
  </si>
  <si>
    <t>Полив водой уплотняемого грунта насыпей</t>
  </si>
  <si>
    <r>
      <t>ФЕР01-02-006-01</t>
    </r>
    <r>
      <rPr>
        <i/>
        <sz val="10"/>
        <rFont val="Arial"/>
        <family val="2"/>
        <charset val="204"/>
      </rPr>
      <t xml:space="preserve">
</t>
    </r>
  </si>
  <si>
    <t>13</t>
  </si>
  <si>
    <t>Бетон мелкозернистый, класс: В25 (М350)</t>
  </si>
  <si>
    <r>
      <t>ФССЦ-04.1.02.01-0009</t>
    </r>
    <r>
      <rPr>
        <i/>
        <sz val="10"/>
        <rFont val="Arial"/>
        <family val="2"/>
        <charset val="204"/>
      </rPr>
      <t xml:space="preserve">
</t>
    </r>
  </si>
  <si>
    <t>14</t>
  </si>
  <si>
    <t>Устройство покрытия толщиной 4 см из горячих асфальтобетонных смесей высокопористых крупнозернистых, плотность каменных материалов: 3 т/м3 и более</t>
  </si>
  <si>
    <r>
      <t>ФЕР27-06-020-11</t>
    </r>
    <r>
      <rPr>
        <i/>
        <sz val="10"/>
        <rFont val="Arial"/>
        <family val="2"/>
        <charset val="204"/>
      </rPr>
      <t xml:space="preserve">
</t>
    </r>
  </si>
  <si>
    <t>15</t>
  </si>
  <si>
    <t>На каждые 0,5 см изменения толщины покрытия добавлять или исключать: к расценке 27-06-020-11</t>
  </si>
  <si>
    <r>
      <t>ФЕР27-06-021-11</t>
    </r>
    <r>
      <rPr>
        <i/>
        <sz val="10"/>
        <rFont val="Arial"/>
        <family val="2"/>
        <charset val="204"/>
      </rPr>
      <t xml:space="preserve">
</t>
    </r>
  </si>
  <si>
    <t>16</t>
  </si>
  <si>
    <t>Смесь литая асфальтобетонная марки "Лемпруф"</t>
  </si>
  <si>
    <r>
      <t>ФССЦ-04.2.02.01-0031</t>
    </r>
    <r>
      <rPr>
        <i/>
        <sz val="10"/>
        <rFont val="Arial"/>
        <family val="2"/>
        <charset val="204"/>
      </rPr>
      <t xml:space="preserve">
</t>
    </r>
  </si>
  <si>
    <t>т</t>
  </si>
  <si>
    <t>17</t>
  </si>
  <si>
    <t>Фрезерование покрытий толщиной до 15 см из холодных асфальтобетонных и органоминеральных смесей с использованием импортного ресайклер-стабилизатора грунта с восстановлением профиля покрытий при ширине покрытия: 6 м</t>
  </si>
  <si>
    <r>
      <t>ФЕР27-06-060-04</t>
    </r>
    <r>
      <rPr>
        <i/>
        <sz val="10"/>
        <rFont val="Arial"/>
        <family val="2"/>
        <charset val="204"/>
      </rPr>
      <t xml:space="preserve">
</t>
    </r>
  </si>
  <si>
    <t>Раздел 2. Устройство ливневых систем</t>
  </si>
  <si>
    <t>Под отмостку</t>
  </si>
  <si>
    <t>18</t>
  </si>
  <si>
    <t>Разработка грунта в отвал экскаваторами "драглайн" или "обратная лопата" с ковшом вместимостью: 0,65 (0,5-1) м3, группа грунтов 3</t>
  </si>
  <si>
    <r>
      <t>ФЕР01-01-003-09</t>
    </r>
    <r>
      <rPr>
        <i/>
        <sz val="10"/>
        <rFont val="Arial"/>
        <family val="2"/>
        <charset val="204"/>
      </rPr>
      <t xml:space="preserve">
</t>
    </r>
  </si>
  <si>
    <t>Под дренаж</t>
  </si>
  <si>
    <t>19</t>
  </si>
  <si>
    <t>20</t>
  </si>
  <si>
    <t>Разработка грунта вручную в траншеях глубиной до 2 м без креплений с откосами, группа грунтов: 3</t>
  </si>
  <si>
    <r>
      <t>ФЕР01-02-057-03</t>
    </r>
    <r>
      <rPr>
        <i/>
        <sz val="10"/>
        <rFont val="Arial"/>
        <family val="2"/>
        <charset val="204"/>
      </rPr>
      <t xml:space="preserve">
</t>
    </r>
  </si>
  <si>
    <t>100 м3</t>
  </si>
  <si>
    <t>21</t>
  </si>
  <si>
    <t>Засыпка траншей и котлованов с перемещением грунта до 5 м бульдозерами мощностью: 303 кВт (410 л.с.), группа грунтов 3</t>
  </si>
  <si>
    <r>
      <t>ФЕР01-01-087-03</t>
    </r>
    <r>
      <rPr>
        <i/>
        <sz val="10"/>
        <rFont val="Arial"/>
        <family val="2"/>
        <charset val="204"/>
      </rPr>
      <t xml:space="preserve">
</t>
    </r>
  </si>
  <si>
    <t>Под ливневую канализацию</t>
  </si>
  <si>
    <t>22</t>
  </si>
  <si>
    <t>Разработка грунта с погрузкой на автомобили-самосвалы экскаваторами с ковшом вместимостью: 0,65 (0,5-1) м3, группа грунтов 3</t>
  </si>
  <si>
    <r>
      <t>ФЕР01-01-013-09</t>
    </r>
    <r>
      <rPr>
        <i/>
        <sz val="10"/>
        <rFont val="Arial"/>
        <family val="2"/>
        <charset val="204"/>
      </rPr>
      <t xml:space="preserve">
</t>
    </r>
  </si>
  <si>
    <t>23</t>
  </si>
  <si>
    <t>24</t>
  </si>
  <si>
    <t>Работа на отвале, группа грунтов: 2-3</t>
  </si>
  <si>
    <r>
      <t>ФЕР01-01-016-02</t>
    </r>
    <r>
      <rPr>
        <i/>
        <sz val="10"/>
        <rFont val="Arial"/>
        <family val="2"/>
        <charset val="204"/>
      </rPr>
      <t xml:space="preserve">
</t>
    </r>
  </si>
  <si>
    <t>Отмостка</t>
  </si>
  <si>
    <t>25</t>
  </si>
  <si>
    <t>Устройство подстилающих слоев: песчаных</t>
  </si>
  <si>
    <r>
      <t>ФЕР11-01-002-01</t>
    </r>
    <r>
      <rPr>
        <i/>
        <sz val="10"/>
        <rFont val="Arial"/>
        <family val="2"/>
        <charset val="204"/>
      </rPr>
      <t xml:space="preserve">
</t>
    </r>
  </si>
  <si>
    <t>40</t>
  </si>
  <si>
    <t>26</t>
  </si>
  <si>
    <t>Устройство подстилающих слоев: гравийных</t>
  </si>
  <si>
    <r>
      <t>ФЕР11-01-002-03</t>
    </r>
    <r>
      <rPr>
        <i/>
        <sz val="10"/>
        <rFont val="Arial"/>
        <family val="2"/>
        <charset val="204"/>
      </rPr>
      <t xml:space="preserve">
</t>
    </r>
  </si>
  <si>
    <t>39</t>
  </si>
  <si>
    <t>27</t>
  </si>
  <si>
    <t>Устройство асфальтобетонных покрытий дорожек и тротуаров однослойных из литой мелкозернистой асфальто-бетонной смеси толщиной 3 см</t>
  </si>
  <si>
    <r>
      <t>ФЕР27-07-001-01</t>
    </r>
    <r>
      <rPr>
        <i/>
        <sz val="10"/>
        <rFont val="Arial"/>
        <family val="2"/>
        <charset val="204"/>
      </rPr>
      <t xml:space="preserve">
</t>
    </r>
  </si>
  <si>
    <t>100 м2</t>
  </si>
  <si>
    <t>41</t>
  </si>
  <si>
    <t>42</t>
  </si>
  <si>
    <t>28</t>
  </si>
  <si>
    <t>На каждые 0,5 см изменения толщины покрытия добавлять к расценке 27-07-001-01</t>
  </si>
  <si>
    <r>
      <t>ФЕР27-07-001-02</t>
    </r>
    <r>
      <rPr>
        <i/>
        <sz val="10"/>
        <rFont val="Arial"/>
        <family val="2"/>
        <charset val="204"/>
      </rPr>
      <t xml:space="preserve">
</t>
    </r>
  </si>
  <si>
    <t>43</t>
  </si>
  <si>
    <t>Ливневая канализация</t>
  </si>
  <si>
    <t>29</t>
  </si>
  <si>
    <t>44</t>
  </si>
  <si>
    <t>30</t>
  </si>
  <si>
    <t>Устройство подстилающих слоев: щебеночных</t>
  </si>
  <si>
    <r>
      <t>ФЕР11-01-002-04</t>
    </r>
    <r>
      <rPr>
        <i/>
        <sz val="10"/>
        <rFont val="Arial"/>
        <family val="2"/>
        <charset val="204"/>
      </rPr>
      <t xml:space="preserve">
</t>
    </r>
  </si>
  <si>
    <t>45</t>
  </si>
  <si>
    <t>31</t>
  </si>
  <si>
    <t>Устройство непроходных каналов: одноячейковых, перекрываемых или опирающихся на плиту</t>
  </si>
  <si>
    <r>
      <t>ФЕР07-06-001-01</t>
    </r>
    <r>
      <rPr>
        <i/>
        <sz val="10"/>
        <rFont val="Arial"/>
        <family val="2"/>
        <charset val="204"/>
      </rPr>
      <t xml:space="preserve">
</t>
    </r>
  </si>
  <si>
    <t>38</t>
  </si>
  <si>
    <t>Раствор готовый кладочный тяжелый цементный</t>
  </si>
  <si>
    <r>
      <t>ФССЦ-04.3.01.09-0001</t>
    </r>
    <r>
      <rPr>
        <i/>
        <sz val="10"/>
        <rFont val="Arial"/>
        <family val="2"/>
        <charset val="204"/>
      </rPr>
      <t xml:space="preserve">
</t>
    </r>
  </si>
  <si>
    <t>33</t>
  </si>
  <si>
    <t>Изделия сборные железобетонные водоотводных сооружений на автомобильных дорогах, телескопический лоток длинномерный марка Б-7, длиной 1990 мм, объемом бетона 0,125 м3 с расходом стали класса А-I 11,09 кг, бетон марки 300 (серия 3.503.1-66)</t>
  </si>
  <si>
    <r>
      <t>ФССЦ-05.1.01.10-0031</t>
    </r>
    <r>
      <rPr>
        <i/>
        <sz val="10"/>
        <rFont val="Arial"/>
        <family val="2"/>
        <charset val="204"/>
      </rPr>
      <t xml:space="preserve">
</t>
    </r>
  </si>
  <si>
    <t>шт</t>
  </si>
  <si>
    <t>34</t>
  </si>
  <si>
    <t>Монтаж: лотков, решеток, затворов из полосовой и тонколистовой стали</t>
  </si>
  <si>
    <r>
      <t>ФЕР09-06-001-02</t>
    </r>
    <r>
      <rPr>
        <i/>
        <sz val="10"/>
        <rFont val="Arial"/>
        <family val="2"/>
        <charset val="204"/>
      </rPr>
      <t xml:space="preserve">
</t>
    </r>
  </si>
  <si>
    <t>35</t>
  </si>
  <si>
    <t>Решетки для приямков стальные</t>
  </si>
  <si>
    <r>
      <t>ФССЦ-19.2.03.09-0011</t>
    </r>
    <r>
      <rPr>
        <i/>
        <sz val="10"/>
        <rFont val="Arial"/>
        <family val="2"/>
        <charset val="204"/>
      </rPr>
      <t xml:space="preserve">
</t>
    </r>
  </si>
  <si>
    <t>36</t>
  </si>
  <si>
    <t>46</t>
  </si>
  <si>
    <t>32</t>
  </si>
  <si>
    <t>37</t>
  </si>
  <si>
    <t xml:space="preserve">Итого: </t>
  </si>
  <si>
    <t>Материалы:</t>
  </si>
  <si>
    <t>Машины и механизмы:</t>
  </si>
  <si>
    <t>ФОТ:</t>
  </si>
  <si>
    <t xml:space="preserve">Накладные расходы: </t>
  </si>
  <si>
    <t xml:space="preserve">Сметная прибыль: </t>
  </si>
  <si>
    <t>Итого до начисления лимитированных затрат:</t>
  </si>
  <si>
    <t>Всего:</t>
  </si>
  <si>
    <t>тыс. руб.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</si>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</sst>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/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justify"/>
    </xf>
    <xf numFmtId="49" fontId="1" fillId="0" borderId="0" xfId="0" applyNumberFormat="1" applyFont="1" applyAlignment="1">
      <alignment vertical="justify"/>
    </xf>
    <xf numFmtId="0" fontId="1" fillId="0" borderId="0" xfId="0" applyFont="1" applyAlignment="1"/>
    <xf numFmtId="0" fontId="1" fillId="0" borderId="0" xfId="0" applyFont="1" applyAlignment="1">
      <alignment horizontal="center" vertical="justify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0" fillId="0" borderId="3" xfId="0" applyBorder="1" applyAlignment="1"/>
    <xf numFmtId="0" fontId="7" fillId="0" borderId="3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justify"/>
    </xf>
    <xf numFmtId="49" fontId="1" fillId="0" borderId="3" xfId="0" quotePrefix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justify" wrapText="1"/>
    </xf>
    <xf numFmtId="49" fontId="1" fillId="0" borderId="3" xfId="0" applyNumberFormat="1" applyFont="1" applyBorder="1" applyAlignment="1">
      <alignment horizontal="left" vertical="justify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/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09"/>
  <sheetViews>
    <sheetView showGridLines="0" tabSelected="1" topLeftCell="A100" zoomScaleNormal="100" zoomScaleSheetLayoutView="100" workbookViewId="0"/>
  </sheetViews>
  <sheetFormatPr defaultRowHeight="12.75" outlineLevelRow="1" x14ac:dyDescent="0.2"/>
  <cols>
    <col min="1" max="1" width="4.7109375" style="40" customWidth="1"/>
    <col min="2" max="2" width="4.7109375" style="3" customWidth="1"/>
    <col min="3" max="3" width="30.7109375" style="27" customWidth="1"/>
    <col min="4" max="4" width="10.7109375" style="50" customWidth="1"/>
    <col min="5" max="5" width="8.42578125" style="10" customWidth="1"/>
    <col min="6" max="6" width="9.28515625" style="10" customWidth="1"/>
    <col min="7" max="7" width="9.140625" style="10" customWidth="1"/>
    <col min="8" max="9" width="9.140625" style="54" customWidth="1"/>
    <col min="10" max="16384" width="9.140625" style="53"/>
  </cols>
  <sheetData>
    <row r="1" spans="1:14" s="4" customFormat="1" x14ac:dyDescent="0.2">
      <c r="A1" s="1"/>
      <c r="B1" s="24"/>
      <c r="C1" s="2"/>
      <c r="D1" s="3"/>
      <c r="E1" s="2"/>
      <c r="F1" s="2"/>
      <c r="G1" s="2"/>
      <c r="H1" s="2"/>
      <c r="I1" s="2"/>
      <c r="J1" s="4" t="s">
        <v>11</v>
      </c>
      <c r="M1" s="5"/>
      <c r="N1" s="2"/>
    </row>
    <row r="2" spans="1:14" s="4" customFormat="1" x14ac:dyDescent="0.2">
      <c r="A2" s="1"/>
      <c r="B2" s="24"/>
      <c r="C2" s="2"/>
      <c r="D2" s="3"/>
      <c r="E2" s="2"/>
      <c r="F2" s="2"/>
      <c r="G2" s="6"/>
      <c r="H2" s="5"/>
      <c r="I2" s="2"/>
      <c r="J2" s="4" t="s">
        <v>1</v>
      </c>
      <c r="M2" s="5"/>
      <c r="N2" s="2"/>
    </row>
    <row r="3" spans="1:14" s="4" customFormat="1" x14ac:dyDescent="0.2">
      <c r="A3" s="1"/>
      <c r="B3" s="24"/>
      <c r="C3" s="2"/>
      <c r="D3" s="3"/>
      <c r="E3" s="2"/>
      <c r="F3" s="2"/>
      <c r="G3" s="2"/>
      <c r="H3" s="2"/>
      <c r="I3" s="2"/>
      <c r="J3" s="4" t="s">
        <v>2</v>
      </c>
      <c r="M3" s="5"/>
      <c r="N3" s="2"/>
    </row>
    <row r="4" spans="1:14" s="4" customFormat="1" x14ac:dyDescent="0.2">
      <c r="A4" s="1"/>
      <c r="B4" s="56"/>
      <c r="C4" s="7"/>
      <c r="D4" s="8"/>
      <c r="E4" s="9"/>
      <c r="F4" s="10"/>
      <c r="G4" s="10"/>
      <c r="H4" s="10"/>
      <c r="I4" s="10"/>
      <c r="J4" s="2"/>
      <c r="K4" s="2"/>
      <c r="L4" s="10"/>
      <c r="M4" s="70" t="s">
        <v>3</v>
      </c>
      <c r="N4" s="71"/>
    </row>
    <row r="5" spans="1:14" s="4" customFormat="1" x14ac:dyDescent="0.2">
      <c r="A5" s="1"/>
      <c r="B5" s="56"/>
      <c r="C5" s="7"/>
      <c r="D5" s="8"/>
      <c r="E5" s="9"/>
      <c r="F5" s="10"/>
      <c r="G5" s="10"/>
      <c r="H5" s="10"/>
      <c r="I5" s="5"/>
      <c r="J5" s="10"/>
      <c r="K5" s="10"/>
      <c r="L5" s="11" t="s">
        <v>4</v>
      </c>
      <c r="M5" s="70">
        <v>322006</v>
      </c>
      <c r="N5" s="71"/>
    </row>
    <row r="6" spans="1:14" s="4" customFormat="1" x14ac:dyDescent="0.2">
      <c r="A6" s="107" t="s">
        <v>27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1" t="s">
        <v>5</v>
      </c>
      <c r="M6" s="72"/>
      <c r="N6" s="73"/>
    </row>
    <row r="7" spans="1:14" s="4" customFormat="1" x14ac:dyDescent="0.2">
      <c r="A7" s="1"/>
      <c r="B7" s="8"/>
      <c r="C7" s="17"/>
      <c r="D7" s="18"/>
      <c r="E7" s="19"/>
      <c r="F7" s="16" t="s">
        <v>14</v>
      </c>
      <c r="G7" s="20"/>
      <c r="H7" s="21"/>
      <c r="I7" s="22"/>
      <c r="J7" s="21"/>
      <c r="K7" s="21"/>
      <c r="L7" s="12"/>
      <c r="M7" s="74"/>
      <c r="N7" s="75"/>
    </row>
    <row r="8" spans="1:14" s="4" customFormat="1" x14ac:dyDescent="0.2">
      <c r="A8" s="107" t="s">
        <v>28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1" t="s">
        <v>5</v>
      </c>
      <c r="M8" s="72"/>
      <c r="N8" s="73"/>
    </row>
    <row r="9" spans="1:14" s="4" customFormat="1" x14ac:dyDescent="0.2">
      <c r="A9" s="1"/>
      <c r="B9" s="8"/>
      <c r="C9" s="17"/>
      <c r="D9" s="18"/>
      <c r="E9" s="19"/>
      <c r="F9" s="16" t="s">
        <v>14</v>
      </c>
      <c r="G9" s="20"/>
      <c r="H9" s="21"/>
      <c r="I9" s="22"/>
      <c r="J9" s="21"/>
      <c r="K9" s="21"/>
      <c r="L9" s="2"/>
      <c r="M9" s="74"/>
      <c r="N9" s="75"/>
    </row>
    <row r="10" spans="1:14" s="4" customFormat="1" x14ac:dyDescent="0.2">
      <c r="A10" s="12" t="s">
        <v>29</v>
      </c>
      <c r="B10" s="3"/>
      <c r="C10" s="13"/>
      <c r="D10" s="14"/>
      <c r="E10" s="15"/>
      <c r="F10" s="11"/>
      <c r="G10" s="11"/>
      <c r="H10" s="11"/>
      <c r="I10" s="23"/>
      <c r="J10" s="13"/>
      <c r="K10" s="13"/>
      <c r="L10" s="2" t="s">
        <v>26</v>
      </c>
      <c r="M10" s="72"/>
      <c r="N10" s="73"/>
    </row>
    <row r="11" spans="1:14" s="4" customFormat="1" x14ac:dyDescent="0.2">
      <c r="A11" s="1"/>
      <c r="B11" s="8"/>
      <c r="C11" s="17"/>
      <c r="D11" s="18"/>
      <c r="E11" s="19"/>
      <c r="F11" s="16" t="s">
        <v>15</v>
      </c>
      <c r="G11" s="20"/>
      <c r="H11" s="21"/>
      <c r="I11" s="22"/>
      <c r="J11" s="21"/>
      <c r="K11" s="21"/>
      <c r="L11" s="2"/>
      <c r="M11" s="74"/>
      <c r="N11" s="75"/>
    </row>
    <row r="12" spans="1:14" s="4" customFormat="1" x14ac:dyDescent="0.2">
      <c r="A12" s="12" t="s">
        <v>30</v>
      </c>
      <c r="B12" s="3"/>
      <c r="C12" s="13"/>
      <c r="D12" s="14"/>
      <c r="E12" s="15"/>
      <c r="F12" s="11"/>
      <c r="G12" s="11"/>
      <c r="H12" s="13"/>
      <c r="I12" s="23"/>
      <c r="J12" s="13"/>
      <c r="K12" s="13"/>
      <c r="L12" s="2" t="s">
        <v>26</v>
      </c>
      <c r="M12" s="72"/>
      <c r="N12" s="73"/>
    </row>
    <row r="13" spans="1:14" s="4" customFormat="1" x14ac:dyDescent="0.2">
      <c r="A13" s="1"/>
      <c r="B13" s="24"/>
      <c r="C13" s="17"/>
      <c r="D13" s="18"/>
      <c r="E13" s="19"/>
      <c r="F13" s="16" t="s">
        <v>16</v>
      </c>
      <c r="G13" s="20"/>
      <c r="H13" s="21"/>
      <c r="I13" s="22"/>
      <c r="J13" s="21"/>
      <c r="K13" s="21"/>
      <c r="L13" s="12"/>
      <c r="M13" s="74"/>
      <c r="N13" s="75"/>
    </row>
    <row r="14" spans="1:14" s="4" customFormat="1" ht="23.25" customHeight="1" x14ac:dyDescent="0.2">
      <c r="A14" s="1"/>
      <c r="B14" s="24"/>
      <c r="C14" s="2"/>
      <c r="D14" s="8"/>
      <c r="E14" s="9"/>
      <c r="F14" s="1"/>
      <c r="G14" s="10"/>
      <c r="H14" s="10"/>
      <c r="I14" s="1"/>
      <c r="J14" s="2"/>
      <c r="K14" s="2"/>
      <c r="L14" s="11" t="s">
        <v>6</v>
      </c>
      <c r="M14" s="70"/>
      <c r="N14" s="71"/>
    </row>
    <row r="15" spans="1:14" s="4" customFormat="1" ht="22.5" customHeight="1" x14ac:dyDescent="0.2">
      <c r="A15" s="1"/>
      <c r="B15" s="24"/>
      <c r="C15" s="2"/>
      <c r="D15" s="8"/>
      <c r="E15" s="9"/>
      <c r="F15" s="1"/>
      <c r="G15" s="10"/>
      <c r="H15" s="10"/>
      <c r="I15" s="1"/>
      <c r="J15" s="2"/>
      <c r="K15" s="2"/>
      <c r="L15" s="12"/>
      <c r="M15" s="70"/>
      <c r="N15" s="71"/>
    </row>
    <row r="16" spans="1:14" s="4" customFormat="1" ht="13.5" customHeight="1" x14ac:dyDescent="0.2">
      <c r="A16" s="1"/>
      <c r="B16" s="3"/>
      <c r="C16" s="2"/>
      <c r="D16" s="24"/>
      <c r="E16" s="10"/>
      <c r="F16" s="10"/>
      <c r="G16" s="10"/>
      <c r="H16" s="12"/>
      <c r="I16" s="5"/>
      <c r="J16" s="11" t="s">
        <v>7</v>
      </c>
      <c r="K16" s="57" t="s">
        <v>8</v>
      </c>
      <c r="L16" s="57"/>
      <c r="M16" s="70"/>
      <c r="N16" s="71"/>
    </row>
    <row r="17" spans="1:14" s="26" customFormat="1" x14ac:dyDescent="0.2">
      <c r="A17" s="2"/>
      <c r="B17" s="3"/>
      <c r="C17" s="2"/>
      <c r="D17" s="3"/>
      <c r="E17" s="2"/>
      <c r="F17" s="2"/>
      <c r="G17" s="25"/>
      <c r="H17" s="2"/>
      <c r="I17" s="5"/>
      <c r="J17" s="12"/>
      <c r="K17" s="57" t="s">
        <v>9</v>
      </c>
      <c r="L17" s="57"/>
      <c r="M17" s="70"/>
      <c r="N17" s="71"/>
    </row>
    <row r="18" spans="1:14" s="26" customFormat="1" x14ac:dyDescent="0.2">
      <c r="A18" s="2"/>
      <c r="B18" s="3"/>
      <c r="C18" s="2"/>
      <c r="D18" s="3"/>
      <c r="E18" s="2"/>
      <c r="F18" s="2"/>
      <c r="G18" s="25"/>
      <c r="H18" s="2"/>
      <c r="I18" s="5"/>
      <c r="J18" s="10"/>
      <c r="K18" s="57" t="s">
        <v>10</v>
      </c>
      <c r="L18" s="57"/>
      <c r="M18" s="70"/>
      <c r="N18" s="71"/>
    </row>
    <row r="19" spans="1:14" s="26" customFormat="1" x14ac:dyDescent="0.2">
      <c r="A19" s="27"/>
      <c r="B19" s="3"/>
      <c r="D19" s="28"/>
      <c r="E19" s="2"/>
      <c r="G19" s="25"/>
      <c r="I19" s="5"/>
      <c r="J19" s="10"/>
      <c r="K19" s="13"/>
      <c r="L19" s="13"/>
      <c r="M19" s="29"/>
      <c r="N19" s="29"/>
    </row>
    <row r="20" spans="1:14" s="26" customFormat="1" x14ac:dyDescent="0.2">
      <c r="A20" s="27"/>
      <c r="B20" s="3"/>
      <c r="D20" s="28"/>
      <c r="E20" s="2"/>
      <c r="F20" s="25"/>
      <c r="G20" s="25"/>
      <c r="I20" s="5"/>
      <c r="J20" s="10"/>
      <c r="K20" s="10"/>
      <c r="L20" s="10"/>
      <c r="M20" s="30"/>
      <c r="N20" s="30"/>
    </row>
    <row r="21" spans="1:14" s="26" customFormat="1" x14ac:dyDescent="0.2">
      <c r="A21" s="27"/>
      <c r="B21" s="3"/>
      <c r="D21" s="28"/>
      <c r="E21" s="2"/>
      <c r="H21" s="6" t="s">
        <v>0</v>
      </c>
      <c r="I21" s="5"/>
      <c r="J21" s="10"/>
      <c r="K21" s="10"/>
      <c r="L21" s="10"/>
      <c r="M21" s="30"/>
      <c r="N21" s="30"/>
    </row>
    <row r="22" spans="1:14" s="26" customFormat="1" x14ac:dyDescent="0.2">
      <c r="A22" s="27"/>
      <c r="B22" s="3"/>
      <c r="D22" s="28"/>
      <c r="E22" s="2"/>
      <c r="H22" s="1" t="s">
        <v>45</v>
      </c>
      <c r="I22" s="5"/>
      <c r="J22" s="10"/>
      <c r="K22" s="10"/>
      <c r="L22" s="10"/>
      <c r="M22" s="30"/>
      <c r="N22" s="30"/>
    </row>
    <row r="23" spans="1:14" s="26" customFormat="1" x14ac:dyDescent="0.2">
      <c r="A23" s="27"/>
      <c r="B23" s="3"/>
      <c r="D23" s="28"/>
      <c r="E23" s="2"/>
      <c r="F23" s="25"/>
      <c r="G23" s="25"/>
      <c r="H23" s="31"/>
      <c r="I23" s="5"/>
      <c r="J23" s="10"/>
      <c r="K23" s="10"/>
      <c r="L23" s="10"/>
      <c r="M23" s="30"/>
      <c r="N23" s="30"/>
    </row>
    <row r="24" spans="1:14" s="26" customFormat="1" outlineLevel="1" x14ac:dyDescent="0.2">
      <c r="A24" s="27"/>
      <c r="B24" s="3"/>
      <c r="D24" s="5" t="s">
        <v>31</v>
      </c>
      <c r="E24" s="32" t="s">
        <v>183</v>
      </c>
      <c r="F24" s="33"/>
      <c r="G24" s="10"/>
      <c r="H24" s="10"/>
      <c r="I24" s="1"/>
      <c r="J24" s="10"/>
      <c r="K24" s="10"/>
      <c r="L24" s="34"/>
      <c r="M24" s="34"/>
      <c r="N24" s="30"/>
    </row>
    <row r="25" spans="1:14" s="26" customFormat="1" outlineLevel="1" x14ac:dyDescent="0.2">
      <c r="A25" s="27"/>
      <c r="B25" s="3"/>
      <c r="D25" s="28"/>
      <c r="E25" s="9"/>
      <c r="F25" s="35"/>
      <c r="G25" s="21"/>
      <c r="H25" s="21"/>
      <c r="I25" s="36" t="s">
        <v>32</v>
      </c>
      <c r="J25" s="36"/>
      <c r="K25" s="21"/>
      <c r="L25" s="11"/>
      <c r="M25" s="10"/>
      <c r="N25" s="30"/>
    </row>
    <row r="26" spans="1:14" s="39" customFormat="1" ht="12.75" customHeight="1" x14ac:dyDescent="0.2">
      <c r="A26" s="37"/>
      <c r="B26" s="3"/>
      <c r="C26" s="37"/>
      <c r="D26" s="38"/>
      <c r="E26" s="12"/>
      <c r="G26" s="12"/>
      <c r="H26" s="12"/>
      <c r="I26" s="5"/>
      <c r="J26" s="10"/>
      <c r="K26" s="10"/>
      <c r="L26" s="10"/>
      <c r="M26" s="30"/>
      <c r="N26" s="30"/>
    </row>
    <row r="27" spans="1:14" s="4" customFormat="1" x14ac:dyDescent="0.2">
      <c r="A27" s="40"/>
      <c r="B27" s="41"/>
      <c r="C27" s="27"/>
      <c r="D27" s="41"/>
      <c r="E27" s="42" t="s">
        <v>12</v>
      </c>
      <c r="F27" s="10"/>
      <c r="G27" s="10"/>
      <c r="H27" s="12"/>
      <c r="I27" s="10"/>
      <c r="J27" s="10"/>
      <c r="K27" s="10"/>
      <c r="L27" s="10"/>
      <c r="M27" s="11"/>
      <c r="N27" s="11"/>
    </row>
    <row r="28" spans="1:14" s="42" customFormat="1" x14ac:dyDescent="0.2">
      <c r="A28" s="31"/>
      <c r="B28" s="43"/>
      <c r="C28" s="30"/>
      <c r="D28" s="43"/>
      <c r="E28" s="2" t="s">
        <v>13</v>
      </c>
      <c r="F28" s="44"/>
      <c r="G28" s="68">
        <v>85845.089000000007</v>
      </c>
      <c r="H28" s="68"/>
      <c r="I28" s="68"/>
      <c r="J28" s="2" t="s">
        <v>182</v>
      </c>
      <c r="K28" s="4"/>
      <c r="L28" s="4"/>
      <c r="M28" s="4"/>
      <c r="N28" s="4"/>
    </row>
    <row r="29" spans="1:14" s="42" customFormat="1" ht="25.5" customHeight="1" x14ac:dyDescent="0.2">
      <c r="A29" s="26"/>
      <c r="B29" s="43"/>
      <c r="C29" s="26"/>
      <c r="D29" s="43"/>
      <c r="E29" s="33" t="s">
        <v>21</v>
      </c>
      <c r="F29" s="45"/>
      <c r="G29" s="45"/>
      <c r="H29" s="45"/>
      <c r="I29" s="45"/>
      <c r="J29" s="45"/>
      <c r="K29" s="26"/>
      <c r="L29" s="26"/>
      <c r="M29" s="26"/>
      <c r="N29" s="26"/>
    </row>
    <row r="30" spans="1:14" s="42" customFormat="1" x14ac:dyDescent="0.2">
      <c r="A30" s="26"/>
      <c r="B30" s="43"/>
      <c r="C30" s="26"/>
      <c r="D30" s="43"/>
      <c r="F30" s="69" t="s">
        <v>23</v>
      </c>
      <c r="G30" s="69"/>
      <c r="H30" s="1" t="s">
        <v>24</v>
      </c>
      <c r="I30" s="20" t="s">
        <v>25</v>
      </c>
      <c r="J30" s="20"/>
      <c r="K30" s="39"/>
      <c r="L30" s="39"/>
      <c r="M30" s="39"/>
      <c r="N30" s="39"/>
    </row>
    <row r="31" spans="1:14" s="42" customFormat="1" x14ac:dyDescent="0.2">
      <c r="A31" s="26"/>
      <c r="B31" s="43"/>
      <c r="C31" s="26"/>
      <c r="D31" s="43"/>
      <c r="E31" s="2" t="s">
        <v>22</v>
      </c>
      <c r="F31" s="32"/>
      <c r="G31" s="32"/>
      <c r="H31" s="32"/>
      <c r="I31" s="32"/>
      <c r="J31" s="46"/>
      <c r="K31" s="4"/>
      <c r="L31" s="4"/>
      <c r="M31" s="4"/>
      <c r="N31" s="4"/>
    </row>
    <row r="32" spans="1:14" s="42" customFormat="1" x14ac:dyDescent="0.2">
      <c r="A32" s="26"/>
      <c r="B32" s="3"/>
      <c r="C32" s="26"/>
      <c r="D32" s="47"/>
      <c r="E32" s="10"/>
      <c r="F32" s="69" t="s">
        <v>23</v>
      </c>
      <c r="G32" s="69"/>
      <c r="H32" s="1" t="s">
        <v>24</v>
      </c>
      <c r="I32" s="20" t="s">
        <v>25</v>
      </c>
      <c r="J32" s="20"/>
    </row>
    <row r="33" spans="1:15" s="42" customFormat="1" x14ac:dyDescent="0.2">
      <c r="A33" s="26"/>
      <c r="B33" s="3"/>
      <c r="C33" s="26"/>
      <c r="D33" s="47"/>
      <c r="E33" s="10"/>
      <c r="F33" s="23"/>
      <c r="G33" s="23"/>
      <c r="H33" s="1"/>
      <c r="I33" s="23"/>
      <c r="J33" s="23"/>
    </row>
    <row r="34" spans="1:15" s="42" customFormat="1" x14ac:dyDescent="0.2">
      <c r="A34" s="26"/>
      <c r="B34" s="3"/>
      <c r="C34" s="26"/>
      <c r="D34" s="47"/>
      <c r="E34" s="10"/>
      <c r="F34" s="23"/>
      <c r="G34" s="23"/>
      <c r="H34" s="1"/>
      <c r="I34" s="23"/>
      <c r="J34" s="23"/>
    </row>
    <row r="35" spans="1:15" s="42" customFormat="1" x14ac:dyDescent="0.2">
      <c r="A35" s="26"/>
      <c r="B35" s="3"/>
      <c r="C35" s="26"/>
      <c r="D35" s="47"/>
      <c r="E35" s="10"/>
      <c r="F35" s="23"/>
      <c r="G35" s="23"/>
      <c r="H35" s="1"/>
      <c r="I35" s="23"/>
      <c r="J35" s="23"/>
    </row>
    <row r="36" spans="1:15" s="42" customFormat="1" x14ac:dyDescent="0.2">
      <c r="A36" s="26"/>
      <c r="B36" s="3"/>
      <c r="C36" s="26"/>
      <c r="D36" s="47"/>
      <c r="E36" s="10"/>
      <c r="F36" s="23"/>
      <c r="G36" s="23"/>
      <c r="H36" s="1"/>
      <c r="I36" s="23"/>
      <c r="J36" s="23"/>
    </row>
    <row r="37" spans="1:15" s="42" customFormat="1" x14ac:dyDescent="0.2">
      <c r="A37" s="26"/>
      <c r="B37" s="3"/>
      <c r="C37" s="26"/>
      <c r="D37" s="47"/>
      <c r="E37" s="10"/>
      <c r="F37" s="23"/>
      <c r="G37" s="23"/>
      <c r="H37" s="1"/>
      <c r="I37" s="23"/>
      <c r="J37" s="23"/>
    </row>
    <row r="38" spans="1:15" s="42" customFormat="1" x14ac:dyDescent="0.2">
      <c r="A38" s="26"/>
      <c r="B38" s="3"/>
      <c r="C38" s="26"/>
      <c r="D38" s="47"/>
      <c r="E38" s="10"/>
      <c r="F38" s="23"/>
      <c r="G38" s="23"/>
      <c r="H38" s="1"/>
      <c r="I38" s="23"/>
      <c r="J38" s="23"/>
    </row>
    <row r="39" spans="1:15" s="42" customFormat="1" x14ac:dyDescent="0.2">
      <c r="A39" s="26"/>
      <c r="B39" s="3"/>
      <c r="C39" s="26"/>
      <c r="D39" s="47"/>
      <c r="E39" s="10"/>
      <c r="F39" s="23"/>
      <c r="G39" s="23"/>
      <c r="H39" s="1"/>
      <c r="I39" s="23"/>
      <c r="J39" s="23"/>
    </row>
    <row r="40" spans="1:15" s="42" customFormat="1" x14ac:dyDescent="0.2">
      <c r="A40" s="26"/>
      <c r="B40" s="3"/>
      <c r="C40" s="26"/>
      <c r="D40" s="47"/>
      <c r="E40" s="10"/>
      <c r="F40" s="23"/>
      <c r="G40" s="23"/>
      <c r="H40" s="1"/>
      <c r="I40" s="23"/>
      <c r="J40" s="23"/>
    </row>
    <row r="41" spans="1:15" s="42" customFormat="1" x14ac:dyDescent="0.2">
      <c r="A41" s="26"/>
      <c r="B41" s="3"/>
      <c r="C41" s="26"/>
      <c r="D41" s="47"/>
      <c r="E41" s="10"/>
      <c r="F41" s="23"/>
      <c r="G41" s="23"/>
      <c r="H41" s="1"/>
      <c r="I41" s="23"/>
      <c r="J41" s="23"/>
    </row>
    <row r="42" spans="1:15" s="42" customFormat="1" x14ac:dyDescent="0.2">
      <c r="A42" s="26"/>
      <c r="B42" s="3"/>
      <c r="C42" s="26"/>
      <c r="D42" s="47"/>
      <c r="E42" s="10"/>
      <c r="F42" s="23"/>
      <c r="G42" s="23"/>
      <c r="H42" s="1"/>
      <c r="I42" s="23"/>
      <c r="J42" s="23"/>
    </row>
    <row r="43" spans="1:15" s="52" customFormat="1" ht="27.75" customHeight="1" x14ac:dyDescent="0.2">
      <c r="A43" s="58" t="s">
        <v>17</v>
      </c>
      <c r="B43" s="59"/>
      <c r="C43" s="64" t="s">
        <v>18</v>
      </c>
      <c r="D43" s="66" t="s">
        <v>19</v>
      </c>
      <c r="E43" s="64" t="s">
        <v>33</v>
      </c>
      <c r="F43" s="62" t="s">
        <v>20</v>
      </c>
      <c r="G43" s="62" t="s">
        <v>34</v>
      </c>
      <c r="H43" s="64" t="s">
        <v>35</v>
      </c>
      <c r="I43" s="58" t="s">
        <v>43</v>
      </c>
      <c r="J43" s="78"/>
      <c r="K43" s="78"/>
      <c r="L43" s="78"/>
      <c r="M43" s="79"/>
      <c r="N43" s="81" t="s">
        <v>44</v>
      </c>
      <c r="O43" s="82"/>
    </row>
    <row r="44" spans="1:15" s="52" customFormat="1" ht="21.75" customHeight="1" x14ac:dyDescent="0.2">
      <c r="A44" s="60" t="s">
        <v>36</v>
      </c>
      <c r="B44" s="61" t="s">
        <v>37</v>
      </c>
      <c r="C44" s="65"/>
      <c r="D44" s="67"/>
      <c r="E44" s="65"/>
      <c r="F44" s="63"/>
      <c r="G44" s="63"/>
      <c r="H44" s="65"/>
      <c r="I44" s="81" t="s">
        <v>41</v>
      </c>
      <c r="J44" s="83"/>
      <c r="K44" s="82"/>
      <c r="L44" s="81" t="s">
        <v>42</v>
      </c>
      <c r="M44" s="82"/>
      <c r="N44" s="80"/>
      <c r="O44" s="84"/>
    </row>
    <row r="45" spans="1:15" s="52" customFormat="1" ht="120" customHeight="1" x14ac:dyDescent="0.2">
      <c r="A45" s="85"/>
      <c r="B45" s="86"/>
      <c r="C45" s="77"/>
      <c r="D45" s="87"/>
      <c r="E45" s="77"/>
      <c r="F45" s="88"/>
      <c r="G45" s="88"/>
      <c r="H45" s="77"/>
      <c r="I45" s="76" t="s">
        <v>38</v>
      </c>
      <c r="J45" s="76" t="s">
        <v>39</v>
      </c>
      <c r="K45" s="76" t="s">
        <v>40</v>
      </c>
      <c r="L45" s="76" t="s">
        <v>38</v>
      </c>
      <c r="M45" s="76" t="s">
        <v>39</v>
      </c>
      <c r="N45" s="76" t="s">
        <v>38</v>
      </c>
      <c r="O45" s="76" t="s">
        <v>39</v>
      </c>
    </row>
    <row r="46" spans="1:15" s="51" customFormat="1" x14ac:dyDescent="0.2">
      <c r="A46" s="48">
        <v>1</v>
      </c>
      <c r="B46" s="49">
        <v>2</v>
      </c>
      <c r="C46" s="48">
        <v>3</v>
      </c>
      <c r="D46" s="49">
        <v>4</v>
      </c>
      <c r="E46" s="48">
        <v>5</v>
      </c>
      <c r="F46" s="48">
        <v>6</v>
      </c>
      <c r="G46" s="48">
        <v>7</v>
      </c>
      <c r="H46" s="55">
        <v>8</v>
      </c>
      <c r="I46" s="76">
        <v>9</v>
      </c>
      <c r="J46" s="76">
        <v>10</v>
      </c>
      <c r="K46" s="76">
        <v>11</v>
      </c>
      <c r="L46" s="76">
        <v>12</v>
      </c>
      <c r="M46" s="76">
        <v>13</v>
      </c>
      <c r="N46" s="76">
        <v>14</v>
      </c>
      <c r="O46" s="76">
        <v>15</v>
      </c>
    </row>
    <row r="47" spans="1:15" ht="22.5" customHeight="1" x14ac:dyDescent="0.2">
      <c r="A47" s="89" t="s">
        <v>46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t="19.149999999999999" customHeight="1" x14ac:dyDescent="0.2">
      <c r="A48" s="91" t="s">
        <v>47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15" ht="63.75" x14ac:dyDescent="0.2">
      <c r="A49" s="93">
        <v>1</v>
      </c>
      <c r="B49" s="94" t="s">
        <v>48</v>
      </c>
      <c r="C49" s="95" t="s">
        <v>49</v>
      </c>
      <c r="D49" s="96" t="s">
        <v>50</v>
      </c>
      <c r="E49" s="97" t="s">
        <v>51</v>
      </c>
      <c r="F49" s="98">
        <v>2331.86</v>
      </c>
      <c r="G49" s="98">
        <v>86.974999999999994</v>
      </c>
      <c r="H49" s="99">
        <v>202813.52</v>
      </c>
      <c r="I49" s="99">
        <v>86.974999999999994</v>
      </c>
      <c r="J49" s="99">
        <v>202813.52</v>
      </c>
      <c r="K49" s="99">
        <v>202813.52</v>
      </c>
      <c r="L49" s="99">
        <v>86.974999999999994</v>
      </c>
      <c r="M49" s="99">
        <v>202813.52</v>
      </c>
      <c r="N49" s="100"/>
      <c r="O49" s="100"/>
    </row>
    <row r="50" spans="1:15" ht="63.75" x14ac:dyDescent="0.2">
      <c r="A50" s="93">
        <v>2</v>
      </c>
      <c r="B50" s="94" t="s">
        <v>52</v>
      </c>
      <c r="C50" s="95" t="s">
        <v>53</v>
      </c>
      <c r="D50" s="96" t="s">
        <v>54</v>
      </c>
      <c r="E50" s="97" t="s">
        <v>55</v>
      </c>
      <c r="F50" s="98">
        <v>2.91</v>
      </c>
      <c r="G50" s="101">
        <f>143508.75</f>
        <v>143508.75</v>
      </c>
      <c r="H50" s="99">
        <v>417610.46</v>
      </c>
      <c r="I50" s="99">
        <v>143508.75</v>
      </c>
      <c r="J50" s="99">
        <v>417610.46</v>
      </c>
      <c r="K50" s="99">
        <v>417610.46</v>
      </c>
      <c r="L50" s="99">
        <v>143508.75</v>
      </c>
      <c r="M50" s="99">
        <v>417610.46</v>
      </c>
      <c r="N50" s="100"/>
      <c r="O50" s="100"/>
    </row>
    <row r="51" spans="1:15" ht="38.25" x14ac:dyDescent="0.2">
      <c r="A51" s="93">
        <v>3</v>
      </c>
      <c r="B51" s="94" t="s">
        <v>56</v>
      </c>
      <c r="C51" s="95" t="s">
        <v>57</v>
      </c>
      <c r="D51" s="96" t="s">
        <v>58</v>
      </c>
      <c r="E51" s="97" t="s">
        <v>51</v>
      </c>
      <c r="F51" s="98">
        <v>289.52999999999997</v>
      </c>
      <c r="G51" s="98">
        <v>117.41625000000001</v>
      </c>
      <c r="H51" s="99">
        <v>33995.53</v>
      </c>
      <c r="I51" s="99">
        <v>117.41625000000001</v>
      </c>
      <c r="J51" s="99">
        <v>33995.53</v>
      </c>
      <c r="K51" s="99">
        <v>33995.53</v>
      </c>
      <c r="L51" s="99">
        <v>117.41625000000001</v>
      </c>
      <c r="M51" s="99">
        <v>33995.53</v>
      </c>
      <c r="N51" s="100"/>
      <c r="O51" s="100"/>
    </row>
    <row r="52" spans="1:15" ht="51" x14ac:dyDescent="0.2">
      <c r="A52" s="93">
        <v>4</v>
      </c>
      <c r="B52" s="94" t="s">
        <v>59</v>
      </c>
      <c r="C52" s="95" t="s">
        <v>60</v>
      </c>
      <c r="D52" s="96" t="s">
        <v>61</v>
      </c>
      <c r="E52" s="97" t="s">
        <v>51</v>
      </c>
      <c r="F52" s="98">
        <v>1083.55</v>
      </c>
      <c r="G52" s="98">
        <v>10.005000000000001</v>
      </c>
      <c r="H52" s="99">
        <v>10840.92</v>
      </c>
      <c r="I52" s="99">
        <v>10.005000000000001</v>
      </c>
      <c r="J52" s="99">
        <v>10840.92</v>
      </c>
      <c r="K52" s="99">
        <v>10840.92</v>
      </c>
      <c r="L52" s="99">
        <v>10.005000000000001</v>
      </c>
      <c r="M52" s="99">
        <v>10840.92</v>
      </c>
      <c r="N52" s="100"/>
      <c r="O52" s="100"/>
    </row>
    <row r="53" spans="1:15" ht="19.149999999999999" customHeight="1" x14ac:dyDescent="0.2">
      <c r="A53" s="91" t="s">
        <v>62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15" ht="51" x14ac:dyDescent="0.2">
      <c r="A54" s="93">
        <v>5</v>
      </c>
      <c r="B54" s="94" t="s">
        <v>63</v>
      </c>
      <c r="C54" s="95" t="s">
        <v>64</v>
      </c>
      <c r="D54" s="96" t="s">
        <v>65</v>
      </c>
      <c r="E54" s="97" t="s">
        <v>66</v>
      </c>
      <c r="F54" s="98">
        <v>740.03</v>
      </c>
      <c r="G54" s="98">
        <v>10.005000000000001</v>
      </c>
      <c r="H54" s="99">
        <v>7404</v>
      </c>
      <c r="I54" s="99">
        <v>10.005000000000001</v>
      </c>
      <c r="J54" s="99">
        <v>7404</v>
      </c>
      <c r="K54" s="99">
        <v>7404</v>
      </c>
      <c r="L54" s="99">
        <v>10.005000000000001</v>
      </c>
      <c r="M54" s="99">
        <v>7404</v>
      </c>
      <c r="N54" s="100"/>
      <c r="O54" s="100"/>
    </row>
    <row r="55" spans="1:15" ht="51" x14ac:dyDescent="0.2">
      <c r="A55" s="93">
        <v>6</v>
      </c>
      <c r="B55" s="94" t="s">
        <v>67</v>
      </c>
      <c r="C55" s="95" t="s">
        <v>68</v>
      </c>
      <c r="D55" s="96" t="s">
        <v>69</v>
      </c>
      <c r="E55" s="97" t="s">
        <v>70</v>
      </c>
      <c r="F55" s="98">
        <v>309.64</v>
      </c>
      <c r="G55" s="101">
        <f>10005</f>
        <v>10005</v>
      </c>
      <c r="H55" s="99">
        <v>3097948.2</v>
      </c>
      <c r="I55" s="99">
        <v>10005</v>
      </c>
      <c r="J55" s="99">
        <v>3097948.2</v>
      </c>
      <c r="K55" s="99">
        <v>3097948.2</v>
      </c>
      <c r="L55" s="99">
        <v>10005</v>
      </c>
      <c r="M55" s="99">
        <v>3097948.2</v>
      </c>
      <c r="N55" s="100"/>
      <c r="O55" s="100"/>
    </row>
    <row r="56" spans="1:15" ht="89.25" x14ac:dyDescent="0.2">
      <c r="A56" s="93">
        <v>7</v>
      </c>
      <c r="B56" s="94" t="s">
        <v>71</v>
      </c>
      <c r="C56" s="95" t="s">
        <v>72</v>
      </c>
      <c r="D56" s="96" t="s">
        <v>73</v>
      </c>
      <c r="E56" s="97" t="s">
        <v>66</v>
      </c>
      <c r="F56" s="98">
        <v>2808.42</v>
      </c>
      <c r="G56" s="98">
        <v>10.005000000000001</v>
      </c>
      <c r="H56" s="99">
        <v>28098.240000000002</v>
      </c>
      <c r="I56" s="99">
        <v>10.005000000000001</v>
      </c>
      <c r="J56" s="99">
        <v>28098.240000000002</v>
      </c>
      <c r="K56" s="99">
        <v>28098.240000000002</v>
      </c>
      <c r="L56" s="99">
        <v>10.005000000000001</v>
      </c>
      <c r="M56" s="99">
        <v>28098.240000000002</v>
      </c>
      <c r="N56" s="100"/>
      <c r="O56" s="100"/>
    </row>
    <row r="57" spans="1:15" ht="89.25" x14ac:dyDescent="0.2">
      <c r="A57" s="93">
        <v>8</v>
      </c>
      <c r="B57" s="94" t="s">
        <v>74</v>
      </c>
      <c r="C57" s="95" t="s">
        <v>75</v>
      </c>
      <c r="D57" s="96" t="s">
        <v>76</v>
      </c>
      <c r="E57" s="97" t="s">
        <v>66</v>
      </c>
      <c r="F57" s="98">
        <v>26408.82</v>
      </c>
      <c r="G57" s="98">
        <v>10.005000000000001</v>
      </c>
      <c r="H57" s="99">
        <v>264220.24</v>
      </c>
      <c r="I57" s="99">
        <v>10.005000000000001</v>
      </c>
      <c r="J57" s="99">
        <v>264220.24</v>
      </c>
      <c r="K57" s="99">
        <v>264220.24</v>
      </c>
      <c r="L57" s="99">
        <v>10.005000000000001</v>
      </c>
      <c r="M57" s="99">
        <v>264220.24</v>
      </c>
      <c r="N57" s="100"/>
      <c r="O57" s="100"/>
    </row>
    <row r="58" spans="1:15" ht="63.75" x14ac:dyDescent="0.2">
      <c r="A58" s="93">
        <v>9</v>
      </c>
      <c r="B58" s="94" t="s">
        <v>77</v>
      </c>
      <c r="C58" s="95" t="s">
        <v>78</v>
      </c>
      <c r="D58" s="96" t="s">
        <v>79</v>
      </c>
      <c r="E58" s="97" t="s">
        <v>66</v>
      </c>
      <c r="F58" s="98">
        <v>3420.5</v>
      </c>
      <c r="G58" s="98">
        <v>10.005000000000001</v>
      </c>
      <c r="H58" s="99">
        <v>34222.1</v>
      </c>
      <c r="I58" s="99">
        <v>10.005000000000001</v>
      </c>
      <c r="J58" s="99">
        <v>34222.1</v>
      </c>
      <c r="K58" s="99">
        <v>34222.1</v>
      </c>
      <c r="L58" s="99">
        <v>10.005000000000001</v>
      </c>
      <c r="M58" s="99">
        <v>34222.1</v>
      </c>
      <c r="N58" s="100"/>
      <c r="O58" s="100"/>
    </row>
    <row r="59" spans="1:15" ht="51" x14ac:dyDescent="0.2">
      <c r="A59" s="93">
        <v>10</v>
      </c>
      <c r="B59" s="94" t="s">
        <v>80</v>
      </c>
      <c r="C59" s="95" t="s">
        <v>81</v>
      </c>
      <c r="D59" s="96" t="s">
        <v>82</v>
      </c>
      <c r="E59" s="97" t="s">
        <v>83</v>
      </c>
      <c r="F59" s="98">
        <v>73.900000000000006</v>
      </c>
      <c r="G59" s="101">
        <f>1500.75</f>
        <v>1500.75</v>
      </c>
      <c r="H59" s="99">
        <v>110905.43</v>
      </c>
      <c r="I59" s="99">
        <v>1500.75</v>
      </c>
      <c r="J59" s="99">
        <v>110905.43</v>
      </c>
      <c r="K59" s="99">
        <v>110905.43</v>
      </c>
      <c r="L59" s="99">
        <v>1500.75</v>
      </c>
      <c r="M59" s="99">
        <v>110905.43</v>
      </c>
      <c r="N59" s="100"/>
      <c r="O59" s="100"/>
    </row>
    <row r="60" spans="1:15" ht="51" x14ac:dyDescent="0.2">
      <c r="A60" s="93">
        <v>11</v>
      </c>
      <c r="B60" s="94" t="s">
        <v>84</v>
      </c>
      <c r="C60" s="95" t="s">
        <v>85</v>
      </c>
      <c r="D60" s="96" t="s">
        <v>86</v>
      </c>
      <c r="E60" s="97" t="s">
        <v>83</v>
      </c>
      <c r="F60" s="98">
        <v>98.45</v>
      </c>
      <c r="G60" s="101">
        <f>1000.5</f>
        <v>1000.5</v>
      </c>
      <c r="H60" s="99">
        <v>98499.23</v>
      </c>
      <c r="I60" s="99">
        <v>1000.5</v>
      </c>
      <c r="J60" s="99">
        <v>98499.23</v>
      </c>
      <c r="K60" s="99">
        <v>98499.23</v>
      </c>
      <c r="L60" s="99">
        <v>1000.5</v>
      </c>
      <c r="M60" s="99">
        <v>98499.23</v>
      </c>
      <c r="N60" s="100"/>
      <c r="O60" s="99"/>
    </row>
    <row r="61" spans="1:15" ht="38.25" x14ac:dyDescent="0.2">
      <c r="A61" s="93">
        <v>12</v>
      </c>
      <c r="B61" s="94" t="s">
        <v>87</v>
      </c>
      <c r="C61" s="95" t="s">
        <v>88</v>
      </c>
      <c r="D61" s="96" t="s">
        <v>89</v>
      </c>
      <c r="E61" s="97" t="s">
        <v>51</v>
      </c>
      <c r="F61" s="98">
        <v>1874.11</v>
      </c>
      <c r="G61" s="98">
        <v>10.005000000000001</v>
      </c>
      <c r="H61" s="99">
        <v>18750.47</v>
      </c>
      <c r="I61" s="99">
        <v>10.005000000000001</v>
      </c>
      <c r="J61" s="99">
        <v>18750.47</v>
      </c>
      <c r="K61" s="99">
        <v>18750.47</v>
      </c>
      <c r="L61" s="99">
        <v>10.005000000000001</v>
      </c>
      <c r="M61" s="99">
        <v>18750.47</v>
      </c>
      <c r="N61" s="100"/>
      <c r="O61" s="100"/>
    </row>
    <row r="62" spans="1:15" ht="51" x14ac:dyDescent="0.2">
      <c r="A62" s="93">
        <v>13</v>
      </c>
      <c r="B62" s="94" t="s">
        <v>90</v>
      </c>
      <c r="C62" s="95" t="s">
        <v>91</v>
      </c>
      <c r="D62" s="96" t="s">
        <v>92</v>
      </c>
      <c r="E62" s="97" t="s">
        <v>83</v>
      </c>
      <c r="F62" s="98">
        <v>653.30999999999995</v>
      </c>
      <c r="G62" s="101">
        <f>1500.75</f>
        <v>1500.75</v>
      </c>
      <c r="H62" s="99">
        <v>980454.98</v>
      </c>
      <c r="I62" s="99">
        <v>1500.75</v>
      </c>
      <c r="J62" s="99">
        <v>980454.98</v>
      </c>
      <c r="K62" s="99">
        <v>980454.98</v>
      </c>
      <c r="L62" s="99">
        <v>1500.75</v>
      </c>
      <c r="M62" s="99">
        <v>980454.98</v>
      </c>
      <c r="N62" s="100"/>
      <c r="O62" s="100"/>
    </row>
    <row r="63" spans="1:15" ht="76.5" x14ac:dyDescent="0.2">
      <c r="A63" s="93">
        <v>14</v>
      </c>
      <c r="B63" s="94" t="s">
        <v>93</v>
      </c>
      <c r="C63" s="95" t="s">
        <v>94</v>
      </c>
      <c r="D63" s="96" t="s">
        <v>95</v>
      </c>
      <c r="E63" s="97" t="s">
        <v>66</v>
      </c>
      <c r="F63" s="98">
        <v>3152.48</v>
      </c>
      <c r="G63" s="98">
        <v>10.005000000000001</v>
      </c>
      <c r="H63" s="99">
        <v>31540.560000000001</v>
      </c>
      <c r="I63" s="99">
        <v>10.005000000000001</v>
      </c>
      <c r="J63" s="99">
        <v>31540.560000000001</v>
      </c>
      <c r="K63" s="99">
        <v>31540.560000000001</v>
      </c>
      <c r="L63" s="99">
        <v>10.005000000000001</v>
      </c>
      <c r="M63" s="99">
        <v>31540.560000000001</v>
      </c>
      <c r="N63" s="100"/>
      <c r="O63" s="100"/>
    </row>
    <row r="64" spans="1:15" ht="51" x14ac:dyDescent="0.2">
      <c r="A64" s="93">
        <v>15</v>
      </c>
      <c r="B64" s="94" t="s">
        <v>96</v>
      </c>
      <c r="C64" s="95" t="s">
        <v>97</v>
      </c>
      <c r="D64" s="96" t="s">
        <v>98</v>
      </c>
      <c r="E64" s="97" t="s">
        <v>66</v>
      </c>
      <c r="F64" s="98">
        <v>0.87</v>
      </c>
      <c r="G64" s="98">
        <v>2.4011999999999998</v>
      </c>
      <c r="H64" s="99">
        <v>2.09</v>
      </c>
      <c r="I64" s="99">
        <v>2.4011999999999998</v>
      </c>
      <c r="J64" s="99">
        <v>2.09</v>
      </c>
      <c r="K64" s="99">
        <v>2.09</v>
      </c>
      <c r="L64" s="99">
        <v>2.4011999999999998</v>
      </c>
      <c r="M64" s="99">
        <v>2.09</v>
      </c>
      <c r="N64" s="100"/>
      <c r="O64" s="100"/>
    </row>
    <row r="65" spans="1:15" ht="51" x14ac:dyDescent="0.2">
      <c r="A65" s="93">
        <v>16</v>
      </c>
      <c r="B65" s="94" t="s">
        <v>99</v>
      </c>
      <c r="C65" s="95" t="s">
        <v>100</v>
      </c>
      <c r="D65" s="96" t="s">
        <v>101</v>
      </c>
      <c r="E65" s="97" t="s">
        <v>102</v>
      </c>
      <c r="F65" s="98">
        <v>3146.35</v>
      </c>
      <c r="G65" s="101">
        <f>600.3</f>
        <v>600.29999999999995</v>
      </c>
      <c r="H65" s="99">
        <v>1888753.91</v>
      </c>
      <c r="I65" s="99">
        <v>600.29999999999995</v>
      </c>
      <c r="J65" s="99">
        <v>1888753.91</v>
      </c>
      <c r="K65" s="99">
        <v>1888753.91</v>
      </c>
      <c r="L65" s="99">
        <v>600.29999999999995</v>
      </c>
      <c r="M65" s="99">
        <v>1888753.91</v>
      </c>
      <c r="N65" s="100"/>
      <c r="O65" s="100"/>
    </row>
    <row r="66" spans="1:15" ht="114.75" x14ac:dyDescent="0.2">
      <c r="A66" s="93">
        <v>17</v>
      </c>
      <c r="B66" s="94" t="s">
        <v>103</v>
      </c>
      <c r="C66" s="95" t="s">
        <v>104</v>
      </c>
      <c r="D66" s="96" t="s">
        <v>105</v>
      </c>
      <c r="E66" s="97" t="s">
        <v>66</v>
      </c>
      <c r="F66" s="98">
        <v>9746.35</v>
      </c>
      <c r="G66" s="98">
        <v>10.005000000000001</v>
      </c>
      <c r="H66" s="99">
        <v>97512.23</v>
      </c>
      <c r="I66" s="99">
        <v>10.005000000000001</v>
      </c>
      <c r="J66" s="99">
        <v>97512.23</v>
      </c>
      <c r="K66" s="99">
        <v>97512.23</v>
      </c>
      <c r="L66" s="99">
        <v>10.005000000000001</v>
      </c>
      <c r="M66" s="99">
        <v>97512.23</v>
      </c>
      <c r="N66" s="100"/>
      <c r="O66" s="99"/>
    </row>
    <row r="67" spans="1:15" ht="22.5" customHeight="1" x14ac:dyDescent="0.2">
      <c r="A67" s="89" t="s">
        <v>106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</row>
    <row r="68" spans="1:15" ht="19.149999999999999" customHeight="1" x14ac:dyDescent="0.2">
      <c r="A68" s="91" t="s">
        <v>107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</row>
    <row r="69" spans="1:15" ht="63.75" x14ac:dyDescent="0.2">
      <c r="A69" s="93">
        <v>18</v>
      </c>
      <c r="B69" s="94" t="s">
        <v>108</v>
      </c>
      <c r="C69" s="95" t="s">
        <v>109</v>
      </c>
      <c r="D69" s="96" t="s">
        <v>110</v>
      </c>
      <c r="E69" s="97" t="s">
        <v>51</v>
      </c>
      <c r="F69" s="98">
        <v>3435.58</v>
      </c>
      <c r="G69" s="98">
        <v>14.897</v>
      </c>
      <c r="H69" s="99">
        <v>51179.839999999997</v>
      </c>
      <c r="I69" s="99">
        <v>14.897</v>
      </c>
      <c r="J69" s="99">
        <v>51179.839999999997</v>
      </c>
      <c r="K69" s="99">
        <v>51179.839999999997</v>
      </c>
      <c r="L69" s="99">
        <v>14.897</v>
      </c>
      <c r="M69" s="99">
        <v>51179.839999999997</v>
      </c>
      <c r="N69" s="100"/>
      <c r="O69" s="100"/>
    </row>
    <row r="70" spans="1:15" ht="19.149999999999999" customHeight="1" x14ac:dyDescent="0.2">
      <c r="A70" s="91" t="s">
        <v>111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</row>
    <row r="71" spans="1:15" ht="63.75" x14ac:dyDescent="0.2">
      <c r="A71" s="93">
        <v>19</v>
      </c>
      <c r="B71" s="94" t="s">
        <v>112</v>
      </c>
      <c r="C71" s="95" t="s">
        <v>109</v>
      </c>
      <c r="D71" s="96" t="s">
        <v>110</v>
      </c>
      <c r="E71" s="97" t="s">
        <v>51</v>
      </c>
      <c r="F71" s="98">
        <v>3435.58</v>
      </c>
      <c r="G71" s="98">
        <v>14.897</v>
      </c>
      <c r="H71" s="99">
        <v>51179.839999999997</v>
      </c>
      <c r="I71" s="99">
        <v>14.897</v>
      </c>
      <c r="J71" s="99">
        <v>51179.839999999997</v>
      </c>
      <c r="K71" s="99">
        <v>51179.839999999997</v>
      </c>
      <c r="L71" s="99">
        <v>14.897</v>
      </c>
      <c r="M71" s="99">
        <v>51179.839999999997</v>
      </c>
      <c r="N71" s="100"/>
      <c r="O71" s="100"/>
    </row>
    <row r="72" spans="1:15" ht="51" x14ac:dyDescent="0.2">
      <c r="A72" s="93">
        <v>20</v>
      </c>
      <c r="B72" s="94" t="s">
        <v>113</v>
      </c>
      <c r="C72" s="95" t="s">
        <v>114</v>
      </c>
      <c r="D72" s="96" t="s">
        <v>115</v>
      </c>
      <c r="E72" s="97" t="s">
        <v>116</v>
      </c>
      <c r="F72" s="98">
        <v>1934.4</v>
      </c>
      <c r="G72" s="98">
        <v>159.76</v>
      </c>
      <c r="H72" s="99">
        <v>309039.74</v>
      </c>
      <c r="I72" s="99">
        <v>159.76</v>
      </c>
      <c r="J72" s="99">
        <v>309039.74</v>
      </c>
      <c r="K72" s="99">
        <v>309039.74</v>
      </c>
      <c r="L72" s="99">
        <v>159.76</v>
      </c>
      <c r="M72" s="99">
        <v>309039.74</v>
      </c>
      <c r="N72" s="100"/>
      <c r="O72" s="100"/>
    </row>
    <row r="73" spans="1:15" ht="51" x14ac:dyDescent="0.2">
      <c r="A73" s="93">
        <v>21</v>
      </c>
      <c r="B73" s="94" t="s">
        <v>117</v>
      </c>
      <c r="C73" s="95" t="s">
        <v>118</v>
      </c>
      <c r="D73" s="96" t="s">
        <v>119</v>
      </c>
      <c r="E73" s="97" t="s">
        <v>51</v>
      </c>
      <c r="F73" s="98">
        <v>354.63</v>
      </c>
      <c r="G73" s="98">
        <v>14.897</v>
      </c>
      <c r="H73" s="99">
        <v>5282.92</v>
      </c>
      <c r="I73" s="99">
        <v>14.897</v>
      </c>
      <c r="J73" s="99">
        <v>5282.92</v>
      </c>
      <c r="K73" s="99">
        <v>5282.92</v>
      </c>
      <c r="L73" s="99">
        <v>14.897</v>
      </c>
      <c r="M73" s="99">
        <v>5282.92</v>
      </c>
      <c r="N73" s="100"/>
      <c r="O73" s="100"/>
    </row>
    <row r="74" spans="1:15" ht="19.149999999999999" customHeight="1" x14ac:dyDescent="0.2">
      <c r="A74" s="91" t="s">
        <v>120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</row>
    <row r="75" spans="1:15" ht="63.75" x14ac:dyDescent="0.2">
      <c r="A75" s="93">
        <v>22</v>
      </c>
      <c r="B75" s="94" t="s">
        <v>121</v>
      </c>
      <c r="C75" s="95" t="s">
        <v>122</v>
      </c>
      <c r="D75" s="96" t="s">
        <v>123</v>
      </c>
      <c r="E75" s="97" t="s">
        <v>51</v>
      </c>
      <c r="F75" s="98">
        <v>4741.8900000000003</v>
      </c>
      <c r="G75" s="98">
        <v>12.686999999999999</v>
      </c>
      <c r="H75" s="99">
        <v>60160.36</v>
      </c>
      <c r="I75" s="99">
        <v>12.686999999999999</v>
      </c>
      <c r="J75" s="99">
        <v>60160.36</v>
      </c>
      <c r="K75" s="99">
        <v>60160.36</v>
      </c>
      <c r="L75" s="99">
        <v>12.686999999999999</v>
      </c>
      <c r="M75" s="99">
        <v>60160.36</v>
      </c>
      <c r="N75" s="100"/>
      <c r="O75" s="100"/>
    </row>
    <row r="76" spans="1:15" ht="51" x14ac:dyDescent="0.2">
      <c r="A76" s="93">
        <v>23</v>
      </c>
      <c r="B76" s="94" t="s">
        <v>124</v>
      </c>
      <c r="C76" s="95" t="s">
        <v>114</v>
      </c>
      <c r="D76" s="96" t="s">
        <v>115</v>
      </c>
      <c r="E76" s="97" t="s">
        <v>116</v>
      </c>
      <c r="F76" s="98">
        <v>1934.4</v>
      </c>
      <c r="G76" s="98">
        <v>126.87</v>
      </c>
      <c r="H76" s="99">
        <v>245417.33</v>
      </c>
      <c r="I76" s="99">
        <v>126.87</v>
      </c>
      <c r="J76" s="99">
        <v>245417.33</v>
      </c>
      <c r="K76" s="99">
        <v>245417.33</v>
      </c>
      <c r="L76" s="99">
        <v>126.87</v>
      </c>
      <c r="M76" s="99">
        <v>245417.33</v>
      </c>
      <c r="N76" s="100"/>
      <c r="O76" s="100"/>
    </row>
    <row r="77" spans="1:15" ht="38.25" x14ac:dyDescent="0.2">
      <c r="A77" s="93">
        <v>24</v>
      </c>
      <c r="B77" s="94" t="s">
        <v>125</v>
      </c>
      <c r="C77" s="95" t="s">
        <v>126</v>
      </c>
      <c r="D77" s="96" t="s">
        <v>127</v>
      </c>
      <c r="E77" s="97" t="s">
        <v>51</v>
      </c>
      <c r="F77" s="98">
        <v>353.88</v>
      </c>
      <c r="G77" s="98">
        <v>12.686999999999999</v>
      </c>
      <c r="H77" s="99">
        <v>4489.68</v>
      </c>
      <c r="I77" s="99">
        <v>12.686999999999999</v>
      </c>
      <c r="J77" s="99">
        <v>4489.68</v>
      </c>
      <c r="K77" s="99">
        <v>4489.68</v>
      </c>
      <c r="L77" s="99">
        <v>12.686999999999999</v>
      </c>
      <c r="M77" s="99">
        <v>4489.68</v>
      </c>
      <c r="N77" s="100"/>
      <c r="O77" s="100"/>
    </row>
    <row r="78" spans="1:15" ht="19.149999999999999" customHeight="1" x14ac:dyDescent="0.2">
      <c r="A78" s="91" t="s">
        <v>128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</row>
    <row r="79" spans="1:15" ht="38.25" x14ac:dyDescent="0.2">
      <c r="A79" s="93">
        <v>25</v>
      </c>
      <c r="B79" s="94" t="s">
        <v>129</v>
      </c>
      <c r="C79" s="95" t="s">
        <v>130</v>
      </c>
      <c r="D79" s="96" t="s">
        <v>131</v>
      </c>
      <c r="E79" s="97" t="s">
        <v>83</v>
      </c>
      <c r="F79" s="98">
        <v>57.07</v>
      </c>
      <c r="G79" s="101">
        <f>684.56</f>
        <v>684.56</v>
      </c>
      <c r="H79" s="99">
        <v>39067.839999999997</v>
      </c>
      <c r="I79" s="99">
        <v>684.56</v>
      </c>
      <c r="J79" s="99">
        <v>39067.839999999997</v>
      </c>
      <c r="K79" s="99">
        <v>39067.839999999997</v>
      </c>
      <c r="L79" s="99">
        <v>684.56</v>
      </c>
      <c r="M79" s="99">
        <v>39067.839999999997</v>
      </c>
      <c r="N79" s="100"/>
      <c r="O79" s="100"/>
    </row>
    <row r="80" spans="1:15" ht="51" x14ac:dyDescent="0.2">
      <c r="A80" s="93">
        <v>26</v>
      </c>
      <c r="B80" s="94" t="s">
        <v>132</v>
      </c>
      <c r="C80" s="95" t="s">
        <v>85</v>
      </c>
      <c r="D80" s="96" t="s">
        <v>86</v>
      </c>
      <c r="E80" s="97" t="s">
        <v>83</v>
      </c>
      <c r="F80" s="98">
        <v>98.45</v>
      </c>
      <c r="G80" s="101">
        <f>821.472</f>
        <v>821.47199999999998</v>
      </c>
      <c r="H80" s="99">
        <v>80873.919999999998</v>
      </c>
      <c r="I80" s="99">
        <v>821.47199999999998</v>
      </c>
      <c r="J80" s="99">
        <v>80873.919999999998</v>
      </c>
      <c r="K80" s="99">
        <v>80873.919999999998</v>
      </c>
      <c r="L80" s="99">
        <v>821.47199999999998</v>
      </c>
      <c r="M80" s="99">
        <v>80873.919999999998</v>
      </c>
      <c r="N80" s="100"/>
      <c r="O80" s="100"/>
    </row>
    <row r="81" spans="1:15" ht="38.25" x14ac:dyDescent="0.2">
      <c r="A81" s="93">
        <v>27</v>
      </c>
      <c r="B81" s="94" t="s">
        <v>133</v>
      </c>
      <c r="C81" s="95" t="s">
        <v>134</v>
      </c>
      <c r="D81" s="96" t="s">
        <v>135</v>
      </c>
      <c r="E81" s="97" t="s">
        <v>83</v>
      </c>
      <c r="F81" s="98">
        <v>79.959999999999994</v>
      </c>
      <c r="G81" s="101">
        <f>633</f>
        <v>633</v>
      </c>
      <c r="H81" s="99">
        <v>50614.68</v>
      </c>
      <c r="I81" s="99">
        <v>633</v>
      </c>
      <c r="J81" s="99">
        <v>50614.68</v>
      </c>
      <c r="K81" s="99">
        <v>50614.68</v>
      </c>
      <c r="L81" s="99">
        <v>633</v>
      </c>
      <c r="M81" s="99">
        <v>50614.68</v>
      </c>
      <c r="N81" s="100"/>
      <c r="O81" s="100"/>
    </row>
    <row r="82" spans="1:15" ht="51" x14ac:dyDescent="0.2">
      <c r="A82" s="93">
        <v>28</v>
      </c>
      <c r="B82" s="94" t="s">
        <v>136</v>
      </c>
      <c r="C82" s="95" t="s">
        <v>81</v>
      </c>
      <c r="D82" s="96" t="s">
        <v>82</v>
      </c>
      <c r="E82" s="97" t="s">
        <v>83</v>
      </c>
      <c r="F82" s="98">
        <v>73.900000000000006</v>
      </c>
      <c r="G82" s="101">
        <f>810.24</f>
        <v>810.24</v>
      </c>
      <c r="H82" s="99">
        <v>59876.74</v>
      </c>
      <c r="I82" s="99">
        <v>810.24</v>
      </c>
      <c r="J82" s="99">
        <v>59876.74</v>
      </c>
      <c r="K82" s="99">
        <v>59876.74</v>
      </c>
      <c r="L82" s="99">
        <v>810.24</v>
      </c>
      <c r="M82" s="99">
        <v>59876.74</v>
      </c>
      <c r="N82" s="100"/>
      <c r="O82" s="100"/>
    </row>
    <row r="83" spans="1:15" ht="63.75" x14ac:dyDescent="0.2">
      <c r="A83" s="93">
        <v>29</v>
      </c>
      <c r="B83" s="94" t="s">
        <v>137</v>
      </c>
      <c r="C83" s="95" t="s">
        <v>138</v>
      </c>
      <c r="D83" s="96" t="s">
        <v>139</v>
      </c>
      <c r="E83" s="97" t="s">
        <v>140</v>
      </c>
      <c r="F83" s="98">
        <v>299.11</v>
      </c>
      <c r="G83" s="98">
        <v>4.3250000000000002</v>
      </c>
      <c r="H83" s="99">
        <v>1293.6500000000001</v>
      </c>
      <c r="I83" s="99">
        <v>4.3250000000000002</v>
      </c>
      <c r="J83" s="99">
        <v>1293.6500000000001</v>
      </c>
      <c r="K83" s="99">
        <v>1293.6500000000001</v>
      </c>
      <c r="L83" s="99">
        <v>4.3250000000000002</v>
      </c>
      <c r="M83" s="99">
        <v>1293.6500000000001</v>
      </c>
      <c r="N83" s="100"/>
      <c r="O83" s="100"/>
    </row>
    <row r="84" spans="1:15" ht="51" x14ac:dyDescent="0.2">
      <c r="A84" s="93">
        <v>30</v>
      </c>
      <c r="B84" s="94" t="s">
        <v>141</v>
      </c>
      <c r="C84" s="95" t="s">
        <v>85</v>
      </c>
      <c r="D84" s="96" t="s">
        <v>86</v>
      </c>
      <c r="E84" s="97" t="s">
        <v>83</v>
      </c>
      <c r="F84" s="98">
        <v>98.45</v>
      </c>
      <c r="G84" s="101">
        <f>2.1625</f>
        <v>2.1625000000000001</v>
      </c>
      <c r="H84" s="99">
        <v>212.9</v>
      </c>
      <c r="I84" s="99">
        <v>2.1625000000000001</v>
      </c>
      <c r="J84" s="99">
        <v>212.9</v>
      </c>
      <c r="K84" s="99">
        <v>212.9</v>
      </c>
      <c r="L84" s="99">
        <v>2.1625000000000001</v>
      </c>
      <c r="M84" s="99">
        <v>212.9</v>
      </c>
      <c r="N84" s="100"/>
      <c r="O84" s="100"/>
    </row>
    <row r="85" spans="1:15" ht="51" x14ac:dyDescent="0.2">
      <c r="A85" s="93">
        <v>31</v>
      </c>
      <c r="B85" s="94" t="s">
        <v>142</v>
      </c>
      <c r="C85" s="95" t="s">
        <v>100</v>
      </c>
      <c r="D85" s="96" t="s">
        <v>101</v>
      </c>
      <c r="E85" s="97" t="s">
        <v>102</v>
      </c>
      <c r="F85" s="98">
        <v>3146.35</v>
      </c>
      <c r="G85" s="101">
        <f>30.8805</f>
        <v>30.880500000000001</v>
      </c>
      <c r="H85" s="99">
        <v>97160.86</v>
      </c>
      <c r="I85" s="99">
        <v>30.880500000000001</v>
      </c>
      <c r="J85" s="99">
        <v>97160.86</v>
      </c>
      <c r="K85" s="99">
        <v>97160.86</v>
      </c>
      <c r="L85" s="99">
        <v>30.880500000000001</v>
      </c>
      <c r="M85" s="99">
        <v>97160.86</v>
      </c>
      <c r="N85" s="100"/>
      <c r="O85" s="100"/>
    </row>
    <row r="86" spans="1:15" ht="38.25" x14ac:dyDescent="0.2">
      <c r="A86" s="93">
        <v>32</v>
      </c>
      <c r="B86" s="94" t="s">
        <v>143</v>
      </c>
      <c r="C86" s="95" t="s">
        <v>144</v>
      </c>
      <c r="D86" s="96" t="s">
        <v>145</v>
      </c>
      <c r="E86" s="97" t="s">
        <v>140</v>
      </c>
      <c r="F86" s="98">
        <v>29.95</v>
      </c>
      <c r="G86" s="98">
        <v>0.308805</v>
      </c>
      <c r="H86" s="99">
        <v>9.25</v>
      </c>
      <c r="I86" s="99">
        <v>0.308805</v>
      </c>
      <c r="J86" s="99">
        <v>9.25</v>
      </c>
      <c r="K86" s="99">
        <v>9.25</v>
      </c>
      <c r="L86" s="99">
        <v>0.308805</v>
      </c>
      <c r="M86" s="99">
        <v>9.25</v>
      </c>
      <c r="N86" s="100"/>
      <c r="O86" s="100"/>
    </row>
    <row r="87" spans="1:15" ht="51" x14ac:dyDescent="0.2">
      <c r="A87" s="93">
        <v>33</v>
      </c>
      <c r="B87" s="94" t="s">
        <v>146</v>
      </c>
      <c r="C87" s="95" t="s">
        <v>100</v>
      </c>
      <c r="D87" s="96" t="s">
        <v>101</v>
      </c>
      <c r="E87" s="97" t="s">
        <v>102</v>
      </c>
      <c r="F87" s="98">
        <v>3146.35</v>
      </c>
      <c r="G87" s="101">
        <f>37.365405</f>
        <v>37.365405000000003</v>
      </c>
      <c r="H87" s="99">
        <v>117564.64</v>
      </c>
      <c r="I87" s="99">
        <v>37.365405000000003</v>
      </c>
      <c r="J87" s="99">
        <v>117564.64</v>
      </c>
      <c r="K87" s="99">
        <v>117564.64</v>
      </c>
      <c r="L87" s="99">
        <v>37.365405000000003</v>
      </c>
      <c r="M87" s="99">
        <v>117564.64</v>
      </c>
      <c r="N87" s="100"/>
      <c r="O87" s="100"/>
    </row>
    <row r="88" spans="1:15" ht="19.149999999999999" customHeight="1" x14ac:dyDescent="0.2">
      <c r="A88" s="91" t="s">
        <v>147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pans="1:15" ht="38.25" x14ac:dyDescent="0.2">
      <c r="A89" s="93">
        <v>34</v>
      </c>
      <c r="B89" s="94" t="s">
        <v>148</v>
      </c>
      <c r="C89" s="95" t="s">
        <v>130</v>
      </c>
      <c r="D89" s="96" t="s">
        <v>131</v>
      </c>
      <c r="E89" s="97" t="s">
        <v>83</v>
      </c>
      <c r="F89" s="98">
        <v>57.07</v>
      </c>
      <c r="G89" s="101">
        <f>456.478</f>
        <v>456.47800000000001</v>
      </c>
      <c r="H89" s="99">
        <v>26051.200000000001</v>
      </c>
      <c r="I89" s="99">
        <v>456.47800000000001</v>
      </c>
      <c r="J89" s="99">
        <v>26051.200000000001</v>
      </c>
      <c r="K89" s="99">
        <v>26051.200000000001</v>
      </c>
      <c r="L89" s="99">
        <v>456.47800000000001</v>
      </c>
      <c r="M89" s="99">
        <v>26051.200000000001</v>
      </c>
      <c r="N89" s="100"/>
      <c r="O89" s="100"/>
    </row>
    <row r="90" spans="1:15" ht="51" x14ac:dyDescent="0.2">
      <c r="A90" s="93">
        <v>35</v>
      </c>
      <c r="B90" s="94" t="s">
        <v>149</v>
      </c>
      <c r="C90" s="95" t="s">
        <v>81</v>
      </c>
      <c r="D90" s="96" t="s">
        <v>82</v>
      </c>
      <c r="E90" s="97" t="s">
        <v>83</v>
      </c>
      <c r="F90" s="98">
        <v>73.900000000000006</v>
      </c>
      <c r="G90" s="101">
        <f>547.7736</f>
        <v>547.77359999999999</v>
      </c>
      <c r="H90" s="99">
        <v>40480.47</v>
      </c>
      <c r="I90" s="99">
        <v>547.77359999999999</v>
      </c>
      <c r="J90" s="99">
        <v>40480.47</v>
      </c>
      <c r="K90" s="99">
        <v>40480.47</v>
      </c>
      <c r="L90" s="99">
        <v>547.77359999999999</v>
      </c>
      <c r="M90" s="99">
        <v>40480.47</v>
      </c>
      <c r="N90" s="100"/>
      <c r="O90" s="100"/>
    </row>
    <row r="91" spans="1:15" ht="38.25" x14ac:dyDescent="0.2">
      <c r="A91" s="93">
        <v>36</v>
      </c>
      <c r="B91" s="94" t="s">
        <v>150</v>
      </c>
      <c r="C91" s="95" t="s">
        <v>151</v>
      </c>
      <c r="D91" s="96" t="s">
        <v>152</v>
      </c>
      <c r="E91" s="97" t="s">
        <v>83</v>
      </c>
      <c r="F91" s="98">
        <v>83.43</v>
      </c>
      <c r="G91" s="101">
        <f>264.368</f>
        <v>264.36799999999999</v>
      </c>
      <c r="H91" s="99">
        <v>22056.22</v>
      </c>
      <c r="I91" s="99">
        <v>264.36799999999999</v>
      </c>
      <c r="J91" s="99">
        <v>22056.22</v>
      </c>
      <c r="K91" s="99">
        <v>22056.22</v>
      </c>
      <c r="L91" s="99">
        <v>264.36799999999999</v>
      </c>
      <c r="M91" s="99">
        <v>22056.22</v>
      </c>
      <c r="N91" s="100"/>
      <c r="O91" s="100"/>
    </row>
    <row r="92" spans="1:15" ht="51" x14ac:dyDescent="0.2">
      <c r="A92" s="93">
        <v>37</v>
      </c>
      <c r="B92" s="94" t="s">
        <v>153</v>
      </c>
      <c r="C92" s="95" t="s">
        <v>81</v>
      </c>
      <c r="D92" s="96" t="s">
        <v>82</v>
      </c>
      <c r="E92" s="97" t="s">
        <v>83</v>
      </c>
      <c r="F92" s="98">
        <v>73.900000000000006</v>
      </c>
      <c r="G92" s="101">
        <f>264.368</f>
        <v>264.36799999999999</v>
      </c>
      <c r="H92" s="99">
        <v>19536.8</v>
      </c>
      <c r="I92" s="99">
        <v>264.36799999999999</v>
      </c>
      <c r="J92" s="99">
        <v>19536.8</v>
      </c>
      <c r="K92" s="99">
        <v>19536.8</v>
      </c>
      <c r="L92" s="99">
        <v>264.36799999999999</v>
      </c>
      <c r="M92" s="99">
        <v>19536.8</v>
      </c>
      <c r="N92" s="100"/>
      <c r="O92" s="100"/>
    </row>
    <row r="93" spans="1:15" ht="51" x14ac:dyDescent="0.2">
      <c r="A93" s="93">
        <v>38</v>
      </c>
      <c r="B93" s="94" t="s">
        <v>154</v>
      </c>
      <c r="C93" s="95" t="s">
        <v>155</v>
      </c>
      <c r="D93" s="96" t="s">
        <v>156</v>
      </c>
      <c r="E93" s="97" t="s">
        <v>116</v>
      </c>
      <c r="F93" s="98">
        <v>17532.82</v>
      </c>
      <c r="G93" s="98">
        <v>2.41</v>
      </c>
      <c r="H93" s="99">
        <v>42254.1</v>
      </c>
      <c r="I93" s="99">
        <v>2.41</v>
      </c>
      <c r="J93" s="99">
        <v>42254.1</v>
      </c>
      <c r="K93" s="99">
        <v>42254.1</v>
      </c>
      <c r="L93" s="99">
        <v>2.41</v>
      </c>
      <c r="M93" s="99">
        <v>42254.1</v>
      </c>
      <c r="N93" s="100"/>
      <c r="O93" s="100"/>
    </row>
    <row r="94" spans="1:15" ht="51" x14ac:dyDescent="0.2">
      <c r="A94" s="93">
        <v>39</v>
      </c>
      <c r="B94" s="94" t="s">
        <v>157</v>
      </c>
      <c r="C94" s="95" t="s">
        <v>158</v>
      </c>
      <c r="D94" s="96" t="s">
        <v>159</v>
      </c>
      <c r="E94" s="97" t="s">
        <v>83</v>
      </c>
      <c r="F94" s="98">
        <v>424.88</v>
      </c>
      <c r="G94" s="101">
        <f>5.543</f>
        <v>5.5430000000000001</v>
      </c>
      <c r="H94" s="99">
        <v>2355.11</v>
      </c>
      <c r="I94" s="99">
        <v>5.5430000000000001</v>
      </c>
      <c r="J94" s="99">
        <v>2355.11</v>
      </c>
      <c r="K94" s="99">
        <v>2355.11</v>
      </c>
      <c r="L94" s="99">
        <v>5.5430000000000001</v>
      </c>
      <c r="M94" s="99">
        <v>2355.11</v>
      </c>
      <c r="N94" s="100"/>
      <c r="O94" s="99"/>
    </row>
    <row r="95" spans="1:15" ht="114.75" x14ac:dyDescent="0.2">
      <c r="A95" s="93">
        <v>40</v>
      </c>
      <c r="B95" s="94" t="s">
        <v>160</v>
      </c>
      <c r="C95" s="95" t="s">
        <v>161</v>
      </c>
      <c r="D95" s="96" t="s">
        <v>162</v>
      </c>
      <c r="E95" s="97" t="s">
        <v>163</v>
      </c>
      <c r="F95" s="98">
        <v>676.93</v>
      </c>
      <c r="G95" s="101">
        <v>16</v>
      </c>
      <c r="H95" s="99">
        <v>10830.88</v>
      </c>
      <c r="I95" s="99">
        <v>16</v>
      </c>
      <c r="J95" s="99">
        <v>10830.88</v>
      </c>
      <c r="K95" s="99">
        <v>10830.88</v>
      </c>
      <c r="L95" s="99">
        <v>16</v>
      </c>
      <c r="M95" s="99">
        <v>10830.88</v>
      </c>
      <c r="N95" s="100"/>
      <c r="O95" s="100"/>
    </row>
    <row r="96" spans="1:15" ht="38.25" x14ac:dyDescent="0.2">
      <c r="A96" s="93">
        <v>41</v>
      </c>
      <c r="B96" s="94" t="s">
        <v>164</v>
      </c>
      <c r="C96" s="95" t="s">
        <v>165</v>
      </c>
      <c r="D96" s="96" t="s">
        <v>166</v>
      </c>
      <c r="E96" s="97" t="s">
        <v>102</v>
      </c>
      <c r="F96" s="98">
        <v>641</v>
      </c>
      <c r="G96" s="101">
        <f>0.42</f>
        <v>0.42</v>
      </c>
      <c r="H96" s="99">
        <v>269.22000000000003</v>
      </c>
      <c r="I96" s="99">
        <v>0.42</v>
      </c>
      <c r="J96" s="99">
        <v>269.22000000000003</v>
      </c>
      <c r="K96" s="99">
        <v>269.22000000000003</v>
      </c>
      <c r="L96" s="99">
        <v>0.42</v>
      </c>
      <c r="M96" s="99">
        <v>269.22000000000003</v>
      </c>
      <c r="N96" s="100"/>
      <c r="O96" s="100"/>
    </row>
    <row r="97" spans="1:15" ht="51" x14ac:dyDescent="0.2">
      <c r="A97" s="93">
        <v>42</v>
      </c>
      <c r="B97" s="94" t="s">
        <v>167</v>
      </c>
      <c r="C97" s="95" t="s">
        <v>168</v>
      </c>
      <c r="D97" s="96" t="s">
        <v>169</v>
      </c>
      <c r="E97" s="97" t="s">
        <v>102</v>
      </c>
      <c r="F97" s="98">
        <v>7932.6</v>
      </c>
      <c r="G97" s="101">
        <v>0.42</v>
      </c>
      <c r="H97" s="99">
        <v>3331.69</v>
      </c>
      <c r="I97" s="99">
        <v>0.42</v>
      </c>
      <c r="J97" s="99">
        <v>3331.69</v>
      </c>
      <c r="K97" s="99">
        <v>3331.69</v>
      </c>
      <c r="L97" s="99">
        <v>0.42</v>
      </c>
      <c r="M97" s="99">
        <v>3331.69</v>
      </c>
      <c r="N97" s="100"/>
      <c r="O97" s="100"/>
    </row>
    <row r="98" spans="1:15" ht="51" x14ac:dyDescent="0.2">
      <c r="A98" s="93">
        <v>43</v>
      </c>
      <c r="B98" s="94" t="s">
        <v>170</v>
      </c>
      <c r="C98" s="95" t="s">
        <v>155</v>
      </c>
      <c r="D98" s="96" t="s">
        <v>156</v>
      </c>
      <c r="E98" s="97" t="s">
        <v>116</v>
      </c>
      <c r="F98" s="98">
        <v>17532.82</v>
      </c>
      <c r="G98" s="98">
        <v>2.31</v>
      </c>
      <c r="H98" s="99">
        <v>40500.81</v>
      </c>
      <c r="I98" s="99">
        <v>2.31</v>
      </c>
      <c r="J98" s="99">
        <v>40500.81</v>
      </c>
      <c r="K98" s="99">
        <v>40500.81</v>
      </c>
      <c r="L98" s="99">
        <v>2.31</v>
      </c>
      <c r="M98" s="99">
        <v>40500.81</v>
      </c>
      <c r="N98" s="100"/>
      <c r="O98" s="100"/>
    </row>
    <row r="99" spans="1:15" ht="51" x14ac:dyDescent="0.2">
      <c r="A99" s="93">
        <v>44</v>
      </c>
      <c r="B99" s="94" t="s">
        <v>171</v>
      </c>
      <c r="C99" s="95" t="s">
        <v>158</v>
      </c>
      <c r="D99" s="96" t="s">
        <v>159</v>
      </c>
      <c r="E99" s="97" t="s">
        <v>83</v>
      </c>
      <c r="F99" s="98">
        <v>424.88</v>
      </c>
      <c r="G99" s="101">
        <v>5.3129999999999997</v>
      </c>
      <c r="H99" s="99">
        <v>2257.39</v>
      </c>
      <c r="I99" s="99">
        <v>5.3129999999999997</v>
      </c>
      <c r="J99" s="99">
        <v>2257.39</v>
      </c>
      <c r="K99" s="99">
        <v>2257.39</v>
      </c>
      <c r="L99" s="99">
        <v>5.3129999999999997</v>
      </c>
      <c r="M99" s="99">
        <v>2257.39</v>
      </c>
      <c r="N99" s="100"/>
      <c r="O99" s="99"/>
    </row>
    <row r="100" spans="1:15" ht="114.75" x14ac:dyDescent="0.2">
      <c r="A100" s="93">
        <v>45</v>
      </c>
      <c r="B100" s="94" t="s">
        <v>172</v>
      </c>
      <c r="C100" s="95" t="s">
        <v>161</v>
      </c>
      <c r="D100" s="96" t="s">
        <v>162</v>
      </c>
      <c r="E100" s="97" t="s">
        <v>163</v>
      </c>
      <c r="F100" s="98">
        <v>676.93</v>
      </c>
      <c r="G100" s="101">
        <v>39</v>
      </c>
      <c r="H100" s="99">
        <v>26400.27</v>
      </c>
      <c r="I100" s="99">
        <v>39</v>
      </c>
      <c r="J100" s="99">
        <v>26400.27</v>
      </c>
      <c r="K100" s="99">
        <v>26400.27</v>
      </c>
      <c r="L100" s="99">
        <v>39</v>
      </c>
      <c r="M100" s="99">
        <v>26400.27</v>
      </c>
      <c r="N100" s="100"/>
      <c r="O100" s="100"/>
    </row>
    <row r="101" spans="1:15" ht="63.75" x14ac:dyDescent="0.2">
      <c r="A101" s="93">
        <v>46</v>
      </c>
      <c r="B101" s="94" t="s">
        <v>173</v>
      </c>
      <c r="C101" s="95" t="s">
        <v>53</v>
      </c>
      <c r="D101" s="96" t="s">
        <v>54</v>
      </c>
      <c r="E101" s="97" t="s">
        <v>55</v>
      </c>
      <c r="F101" s="98">
        <v>2.91</v>
      </c>
      <c r="G101" s="101">
        <f>207129.6</f>
        <v>207129.60000000001</v>
      </c>
      <c r="H101" s="99">
        <v>602747.14</v>
      </c>
      <c r="I101" s="99">
        <v>207129.60000000001</v>
      </c>
      <c r="J101" s="99">
        <v>602747.14</v>
      </c>
      <c r="K101" s="99">
        <v>602747.14</v>
      </c>
      <c r="L101" s="99">
        <v>207129.60000000001</v>
      </c>
      <c r="M101" s="99">
        <v>602747.14</v>
      </c>
      <c r="N101" s="100"/>
      <c r="O101" s="100"/>
    </row>
    <row r="102" spans="1:15" x14ac:dyDescent="0.2">
      <c r="A102" s="102" t="s">
        <v>174</v>
      </c>
      <c r="B102" s="103"/>
      <c r="C102" s="103"/>
      <c r="D102" s="103"/>
      <c r="E102" s="101"/>
      <c r="F102" s="101"/>
      <c r="G102" s="101"/>
      <c r="H102" s="99">
        <v>9336067.5999999996</v>
      </c>
      <c r="I102" s="104"/>
      <c r="J102" s="99">
        <v>9336067.5999999996</v>
      </c>
      <c r="K102" s="99">
        <v>9336067.5999999996</v>
      </c>
      <c r="L102" s="100"/>
      <c r="M102" s="99">
        <v>9336067.5999999996</v>
      </c>
      <c r="N102" s="100"/>
      <c r="O102" s="99"/>
    </row>
    <row r="103" spans="1:15" x14ac:dyDescent="0.2">
      <c r="A103" s="105" t="s">
        <v>175</v>
      </c>
      <c r="B103" s="103"/>
      <c r="C103" s="103"/>
      <c r="D103" s="103"/>
      <c r="E103" s="101"/>
      <c r="F103" s="101"/>
      <c r="G103" s="101"/>
      <c r="H103" s="99">
        <v>6911625.8399999999</v>
      </c>
      <c r="I103" s="104"/>
      <c r="J103" s="99">
        <v>6911625.8399999999</v>
      </c>
      <c r="K103" s="99">
        <v>6911625.8399999999</v>
      </c>
      <c r="L103" s="100"/>
      <c r="M103" s="99">
        <v>6911625.8399999999</v>
      </c>
      <c r="N103" s="100"/>
      <c r="O103" s="99"/>
    </row>
    <row r="104" spans="1:15" x14ac:dyDescent="0.2">
      <c r="A104" s="105" t="s">
        <v>176</v>
      </c>
      <c r="B104" s="103"/>
      <c r="C104" s="103"/>
      <c r="D104" s="103"/>
      <c r="E104" s="101"/>
      <c r="F104" s="101"/>
      <c r="G104" s="101"/>
      <c r="H104" s="99">
        <v>1765614.95</v>
      </c>
      <c r="I104" s="104"/>
      <c r="J104" s="99">
        <v>1765614.95</v>
      </c>
      <c r="K104" s="99">
        <v>1765614.95</v>
      </c>
      <c r="L104" s="100"/>
      <c r="M104" s="99">
        <v>1765614.95</v>
      </c>
      <c r="N104" s="100"/>
      <c r="O104" s="99"/>
    </row>
    <row r="105" spans="1:15" x14ac:dyDescent="0.2">
      <c r="A105" s="105" t="s">
        <v>177</v>
      </c>
      <c r="B105" s="103"/>
      <c r="C105" s="103"/>
      <c r="D105" s="103"/>
      <c r="E105" s="101"/>
      <c r="F105" s="101"/>
      <c r="G105" s="101"/>
      <c r="H105" s="99">
        <v>743677.51</v>
      </c>
      <c r="I105" s="104"/>
      <c r="J105" s="99">
        <v>743677.51</v>
      </c>
      <c r="K105" s="99">
        <v>743677.51</v>
      </c>
      <c r="L105" s="100"/>
      <c r="M105" s="99">
        <v>743677.51</v>
      </c>
      <c r="N105" s="100"/>
      <c r="O105" s="99"/>
    </row>
    <row r="106" spans="1:15" x14ac:dyDescent="0.2">
      <c r="A106" s="102" t="s">
        <v>178</v>
      </c>
      <c r="B106" s="103"/>
      <c r="C106" s="103"/>
      <c r="D106" s="103"/>
      <c r="E106" s="101"/>
      <c r="F106" s="101"/>
      <c r="G106" s="101"/>
      <c r="H106" s="99">
        <v>664291.4</v>
      </c>
      <c r="I106" s="104"/>
      <c r="J106" s="99">
        <v>664291.4</v>
      </c>
      <c r="K106" s="99">
        <v>664291.4</v>
      </c>
      <c r="L106" s="100"/>
      <c r="M106" s="99">
        <v>664291.4</v>
      </c>
      <c r="N106" s="100"/>
      <c r="O106" s="99"/>
    </row>
    <row r="107" spans="1:15" x14ac:dyDescent="0.2">
      <c r="A107" s="102" t="s">
        <v>179</v>
      </c>
      <c r="B107" s="103"/>
      <c r="C107" s="103"/>
      <c r="D107" s="103"/>
      <c r="E107" s="101"/>
      <c r="F107" s="101"/>
      <c r="G107" s="101"/>
      <c r="H107" s="99">
        <v>382452.92</v>
      </c>
      <c r="I107" s="104"/>
      <c r="J107" s="99">
        <v>382452.92</v>
      </c>
      <c r="K107" s="99">
        <v>382452.92</v>
      </c>
      <c r="L107" s="100"/>
      <c r="M107" s="99">
        <v>382452.92</v>
      </c>
      <c r="N107" s="100"/>
      <c r="O107" s="99"/>
    </row>
    <row r="108" spans="1:15" x14ac:dyDescent="0.2">
      <c r="A108" s="102" t="s">
        <v>180</v>
      </c>
      <c r="B108" s="103"/>
      <c r="C108" s="103"/>
      <c r="D108" s="103"/>
      <c r="E108" s="101"/>
      <c r="F108" s="101"/>
      <c r="G108" s="101"/>
      <c r="H108" s="99">
        <v>71537574.129999995</v>
      </c>
      <c r="I108" s="104"/>
      <c r="J108" s="99">
        <v>71537574.129999995</v>
      </c>
      <c r="K108" s="99">
        <v>71537574.129999995</v>
      </c>
      <c r="L108" s="100"/>
      <c r="M108" s="99">
        <v>71537574.129999995</v>
      </c>
      <c r="N108" s="100"/>
      <c r="O108" s="99"/>
    </row>
    <row r="109" spans="1:15" x14ac:dyDescent="0.2">
      <c r="A109" s="102" t="s">
        <v>181</v>
      </c>
      <c r="B109" s="103"/>
      <c r="C109" s="103"/>
      <c r="D109" s="103"/>
      <c r="E109" s="101"/>
      <c r="F109" s="101"/>
      <c r="G109" s="101"/>
      <c r="H109" s="106">
        <v>85845088.959999993</v>
      </c>
      <c r="I109" s="104"/>
      <c r="J109" s="106">
        <v>85845088.959999993</v>
      </c>
      <c r="K109" s="106">
        <v>85845088.959999993</v>
      </c>
      <c r="L109" s="100"/>
      <c r="M109" s="106">
        <v>85845088.959999993</v>
      </c>
      <c r="N109" s="100"/>
      <c r="O109" s="106"/>
    </row>
  </sheetData>
  <mergeCells count="49">
    <mergeCell ref="A6:K6"/>
    <mergeCell ref="A8:K8"/>
    <mergeCell ref="A105:D105"/>
    <mergeCell ref="A106:D106"/>
    <mergeCell ref="A107:D107"/>
    <mergeCell ref="A108:D108"/>
    <mergeCell ref="A109:D109"/>
    <mergeCell ref="A78:O78"/>
    <mergeCell ref="A88:O88"/>
    <mergeCell ref="A102:D102"/>
    <mergeCell ref="A103:D103"/>
    <mergeCell ref="A104:D104"/>
    <mergeCell ref="A53:O53"/>
    <mergeCell ref="A67:O67"/>
    <mergeCell ref="A68:O68"/>
    <mergeCell ref="A70:O70"/>
    <mergeCell ref="A74:O74"/>
    <mergeCell ref="L44:M44"/>
    <mergeCell ref="I43:M43"/>
    <mergeCell ref="N43:O44"/>
    <mergeCell ref="A47:O47"/>
    <mergeCell ref="A48:O48"/>
    <mergeCell ref="M16:N16"/>
    <mergeCell ref="M17:N17"/>
    <mergeCell ref="M18:N18"/>
    <mergeCell ref="M4:N4"/>
    <mergeCell ref="M5:N5"/>
    <mergeCell ref="M6:N7"/>
    <mergeCell ref="M8:N9"/>
    <mergeCell ref="M10:N11"/>
    <mergeCell ref="M12:N13"/>
    <mergeCell ref="M14:N14"/>
    <mergeCell ref="M15:N15"/>
    <mergeCell ref="K16:L16"/>
    <mergeCell ref="A43:B43"/>
    <mergeCell ref="A44:A45"/>
    <mergeCell ref="B44:B45"/>
    <mergeCell ref="F43:F45"/>
    <mergeCell ref="G43:G45"/>
    <mergeCell ref="C43:C45"/>
    <mergeCell ref="D43:D45"/>
    <mergeCell ref="E43:E45"/>
    <mergeCell ref="K17:L17"/>
    <mergeCell ref="K18:L18"/>
    <mergeCell ref="G28:I28"/>
    <mergeCell ref="H43:H45"/>
    <mergeCell ref="F30:G30"/>
    <mergeCell ref="F32:G32"/>
    <mergeCell ref="I44:K44"/>
  </mergeCells>
  <phoneticPr fontId="0" type="noConversion"/>
  <pageMargins left="0.19685039370078741" right="0.19685039370078741" top="0.39370078740157483" bottom="0.39370078740157483" header="0.23622047244094491" footer="0.19685039370078741"/>
  <pageSetup paperSize="9" pageOrder="overThenDown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Журнал учета выполненных работ</vt:lpstr>
      <vt:lpstr>'Журнал учета выполненных работ'!Print_Titles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Корнева Вера Петровна</dc:creator>
  <cp:lastModifiedBy>Корнева Вера Петровна</cp:lastModifiedBy>
  <cp:lastPrinted>2012-04-28T08:39:08Z</cp:lastPrinted>
  <dcterms:created xsi:type="dcterms:W3CDTF">2002-01-28T10:20:49Z</dcterms:created>
  <dcterms:modified xsi:type="dcterms:W3CDTF">2019-08-19T07:57:56Z</dcterms:modified>
</cp:coreProperties>
</file>